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/>
  <mc:AlternateContent xmlns:mc="http://schemas.openxmlformats.org/markup-compatibility/2006">
    <mc:Choice Requires="x15">
      <x15ac:absPath xmlns:x15ac="http://schemas.microsoft.com/office/spreadsheetml/2010/11/ac" url="C:\Users\Bhavana\Desktop\Review\Template conversion\A Template converted 15-08-2022\"/>
    </mc:Choice>
  </mc:AlternateContent>
  <xr:revisionPtr revIDLastSave="0" documentId="13_ncr:1_{16F263B9-7C3E-45C1-8F05-F5217A10D41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10" r:id="rId4"/>
    <sheet name="Comments" sheetId="4" r:id="rId5"/>
    <sheet name="Variable IDs" sheetId="8" r:id="rId6"/>
    <sheet name="Database Input" sheetId="9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849" i="9" l="1"/>
  <c r="E4848" i="9"/>
  <c r="E4847" i="9"/>
  <c r="E4846" i="9"/>
  <c r="E4845" i="9"/>
  <c r="E4844" i="9"/>
  <c r="E4843" i="9"/>
  <c r="E4842" i="9"/>
  <c r="E4841" i="9"/>
  <c r="E4840" i="9"/>
  <c r="E4839" i="9"/>
  <c r="E4838" i="9"/>
  <c r="E4837" i="9"/>
  <c r="E4836" i="9"/>
  <c r="E4835" i="9"/>
  <c r="E4834" i="9"/>
  <c r="E4833" i="9"/>
  <c r="E4832" i="9"/>
  <c r="E4831" i="9"/>
  <c r="E4830" i="9"/>
  <c r="E4829" i="9"/>
  <c r="E4828" i="9"/>
  <c r="E4827" i="9"/>
  <c r="E4826" i="9"/>
  <c r="E4825" i="9"/>
  <c r="E4824" i="9"/>
  <c r="E4823" i="9"/>
  <c r="E4822" i="9"/>
  <c r="E4821" i="9"/>
  <c r="E4820" i="9"/>
  <c r="E4819" i="9"/>
  <c r="E4818" i="9"/>
  <c r="E4817" i="9"/>
  <c r="E4816" i="9"/>
  <c r="E4815" i="9"/>
  <c r="E4814" i="9"/>
  <c r="E4813" i="9"/>
  <c r="E4812" i="9"/>
  <c r="E4811" i="9"/>
  <c r="E4810" i="9"/>
  <c r="E4809" i="9"/>
  <c r="E4808" i="9"/>
  <c r="E4807" i="9"/>
  <c r="E4806" i="9"/>
  <c r="E4805" i="9"/>
  <c r="E4804" i="9"/>
  <c r="E4803" i="9"/>
  <c r="E4802" i="9"/>
  <c r="E4801" i="9"/>
  <c r="E4800" i="9"/>
  <c r="E4799" i="9"/>
  <c r="E4798" i="9"/>
  <c r="E4797" i="9"/>
  <c r="E4796" i="9"/>
  <c r="E4795" i="9"/>
  <c r="E4794" i="9"/>
  <c r="E4793" i="9"/>
  <c r="E4792" i="9"/>
  <c r="E4791" i="9"/>
  <c r="E4790" i="9"/>
  <c r="E4789" i="9"/>
  <c r="E4788" i="9"/>
  <c r="E4787" i="9"/>
  <c r="E4786" i="9"/>
  <c r="E4785" i="9"/>
  <c r="E4784" i="9"/>
  <c r="E4783" i="9"/>
  <c r="E4782" i="9"/>
  <c r="E4781" i="9"/>
  <c r="E4780" i="9"/>
  <c r="E4779" i="9"/>
  <c r="E4778" i="9"/>
  <c r="E4777" i="9"/>
  <c r="E4776" i="9"/>
  <c r="E4775" i="9"/>
  <c r="E4774" i="9"/>
  <c r="E4773" i="9"/>
  <c r="E4772" i="9"/>
  <c r="E4771" i="9"/>
  <c r="E4770" i="9"/>
  <c r="E4769" i="9"/>
  <c r="E4768" i="9"/>
  <c r="E4767" i="9"/>
  <c r="E4766" i="9"/>
  <c r="E4765" i="9"/>
  <c r="E4764" i="9"/>
  <c r="E4763" i="9"/>
  <c r="E4762" i="9"/>
  <c r="E4761" i="9"/>
  <c r="E4760" i="9"/>
  <c r="E4759" i="9"/>
  <c r="E4758" i="9"/>
  <c r="E4757" i="9"/>
  <c r="E4756" i="9"/>
  <c r="E4755" i="9"/>
  <c r="E4754" i="9"/>
  <c r="E4753" i="9"/>
  <c r="E4752" i="9"/>
  <c r="E4751" i="9"/>
  <c r="E4750" i="9"/>
  <c r="E4749" i="9"/>
  <c r="E4748" i="9"/>
  <c r="E4747" i="9"/>
  <c r="E4746" i="9"/>
  <c r="E4745" i="9"/>
  <c r="E4744" i="9"/>
  <c r="E4743" i="9"/>
  <c r="E4742" i="9"/>
  <c r="E4741" i="9"/>
  <c r="E4740" i="9"/>
  <c r="E4739" i="9"/>
  <c r="E4738" i="9"/>
  <c r="E4737" i="9"/>
  <c r="E4736" i="9"/>
  <c r="E4735" i="9"/>
  <c r="E4734" i="9"/>
  <c r="E4733" i="9"/>
  <c r="E4732" i="9"/>
  <c r="E4731" i="9"/>
  <c r="E4730" i="9"/>
  <c r="E4729" i="9"/>
  <c r="E4728" i="9"/>
  <c r="E4727" i="9"/>
  <c r="E4726" i="9"/>
  <c r="E4725" i="9"/>
  <c r="E4724" i="9"/>
  <c r="E4723" i="9"/>
  <c r="E4722" i="9"/>
  <c r="E4721" i="9"/>
  <c r="E4720" i="9"/>
  <c r="E4719" i="9"/>
  <c r="E4718" i="9"/>
  <c r="E4717" i="9"/>
  <c r="E4716" i="9"/>
  <c r="E4715" i="9"/>
  <c r="E4714" i="9"/>
  <c r="E4713" i="9"/>
  <c r="E4712" i="9"/>
  <c r="E4711" i="9"/>
  <c r="E4710" i="9"/>
  <c r="E4709" i="9"/>
  <c r="E4708" i="9"/>
  <c r="E4707" i="9"/>
  <c r="E4706" i="9"/>
  <c r="E4705" i="9"/>
  <c r="E4704" i="9"/>
  <c r="E4703" i="9"/>
  <c r="E4702" i="9"/>
  <c r="E4701" i="9"/>
  <c r="E4700" i="9"/>
  <c r="E4699" i="9"/>
  <c r="E4698" i="9"/>
  <c r="E4697" i="9"/>
  <c r="E4696" i="9"/>
  <c r="E4695" i="9"/>
  <c r="E4694" i="9"/>
  <c r="E4693" i="9"/>
  <c r="E4692" i="9"/>
  <c r="E4691" i="9"/>
  <c r="E4690" i="9"/>
  <c r="E4689" i="9"/>
  <c r="E4688" i="9"/>
  <c r="E4687" i="9"/>
  <c r="E4686" i="9"/>
  <c r="E4685" i="9"/>
  <c r="E4684" i="9"/>
  <c r="E4683" i="9"/>
  <c r="E4682" i="9"/>
  <c r="E4681" i="9"/>
  <c r="E4680" i="9"/>
  <c r="E4679" i="9"/>
  <c r="E4678" i="9"/>
  <c r="E4677" i="9"/>
  <c r="E4676" i="9"/>
  <c r="E4675" i="9"/>
  <c r="E4674" i="9"/>
  <c r="E4673" i="9"/>
  <c r="E4672" i="9"/>
  <c r="E4671" i="9"/>
  <c r="E4670" i="9"/>
  <c r="E4669" i="9"/>
  <c r="E4668" i="9"/>
  <c r="E4667" i="9"/>
  <c r="E4666" i="9"/>
  <c r="E4665" i="9"/>
  <c r="E4664" i="9"/>
  <c r="E4663" i="9"/>
  <c r="E4662" i="9"/>
  <c r="E4661" i="9"/>
  <c r="E4660" i="9"/>
  <c r="E4659" i="9"/>
  <c r="E4658" i="9"/>
  <c r="E4657" i="9"/>
  <c r="E4656" i="9"/>
  <c r="E4655" i="9"/>
  <c r="E4654" i="9"/>
  <c r="E4653" i="9"/>
  <c r="E4652" i="9"/>
  <c r="E4651" i="9"/>
  <c r="E4650" i="9"/>
  <c r="E4649" i="9"/>
  <c r="E4648" i="9"/>
  <c r="E4647" i="9"/>
  <c r="E4646" i="9"/>
  <c r="E4645" i="9"/>
  <c r="E4644" i="9"/>
  <c r="E4643" i="9"/>
  <c r="E4642" i="9"/>
  <c r="E4641" i="9"/>
  <c r="E4640" i="9"/>
  <c r="E4639" i="9"/>
  <c r="E4638" i="9"/>
  <c r="E4637" i="9"/>
  <c r="E4636" i="9"/>
  <c r="E4635" i="9"/>
  <c r="E4634" i="9"/>
  <c r="E4633" i="9"/>
  <c r="E4632" i="9"/>
  <c r="E4631" i="9"/>
  <c r="E4630" i="9"/>
  <c r="E4629" i="9"/>
  <c r="E4628" i="9"/>
  <c r="E4627" i="9"/>
  <c r="E4626" i="9"/>
  <c r="E4625" i="9"/>
  <c r="E4624" i="9"/>
  <c r="E4623" i="9"/>
  <c r="E4622" i="9"/>
  <c r="E4621" i="9"/>
  <c r="E4620" i="9"/>
  <c r="E4619" i="9"/>
  <c r="E4618" i="9"/>
  <c r="E4617" i="9"/>
  <c r="E4616" i="9"/>
  <c r="E4615" i="9"/>
  <c r="E4614" i="9"/>
  <c r="E4613" i="9"/>
  <c r="E4612" i="9"/>
  <c r="E4611" i="9"/>
  <c r="E4610" i="9"/>
  <c r="E4609" i="9"/>
  <c r="E4608" i="9"/>
  <c r="E4607" i="9"/>
  <c r="E4606" i="9"/>
  <c r="E4605" i="9"/>
  <c r="E4604" i="9"/>
  <c r="E4603" i="9"/>
  <c r="E4602" i="9"/>
  <c r="E4601" i="9"/>
  <c r="E4600" i="9"/>
  <c r="E4599" i="9"/>
  <c r="E4598" i="9"/>
  <c r="E4597" i="9"/>
  <c r="E4596" i="9"/>
  <c r="E4595" i="9"/>
  <c r="E4594" i="9"/>
  <c r="E4593" i="9"/>
  <c r="E4592" i="9"/>
  <c r="E4591" i="9"/>
  <c r="E4590" i="9"/>
  <c r="E4589" i="9"/>
  <c r="E4588" i="9"/>
  <c r="E4587" i="9"/>
  <c r="E4586" i="9"/>
  <c r="E4585" i="9"/>
  <c r="E4584" i="9"/>
  <c r="E4583" i="9"/>
  <c r="E4582" i="9"/>
  <c r="E4581" i="9"/>
  <c r="E4580" i="9"/>
  <c r="E4579" i="9"/>
  <c r="E4578" i="9"/>
  <c r="E4577" i="9"/>
  <c r="E4576" i="9"/>
  <c r="E4575" i="9"/>
  <c r="E4574" i="9"/>
  <c r="E4573" i="9"/>
  <c r="E4572" i="9"/>
  <c r="E4571" i="9"/>
  <c r="E4570" i="9"/>
  <c r="E4569" i="9"/>
  <c r="E4568" i="9"/>
  <c r="E4567" i="9"/>
  <c r="E4566" i="9"/>
  <c r="E4565" i="9"/>
  <c r="E4564" i="9"/>
  <c r="E4563" i="9"/>
  <c r="E4562" i="9"/>
  <c r="E4561" i="9"/>
  <c r="E4560" i="9"/>
  <c r="E4559" i="9"/>
  <c r="E4558" i="9"/>
  <c r="E4557" i="9"/>
  <c r="E4556" i="9"/>
  <c r="E4555" i="9"/>
  <c r="E4554" i="9"/>
  <c r="E4553" i="9"/>
  <c r="E4552" i="9"/>
  <c r="E4551" i="9"/>
  <c r="E4550" i="9"/>
  <c r="E4549" i="9"/>
  <c r="E4548" i="9"/>
  <c r="E4547" i="9"/>
  <c r="E4546" i="9"/>
  <c r="E4545" i="9"/>
  <c r="E4544" i="9"/>
  <c r="E4543" i="9"/>
  <c r="E4542" i="9"/>
  <c r="E4541" i="9"/>
  <c r="E4540" i="9"/>
  <c r="E4539" i="9"/>
  <c r="E4538" i="9"/>
  <c r="E4537" i="9"/>
  <c r="E4536" i="9"/>
  <c r="E4535" i="9"/>
  <c r="E4534" i="9"/>
  <c r="E4533" i="9"/>
  <c r="E4532" i="9"/>
  <c r="E4531" i="9"/>
  <c r="E4530" i="9"/>
  <c r="E4529" i="9"/>
  <c r="E4528" i="9"/>
  <c r="E4527" i="9"/>
  <c r="E4526" i="9"/>
  <c r="E4525" i="9"/>
  <c r="E4524" i="9"/>
  <c r="E4523" i="9"/>
  <c r="E4522" i="9"/>
  <c r="E4521" i="9"/>
  <c r="E4520" i="9"/>
  <c r="E4519" i="9"/>
  <c r="E4518" i="9"/>
  <c r="E4517" i="9"/>
  <c r="E4516" i="9"/>
  <c r="E4515" i="9"/>
  <c r="E4514" i="9"/>
  <c r="E4513" i="9"/>
  <c r="E4512" i="9"/>
  <c r="E4511" i="9"/>
  <c r="E4510" i="9"/>
  <c r="E4509" i="9"/>
  <c r="E4508" i="9"/>
  <c r="E4507" i="9"/>
  <c r="E4506" i="9"/>
  <c r="E4505" i="9"/>
  <c r="E4504" i="9"/>
  <c r="E4503" i="9"/>
  <c r="E4502" i="9"/>
  <c r="E4501" i="9"/>
  <c r="E4500" i="9"/>
  <c r="E4499" i="9"/>
  <c r="E4498" i="9"/>
  <c r="E4497" i="9"/>
  <c r="E4496" i="9"/>
  <c r="E4495" i="9"/>
  <c r="E4494" i="9"/>
  <c r="E4493" i="9"/>
  <c r="E4492" i="9"/>
  <c r="E4491" i="9"/>
  <c r="E4490" i="9"/>
  <c r="E4489" i="9"/>
  <c r="E4488" i="9"/>
  <c r="E4487" i="9"/>
  <c r="E4486" i="9"/>
  <c r="E4485" i="9"/>
  <c r="E4484" i="9"/>
  <c r="E4483" i="9"/>
  <c r="E4482" i="9"/>
  <c r="E4481" i="9"/>
  <c r="E4480" i="9"/>
  <c r="E4479" i="9"/>
  <c r="E4478" i="9"/>
  <c r="E4477" i="9"/>
  <c r="E4476" i="9"/>
  <c r="E4475" i="9"/>
  <c r="E4474" i="9"/>
  <c r="E4473" i="9"/>
  <c r="E4472" i="9"/>
  <c r="E4471" i="9"/>
  <c r="E4470" i="9"/>
  <c r="E4469" i="9"/>
  <c r="E4468" i="9"/>
  <c r="E4467" i="9"/>
  <c r="E4466" i="9"/>
  <c r="E4465" i="9"/>
  <c r="E4464" i="9"/>
  <c r="E4463" i="9"/>
  <c r="E4462" i="9"/>
  <c r="E4461" i="9"/>
  <c r="E4460" i="9"/>
  <c r="E4459" i="9"/>
  <c r="E4458" i="9"/>
  <c r="E4457" i="9"/>
  <c r="E4456" i="9"/>
  <c r="E4455" i="9"/>
  <c r="E4454" i="9"/>
  <c r="E4453" i="9"/>
  <c r="E4452" i="9"/>
  <c r="E4451" i="9"/>
  <c r="E4450" i="9"/>
  <c r="E4449" i="9"/>
  <c r="E4448" i="9"/>
  <c r="E4447" i="9"/>
  <c r="E4446" i="9"/>
  <c r="E4445" i="9"/>
  <c r="E4444" i="9"/>
  <c r="E4443" i="9"/>
  <c r="E4442" i="9"/>
  <c r="E4441" i="9"/>
  <c r="E4440" i="9"/>
  <c r="E4439" i="9"/>
  <c r="E4438" i="9"/>
  <c r="E4437" i="9"/>
  <c r="E4436" i="9"/>
  <c r="E4435" i="9"/>
  <c r="E4434" i="9"/>
  <c r="E4433" i="9"/>
  <c r="E4432" i="9"/>
  <c r="E4431" i="9"/>
  <c r="E4430" i="9"/>
  <c r="E4429" i="9"/>
  <c r="E4428" i="9"/>
  <c r="E4427" i="9"/>
  <c r="E4426" i="9"/>
  <c r="E4425" i="9"/>
  <c r="E4424" i="9"/>
  <c r="E4423" i="9"/>
  <c r="E4422" i="9"/>
  <c r="E4421" i="9"/>
  <c r="E4420" i="9"/>
  <c r="E4419" i="9"/>
  <c r="E4418" i="9"/>
  <c r="E4417" i="9"/>
  <c r="E4416" i="9"/>
  <c r="E4415" i="9"/>
  <c r="E4414" i="9"/>
  <c r="E4413" i="9"/>
  <c r="E4412" i="9"/>
  <c r="E4411" i="9"/>
  <c r="E4410" i="9"/>
  <c r="E4409" i="9"/>
  <c r="E4408" i="9"/>
  <c r="E4407" i="9"/>
  <c r="E4406" i="9"/>
  <c r="E4405" i="9"/>
  <c r="E4404" i="9"/>
  <c r="E4403" i="9"/>
  <c r="E4402" i="9"/>
  <c r="E4401" i="9"/>
  <c r="E4400" i="9"/>
  <c r="E4399" i="9"/>
  <c r="E4398" i="9"/>
  <c r="E4397" i="9"/>
  <c r="E4396" i="9"/>
  <c r="E4395" i="9"/>
  <c r="E4394" i="9"/>
  <c r="E4393" i="9"/>
  <c r="E4392" i="9"/>
  <c r="E4391" i="9"/>
  <c r="E4390" i="9"/>
  <c r="E4389" i="9"/>
  <c r="E4388" i="9"/>
  <c r="E4387" i="9"/>
  <c r="E4386" i="9"/>
  <c r="E4385" i="9"/>
  <c r="E4384" i="9"/>
  <c r="E4383" i="9"/>
  <c r="E4382" i="9"/>
  <c r="E4381" i="9"/>
  <c r="E4380" i="9"/>
  <c r="E4379" i="9"/>
  <c r="E4378" i="9"/>
  <c r="E4377" i="9"/>
  <c r="E4376" i="9"/>
  <c r="E4375" i="9"/>
  <c r="E4374" i="9"/>
  <c r="E4373" i="9"/>
  <c r="E4372" i="9"/>
  <c r="E4371" i="9"/>
  <c r="E4370" i="9"/>
  <c r="E4369" i="9"/>
  <c r="E4368" i="9"/>
  <c r="E4367" i="9"/>
  <c r="E4366" i="9"/>
  <c r="E4365" i="9"/>
  <c r="E4364" i="9"/>
  <c r="E4363" i="9"/>
  <c r="E4362" i="9"/>
  <c r="E4361" i="9"/>
  <c r="E4360" i="9"/>
  <c r="E4359" i="9"/>
  <c r="E4358" i="9"/>
  <c r="E4357" i="9"/>
  <c r="E4356" i="9"/>
  <c r="E4355" i="9"/>
  <c r="E4354" i="9"/>
  <c r="E4353" i="9"/>
  <c r="E4352" i="9"/>
  <c r="E4351" i="9"/>
  <c r="E4350" i="9"/>
  <c r="E4349" i="9"/>
  <c r="E4348" i="9"/>
  <c r="E4347" i="9"/>
  <c r="E4346" i="9"/>
  <c r="E4345" i="9"/>
  <c r="E4344" i="9"/>
  <c r="E4343" i="9"/>
  <c r="E4342" i="9"/>
  <c r="E4341" i="9"/>
  <c r="E4340" i="9"/>
  <c r="E4339" i="9"/>
  <c r="E4338" i="9"/>
  <c r="E4337" i="9"/>
  <c r="E4336" i="9"/>
  <c r="E4335" i="9"/>
  <c r="E4334" i="9"/>
  <c r="E4333" i="9"/>
  <c r="E4332" i="9"/>
  <c r="E4331" i="9"/>
  <c r="E4330" i="9"/>
  <c r="E4329" i="9"/>
  <c r="E4328" i="9"/>
  <c r="E4327" i="9"/>
  <c r="E4326" i="9"/>
  <c r="E4325" i="9"/>
  <c r="E4324" i="9"/>
  <c r="E4323" i="9"/>
  <c r="E4322" i="9"/>
  <c r="E4321" i="9"/>
  <c r="E4320" i="9"/>
  <c r="E4319" i="9"/>
  <c r="E4318" i="9"/>
  <c r="E4317" i="9"/>
  <c r="E4316" i="9"/>
  <c r="E4315" i="9"/>
  <c r="E4314" i="9"/>
  <c r="E4313" i="9"/>
  <c r="E4312" i="9"/>
  <c r="E4311" i="9"/>
  <c r="E4310" i="9"/>
  <c r="E4309" i="9"/>
  <c r="E4308" i="9"/>
  <c r="E4307" i="9"/>
  <c r="E4306" i="9"/>
  <c r="E4305" i="9"/>
  <c r="E4304" i="9"/>
  <c r="E4303" i="9"/>
  <c r="E4302" i="9"/>
  <c r="E4301" i="9"/>
  <c r="E4300" i="9"/>
  <c r="E4299" i="9"/>
  <c r="E4298" i="9"/>
  <c r="E4297" i="9"/>
  <c r="E4296" i="9"/>
  <c r="E4295" i="9"/>
  <c r="E4294" i="9"/>
  <c r="E4293" i="9"/>
  <c r="E4292" i="9"/>
  <c r="E4291" i="9"/>
  <c r="E4290" i="9"/>
  <c r="E4289" i="9"/>
  <c r="E4288" i="9"/>
  <c r="E4287" i="9"/>
  <c r="E4286" i="9"/>
  <c r="E4285" i="9"/>
  <c r="E4284" i="9"/>
  <c r="E4283" i="9"/>
  <c r="E4282" i="9"/>
  <c r="E4281" i="9"/>
  <c r="E4280" i="9"/>
  <c r="E4279" i="9"/>
  <c r="E4278" i="9"/>
  <c r="E4277" i="9"/>
  <c r="E4276" i="9"/>
  <c r="E4275" i="9"/>
  <c r="E4274" i="9"/>
  <c r="E4273" i="9"/>
  <c r="E4272" i="9"/>
  <c r="E4271" i="9"/>
  <c r="E4270" i="9"/>
  <c r="E4269" i="9"/>
  <c r="E4268" i="9"/>
  <c r="E4267" i="9"/>
  <c r="E4266" i="9"/>
  <c r="E4265" i="9"/>
  <c r="E4264" i="9"/>
  <c r="E4263" i="9"/>
  <c r="E4262" i="9"/>
  <c r="E4261" i="9"/>
  <c r="E4260" i="9"/>
  <c r="E4259" i="9"/>
  <c r="E4258" i="9"/>
  <c r="E4257" i="9"/>
  <c r="E4256" i="9"/>
  <c r="E4255" i="9"/>
  <c r="E4254" i="9"/>
  <c r="E4253" i="9"/>
  <c r="E4252" i="9"/>
  <c r="E4251" i="9"/>
  <c r="E4250" i="9"/>
  <c r="E4249" i="9"/>
  <c r="E4248" i="9"/>
  <c r="E4247" i="9"/>
  <c r="E4246" i="9"/>
  <c r="E4245" i="9"/>
  <c r="E4244" i="9"/>
  <c r="E4243" i="9"/>
  <c r="E4242" i="9"/>
  <c r="E4241" i="9"/>
  <c r="E4240" i="9"/>
  <c r="E4239" i="9"/>
  <c r="E4238" i="9"/>
  <c r="E4237" i="9"/>
  <c r="E4236" i="9"/>
  <c r="E4235" i="9"/>
  <c r="E4234" i="9"/>
  <c r="E4233" i="9"/>
  <c r="E4232" i="9"/>
  <c r="E4231" i="9"/>
  <c r="E4230" i="9"/>
  <c r="E4229" i="9"/>
  <c r="E4228" i="9"/>
  <c r="E4227" i="9"/>
  <c r="E4226" i="9"/>
  <c r="E4225" i="9"/>
  <c r="E4224" i="9"/>
  <c r="E4223" i="9"/>
  <c r="E4222" i="9"/>
  <c r="E4221" i="9"/>
  <c r="E4220" i="9"/>
  <c r="E4219" i="9"/>
  <c r="E4218" i="9"/>
  <c r="E4217" i="9"/>
  <c r="E4216" i="9"/>
  <c r="E4215" i="9"/>
  <c r="E4214" i="9"/>
  <c r="E4213" i="9"/>
  <c r="E4212" i="9"/>
  <c r="E4211" i="9"/>
  <c r="E4210" i="9"/>
  <c r="E4209" i="9"/>
  <c r="E4208" i="9"/>
  <c r="E4207" i="9"/>
  <c r="E4206" i="9"/>
  <c r="E4205" i="9"/>
  <c r="E4204" i="9"/>
  <c r="E4203" i="9"/>
  <c r="E4202" i="9"/>
  <c r="E4201" i="9"/>
  <c r="E4200" i="9"/>
  <c r="E4199" i="9"/>
  <c r="E4198" i="9"/>
  <c r="E4197" i="9"/>
  <c r="E4196" i="9"/>
  <c r="E4195" i="9"/>
  <c r="E4194" i="9"/>
  <c r="E4193" i="9"/>
  <c r="E4192" i="9"/>
  <c r="E4191" i="9"/>
  <c r="E4190" i="9"/>
  <c r="E4189" i="9"/>
  <c r="E4188" i="9"/>
  <c r="E4187" i="9"/>
  <c r="E4186" i="9"/>
  <c r="E4185" i="9"/>
  <c r="E4184" i="9"/>
  <c r="E4183" i="9"/>
  <c r="E4182" i="9"/>
  <c r="E4181" i="9"/>
  <c r="E4180" i="9"/>
  <c r="E4179" i="9"/>
  <c r="E4178" i="9"/>
  <c r="E4177" i="9"/>
  <c r="E4176" i="9"/>
  <c r="E4175" i="9"/>
  <c r="E4174" i="9"/>
  <c r="E4173" i="9"/>
  <c r="E4172" i="9"/>
  <c r="E4171" i="9"/>
  <c r="E4170" i="9"/>
  <c r="E4169" i="9"/>
  <c r="E4168" i="9"/>
  <c r="E4167" i="9"/>
  <c r="E4166" i="9"/>
  <c r="E4165" i="9"/>
  <c r="E4164" i="9"/>
  <c r="E4163" i="9"/>
  <c r="E4162" i="9"/>
  <c r="E4161" i="9"/>
  <c r="E4160" i="9"/>
  <c r="E4159" i="9"/>
  <c r="E4158" i="9"/>
  <c r="E4157" i="9"/>
  <c r="E4156" i="9"/>
  <c r="E4155" i="9"/>
  <c r="E4154" i="9"/>
  <c r="E4153" i="9"/>
  <c r="E4152" i="9"/>
  <c r="E4151" i="9"/>
  <c r="E4150" i="9"/>
  <c r="E4149" i="9"/>
  <c r="E4148" i="9"/>
  <c r="E4147" i="9"/>
  <c r="E4146" i="9"/>
  <c r="E4145" i="9"/>
  <c r="E4144" i="9"/>
  <c r="E4143" i="9"/>
  <c r="E4142" i="9"/>
  <c r="E4141" i="9"/>
  <c r="E4140" i="9"/>
  <c r="E4139" i="9"/>
  <c r="E4138" i="9"/>
  <c r="E4137" i="9"/>
  <c r="E4136" i="9"/>
  <c r="E4135" i="9"/>
  <c r="E4134" i="9"/>
  <c r="E4133" i="9"/>
  <c r="E4132" i="9"/>
  <c r="E4131" i="9"/>
  <c r="E4130" i="9"/>
  <c r="E4129" i="9"/>
  <c r="E4128" i="9"/>
  <c r="E4127" i="9"/>
  <c r="E4126" i="9"/>
  <c r="E4125" i="9"/>
  <c r="E4124" i="9"/>
  <c r="E4123" i="9"/>
  <c r="E4122" i="9"/>
  <c r="E4121" i="9"/>
  <c r="E4120" i="9"/>
  <c r="E4119" i="9"/>
  <c r="E4118" i="9"/>
  <c r="E4117" i="9"/>
  <c r="E4116" i="9"/>
  <c r="E4115" i="9"/>
  <c r="E4114" i="9"/>
  <c r="E4113" i="9"/>
  <c r="E4112" i="9"/>
  <c r="E4111" i="9"/>
  <c r="E4110" i="9"/>
  <c r="E4109" i="9"/>
  <c r="E4108" i="9"/>
  <c r="E4107" i="9"/>
  <c r="E4106" i="9"/>
  <c r="E4105" i="9"/>
  <c r="E4104" i="9"/>
  <c r="E4103" i="9"/>
  <c r="E4102" i="9"/>
  <c r="E4101" i="9"/>
  <c r="E4100" i="9"/>
  <c r="E4099" i="9"/>
  <c r="E4098" i="9"/>
  <c r="E4097" i="9"/>
  <c r="E4096" i="9"/>
  <c r="E4095" i="9"/>
  <c r="E4094" i="9"/>
  <c r="E4093" i="9"/>
  <c r="E4092" i="9"/>
  <c r="E4091" i="9"/>
  <c r="E4090" i="9"/>
  <c r="E4089" i="9"/>
  <c r="E4088" i="9"/>
  <c r="E4087" i="9"/>
  <c r="E4086" i="9"/>
  <c r="E4085" i="9"/>
  <c r="E4084" i="9"/>
  <c r="E4083" i="9"/>
  <c r="E4082" i="9"/>
  <c r="E4081" i="9"/>
  <c r="E4080" i="9"/>
  <c r="E4079" i="9"/>
  <c r="E4078" i="9"/>
  <c r="E4077" i="9"/>
  <c r="E4076" i="9"/>
  <c r="E4075" i="9"/>
  <c r="E4074" i="9"/>
  <c r="E4073" i="9"/>
  <c r="E4072" i="9"/>
  <c r="E4071" i="9"/>
  <c r="E4070" i="9"/>
  <c r="E4069" i="9"/>
  <c r="E4068" i="9"/>
  <c r="E4067" i="9"/>
  <c r="E4066" i="9"/>
  <c r="E4065" i="9"/>
  <c r="E4064" i="9"/>
  <c r="E4063" i="9"/>
  <c r="E4062" i="9"/>
  <c r="E4061" i="9"/>
  <c r="E4060" i="9"/>
  <c r="E4059" i="9"/>
  <c r="E4058" i="9"/>
  <c r="E4057" i="9"/>
  <c r="E4056" i="9"/>
  <c r="E4055" i="9"/>
  <c r="E4054" i="9"/>
  <c r="E4053" i="9"/>
  <c r="E4052" i="9"/>
  <c r="E4051" i="9"/>
  <c r="E4050" i="9"/>
  <c r="E4049" i="9"/>
  <c r="E4048" i="9"/>
  <c r="E4047" i="9"/>
  <c r="E4046" i="9"/>
  <c r="E4045" i="9"/>
  <c r="E4044" i="9"/>
  <c r="E4043" i="9"/>
  <c r="E4042" i="9"/>
  <c r="E4041" i="9"/>
  <c r="E4040" i="9"/>
  <c r="E4039" i="9"/>
  <c r="E4038" i="9"/>
  <c r="E4037" i="9"/>
  <c r="E4036" i="9"/>
  <c r="E4035" i="9"/>
  <c r="E4034" i="9"/>
  <c r="E4033" i="9"/>
  <c r="E4032" i="9"/>
  <c r="E4031" i="9"/>
  <c r="E4030" i="9"/>
  <c r="E4029" i="9"/>
  <c r="E4028" i="9"/>
  <c r="E4027" i="9"/>
  <c r="E4026" i="9"/>
  <c r="E4025" i="9"/>
  <c r="E4024" i="9"/>
  <c r="E4023" i="9"/>
  <c r="E4022" i="9"/>
  <c r="E4021" i="9"/>
  <c r="E4020" i="9"/>
  <c r="E4019" i="9"/>
  <c r="E4018" i="9"/>
  <c r="E4017" i="9"/>
  <c r="E4016" i="9"/>
  <c r="E4015" i="9"/>
  <c r="E4014" i="9"/>
  <c r="E4013" i="9"/>
  <c r="E4012" i="9"/>
  <c r="E4011" i="9"/>
  <c r="E4010" i="9"/>
  <c r="E4009" i="9"/>
  <c r="E4008" i="9"/>
  <c r="E4007" i="9"/>
  <c r="E4006" i="9"/>
  <c r="E4005" i="9"/>
  <c r="E4004" i="9"/>
  <c r="E4003" i="9"/>
  <c r="E4002" i="9"/>
  <c r="E4001" i="9"/>
  <c r="E4000" i="9"/>
  <c r="E3999" i="9"/>
  <c r="E3998" i="9"/>
  <c r="E3997" i="9"/>
  <c r="E3996" i="9"/>
  <c r="E3995" i="9"/>
  <c r="E3994" i="9"/>
  <c r="E3993" i="9"/>
  <c r="E3992" i="9"/>
  <c r="E3991" i="9"/>
  <c r="E3990" i="9"/>
  <c r="E3989" i="9"/>
  <c r="E3988" i="9"/>
  <c r="E3987" i="9"/>
  <c r="E3986" i="9"/>
  <c r="E3985" i="9"/>
  <c r="E3984" i="9"/>
  <c r="E3983" i="9"/>
  <c r="E3982" i="9"/>
  <c r="E3981" i="9"/>
  <c r="E3980" i="9"/>
  <c r="E3979" i="9"/>
  <c r="E3978" i="9"/>
  <c r="E3977" i="9"/>
  <c r="E3976" i="9"/>
  <c r="E3975" i="9"/>
  <c r="E3974" i="9"/>
  <c r="E3973" i="9"/>
  <c r="E3972" i="9"/>
  <c r="E3971" i="9"/>
  <c r="E3970" i="9"/>
  <c r="E3969" i="9"/>
  <c r="E3968" i="9"/>
  <c r="E3967" i="9"/>
  <c r="E3966" i="9"/>
  <c r="E3965" i="9"/>
  <c r="E3964" i="9"/>
  <c r="E3963" i="9"/>
  <c r="E3962" i="9"/>
  <c r="E3961" i="9"/>
  <c r="E3960" i="9"/>
  <c r="E3959" i="9"/>
  <c r="E3958" i="9"/>
  <c r="E3957" i="9"/>
  <c r="E3956" i="9"/>
  <c r="E3955" i="9"/>
  <c r="E3954" i="9"/>
  <c r="E3953" i="9"/>
  <c r="E3952" i="9"/>
  <c r="E3951" i="9"/>
  <c r="E3950" i="9"/>
  <c r="E3949" i="9"/>
  <c r="E3948" i="9"/>
  <c r="E3947" i="9"/>
  <c r="E3946" i="9"/>
  <c r="E3945" i="9"/>
  <c r="E3944" i="9"/>
  <c r="E3943" i="9"/>
  <c r="E3942" i="9"/>
  <c r="E3941" i="9"/>
  <c r="E3940" i="9"/>
  <c r="E3939" i="9"/>
  <c r="E3938" i="9"/>
  <c r="E3937" i="9"/>
  <c r="E3936" i="9"/>
  <c r="E3935" i="9"/>
  <c r="E3934" i="9"/>
  <c r="E3933" i="9"/>
  <c r="E3932" i="9"/>
  <c r="E3931" i="9"/>
  <c r="E3930" i="9"/>
  <c r="E3929" i="9"/>
  <c r="E3928" i="9"/>
  <c r="E3927" i="9"/>
  <c r="E3926" i="9"/>
  <c r="E3925" i="9"/>
  <c r="E3924" i="9"/>
  <c r="E3923" i="9"/>
  <c r="E3922" i="9"/>
  <c r="E3921" i="9"/>
  <c r="E3920" i="9"/>
  <c r="E3919" i="9"/>
  <c r="E3918" i="9"/>
  <c r="E3917" i="9"/>
  <c r="E3916" i="9"/>
  <c r="E3915" i="9"/>
  <c r="E3914" i="9"/>
  <c r="E3913" i="9"/>
  <c r="E3912" i="9"/>
  <c r="E3911" i="9"/>
  <c r="E3910" i="9"/>
  <c r="E3909" i="9"/>
  <c r="E3908" i="9"/>
  <c r="E3907" i="9"/>
  <c r="E3906" i="9"/>
  <c r="E3905" i="9"/>
  <c r="E3904" i="9"/>
  <c r="E3903" i="9"/>
  <c r="E3902" i="9"/>
  <c r="E3901" i="9"/>
  <c r="E3900" i="9"/>
  <c r="E3899" i="9"/>
  <c r="E3898" i="9"/>
  <c r="E3897" i="9"/>
  <c r="E3896" i="9"/>
  <c r="E3895" i="9"/>
  <c r="E3894" i="9"/>
  <c r="E3893" i="9"/>
  <c r="E3892" i="9"/>
  <c r="E3891" i="9"/>
  <c r="E3890" i="9"/>
  <c r="E3889" i="9"/>
  <c r="E3888" i="9"/>
  <c r="E3887" i="9"/>
  <c r="E3886" i="9"/>
  <c r="E3885" i="9"/>
  <c r="E3884" i="9"/>
  <c r="E3883" i="9"/>
  <c r="E3882" i="9"/>
  <c r="E3881" i="9"/>
  <c r="E3880" i="9"/>
  <c r="E3879" i="9"/>
  <c r="E3878" i="9"/>
  <c r="E3877" i="9"/>
  <c r="E3876" i="9"/>
  <c r="E3875" i="9"/>
  <c r="E3874" i="9"/>
  <c r="E3873" i="9"/>
  <c r="E3872" i="9"/>
  <c r="E3871" i="9"/>
  <c r="E3870" i="9"/>
  <c r="E3869" i="9"/>
  <c r="E3868" i="9"/>
  <c r="E3867" i="9"/>
  <c r="E3866" i="9"/>
  <c r="E3865" i="9"/>
  <c r="E3864" i="9"/>
  <c r="E3863" i="9"/>
  <c r="E3862" i="9"/>
  <c r="E3861" i="9"/>
  <c r="E3860" i="9"/>
  <c r="E3859" i="9"/>
  <c r="E3858" i="9"/>
  <c r="E3857" i="9"/>
  <c r="E3856" i="9"/>
  <c r="E3855" i="9"/>
  <c r="E3854" i="9"/>
  <c r="E3853" i="9"/>
  <c r="E3852" i="9"/>
  <c r="E3851" i="9"/>
  <c r="E3850" i="9"/>
  <c r="E3849" i="9"/>
  <c r="E3848" i="9"/>
  <c r="E3847" i="9"/>
  <c r="E3846" i="9"/>
  <c r="E3845" i="9"/>
  <c r="E3844" i="9"/>
  <c r="E3843" i="9"/>
  <c r="E3842" i="9"/>
  <c r="E3841" i="9"/>
  <c r="E3840" i="9"/>
  <c r="E3839" i="9"/>
  <c r="E3838" i="9"/>
  <c r="E3837" i="9"/>
  <c r="E3836" i="9"/>
  <c r="E3835" i="9"/>
  <c r="E3834" i="9"/>
  <c r="E3833" i="9"/>
  <c r="E3832" i="9"/>
  <c r="E3831" i="9"/>
  <c r="E3830" i="9"/>
  <c r="E3829" i="9"/>
  <c r="E3828" i="9"/>
  <c r="E3827" i="9"/>
  <c r="E3826" i="9"/>
  <c r="E3825" i="9"/>
  <c r="E3824" i="9"/>
  <c r="E3823" i="9"/>
  <c r="E3822" i="9"/>
  <c r="E3821" i="9"/>
  <c r="E3820" i="9"/>
  <c r="E3819" i="9"/>
  <c r="E3818" i="9"/>
  <c r="E3817" i="9"/>
  <c r="E3816" i="9"/>
  <c r="E3815" i="9"/>
  <c r="E3814" i="9"/>
  <c r="E3813" i="9"/>
  <c r="E3812" i="9"/>
  <c r="E3811" i="9"/>
  <c r="E3810" i="9"/>
  <c r="E3809" i="9"/>
  <c r="E3808" i="9"/>
  <c r="E3807" i="9"/>
  <c r="E3806" i="9"/>
  <c r="E3805" i="9"/>
  <c r="E3804" i="9"/>
  <c r="E3803" i="9"/>
  <c r="E3802" i="9"/>
  <c r="E3801" i="9"/>
  <c r="E3800" i="9"/>
  <c r="E3799" i="9"/>
  <c r="E3798" i="9"/>
  <c r="E3797" i="9"/>
  <c r="E3796" i="9"/>
  <c r="E3795" i="9"/>
  <c r="E3794" i="9"/>
  <c r="E3793" i="9"/>
  <c r="E3792" i="9"/>
  <c r="E3791" i="9"/>
  <c r="E3790" i="9"/>
  <c r="E3789" i="9"/>
  <c r="E3788" i="9"/>
  <c r="E3787" i="9"/>
  <c r="E3786" i="9"/>
  <c r="E3785" i="9"/>
  <c r="E3784" i="9"/>
  <c r="E3783" i="9"/>
  <c r="E3782" i="9"/>
  <c r="E3781" i="9"/>
  <c r="E3780" i="9"/>
  <c r="E3779" i="9"/>
  <c r="E3778" i="9"/>
  <c r="E3777" i="9"/>
  <c r="E3776" i="9"/>
  <c r="E3775" i="9"/>
  <c r="E3774" i="9"/>
  <c r="E3773" i="9"/>
  <c r="E3772" i="9"/>
  <c r="E3771" i="9"/>
  <c r="E3770" i="9"/>
  <c r="E3769" i="9"/>
  <c r="E3768" i="9"/>
  <c r="E3767" i="9"/>
  <c r="E3766" i="9"/>
  <c r="E3765" i="9"/>
  <c r="E3764" i="9"/>
  <c r="E3763" i="9"/>
  <c r="E3762" i="9"/>
  <c r="E3761" i="9"/>
  <c r="E3760" i="9"/>
  <c r="E3759" i="9"/>
  <c r="E3758" i="9"/>
  <c r="E3757" i="9"/>
  <c r="E3756" i="9"/>
  <c r="E3755" i="9"/>
  <c r="E3754" i="9"/>
  <c r="E3753" i="9"/>
  <c r="E3752" i="9"/>
  <c r="E3751" i="9"/>
  <c r="E3750" i="9"/>
  <c r="E3749" i="9"/>
  <c r="E3748" i="9"/>
  <c r="E3747" i="9"/>
  <c r="E3746" i="9"/>
  <c r="E3745" i="9"/>
  <c r="E3744" i="9"/>
  <c r="E3743" i="9"/>
  <c r="E3742" i="9"/>
  <c r="E3741" i="9"/>
  <c r="E3740" i="9"/>
  <c r="E3739" i="9"/>
  <c r="E3738" i="9"/>
  <c r="E3737" i="9"/>
  <c r="E3736" i="9"/>
  <c r="E3735" i="9"/>
  <c r="E3734" i="9"/>
  <c r="E3733" i="9"/>
  <c r="E3732" i="9"/>
  <c r="E3731" i="9"/>
  <c r="E3730" i="9"/>
  <c r="E3729" i="9"/>
  <c r="E3728" i="9"/>
  <c r="E3727" i="9"/>
  <c r="E3726" i="9"/>
  <c r="E3725" i="9"/>
  <c r="E3724" i="9"/>
  <c r="E3723" i="9"/>
  <c r="E3722" i="9"/>
  <c r="E3721" i="9"/>
  <c r="E3720" i="9"/>
  <c r="E3719" i="9"/>
  <c r="E3718" i="9"/>
  <c r="E3717" i="9"/>
  <c r="E3716" i="9"/>
  <c r="E3715" i="9"/>
  <c r="E3714" i="9"/>
  <c r="E3713" i="9"/>
  <c r="E3712" i="9"/>
  <c r="E3711" i="9"/>
  <c r="E3710" i="9"/>
  <c r="E3709" i="9"/>
  <c r="E3708" i="9"/>
  <c r="E3707" i="9"/>
  <c r="E3706" i="9"/>
  <c r="E3705" i="9"/>
  <c r="E3704" i="9"/>
  <c r="E3703" i="9"/>
  <c r="E3702" i="9"/>
  <c r="E3701" i="9"/>
  <c r="E3700" i="9"/>
  <c r="E3699" i="9"/>
  <c r="E3698" i="9"/>
  <c r="E3697" i="9"/>
  <c r="E3696" i="9"/>
  <c r="E3695" i="9"/>
  <c r="E3694" i="9"/>
  <c r="E3693" i="9"/>
  <c r="E3692" i="9"/>
  <c r="E3691" i="9"/>
  <c r="E3690" i="9"/>
  <c r="E3689" i="9"/>
  <c r="E3688" i="9"/>
  <c r="E3687" i="9"/>
  <c r="E3686" i="9"/>
  <c r="E3685" i="9"/>
  <c r="E3684" i="9"/>
  <c r="E3683" i="9"/>
  <c r="E3682" i="9"/>
  <c r="E3681" i="9"/>
  <c r="E3680" i="9"/>
  <c r="E3679" i="9"/>
  <c r="E3678" i="9"/>
  <c r="E3677" i="9"/>
  <c r="E3676" i="9"/>
  <c r="E3675" i="9"/>
  <c r="E3674" i="9"/>
  <c r="E3673" i="9"/>
  <c r="E3672" i="9"/>
  <c r="E3671" i="9"/>
  <c r="E3670" i="9"/>
  <c r="E3669" i="9"/>
  <c r="E3668" i="9"/>
  <c r="E3667" i="9"/>
  <c r="E3666" i="9"/>
  <c r="E3665" i="9"/>
  <c r="E3664" i="9"/>
  <c r="E3663" i="9"/>
  <c r="E3662" i="9"/>
  <c r="E3661" i="9"/>
  <c r="E3660" i="9"/>
  <c r="E3659" i="9"/>
  <c r="E3658" i="9"/>
  <c r="E3657" i="9"/>
  <c r="E3656" i="9"/>
  <c r="E3655" i="9"/>
  <c r="E3654" i="9"/>
  <c r="E3653" i="9"/>
  <c r="E3652" i="9"/>
  <c r="E3651" i="9"/>
  <c r="E3650" i="9"/>
  <c r="E3649" i="9"/>
  <c r="E3648" i="9"/>
  <c r="E3647" i="9"/>
  <c r="E3646" i="9"/>
  <c r="E3645" i="9"/>
  <c r="E3644" i="9"/>
  <c r="E3643" i="9"/>
  <c r="E3642" i="9"/>
  <c r="E3641" i="9"/>
  <c r="E3640" i="9"/>
  <c r="E3639" i="9"/>
  <c r="E3638" i="9"/>
  <c r="E3637" i="9"/>
  <c r="E3636" i="9"/>
  <c r="E3635" i="9"/>
  <c r="E3634" i="9"/>
  <c r="E3633" i="9"/>
  <c r="E3632" i="9"/>
  <c r="E3631" i="9"/>
  <c r="E3630" i="9"/>
  <c r="E3629" i="9"/>
  <c r="E3628" i="9"/>
  <c r="E3627" i="9"/>
  <c r="E3626" i="9"/>
  <c r="E3625" i="9"/>
  <c r="E3624" i="9"/>
  <c r="E3623" i="9"/>
  <c r="E3622" i="9"/>
  <c r="E3621" i="9"/>
  <c r="E3620" i="9"/>
  <c r="E3619" i="9"/>
  <c r="E3618" i="9"/>
  <c r="E3617" i="9"/>
  <c r="E3616" i="9"/>
  <c r="E3615" i="9"/>
  <c r="E3614" i="9"/>
  <c r="E3613" i="9"/>
  <c r="E3612" i="9"/>
  <c r="E3611" i="9"/>
  <c r="E3610" i="9"/>
  <c r="E3609" i="9"/>
  <c r="E3608" i="9"/>
  <c r="E3607" i="9"/>
  <c r="E3606" i="9"/>
  <c r="E3605" i="9"/>
  <c r="E3604" i="9"/>
  <c r="E3603" i="9"/>
  <c r="E3602" i="9"/>
  <c r="E3601" i="9"/>
  <c r="E3600" i="9"/>
  <c r="E3599" i="9"/>
  <c r="E3598" i="9"/>
  <c r="E3597" i="9"/>
  <c r="E3596" i="9"/>
  <c r="E3595" i="9"/>
  <c r="E3594" i="9"/>
  <c r="E3593" i="9"/>
  <c r="E3592" i="9"/>
  <c r="E3591" i="9"/>
  <c r="E3590" i="9"/>
  <c r="E3589" i="9"/>
  <c r="E3588" i="9"/>
  <c r="E3587" i="9"/>
  <c r="E3586" i="9"/>
  <c r="E3585" i="9"/>
  <c r="E3584" i="9"/>
  <c r="E3583" i="9"/>
  <c r="E3582" i="9"/>
  <c r="E3581" i="9"/>
  <c r="E3580" i="9"/>
  <c r="E3579" i="9"/>
  <c r="E3578" i="9"/>
  <c r="E3577" i="9"/>
  <c r="E3576" i="9"/>
  <c r="E3575" i="9"/>
  <c r="E3574" i="9"/>
  <c r="E3573" i="9"/>
  <c r="E3572" i="9"/>
  <c r="E3571" i="9"/>
  <c r="E3570" i="9"/>
  <c r="E3569" i="9"/>
  <c r="E3568" i="9"/>
  <c r="E3567" i="9"/>
  <c r="E3566" i="9"/>
  <c r="E3565" i="9"/>
  <c r="E3564" i="9"/>
  <c r="E3563" i="9"/>
  <c r="E3562" i="9"/>
  <c r="E3561" i="9"/>
  <c r="E3560" i="9"/>
  <c r="E3559" i="9"/>
  <c r="E3558" i="9"/>
  <c r="E3557" i="9"/>
  <c r="E3556" i="9"/>
  <c r="E3555" i="9"/>
  <c r="E3554" i="9"/>
  <c r="E3553" i="9"/>
  <c r="E3552" i="9"/>
  <c r="E3551" i="9"/>
  <c r="E3550" i="9"/>
  <c r="E3549" i="9"/>
  <c r="E3548" i="9"/>
  <c r="E3547" i="9"/>
  <c r="E3546" i="9"/>
  <c r="E3545" i="9"/>
  <c r="E3544" i="9"/>
  <c r="E3543" i="9"/>
  <c r="E3542" i="9"/>
  <c r="E3541" i="9"/>
  <c r="E3540" i="9"/>
  <c r="E3539" i="9"/>
  <c r="E3538" i="9"/>
  <c r="E3537" i="9"/>
  <c r="E3536" i="9"/>
  <c r="E3535" i="9"/>
  <c r="E3534" i="9"/>
  <c r="E3533" i="9"/>
  <c r="E3532" i="9"/>
  <c r="E3531" i="9"/>
  <c r="E3530" i="9"/>
  <c r="E3529" i="9"/>
  <c r="E3528" i="9"/>
  <c r="E3527" i="9"/>
  <c r="E3526" i="9"/>
  <c r="E3525" i="9"/>
  <c r="E3524" i="9"/>
  <c r="E3523" i="9"/>
  <c r="E3522" i="9"/>
  <c r="E3521" i="9"/>
  <c r="E3520" i="9"/>
  <c r="E3519" i="9"/>
  <c r="E3518" i="9"/>
  <c r="E3517" i="9"/>
  <c r="E3516" i="9"/>
  <c r="E3515" i="9"/>
  <c r="E3514" i="9"/>
  <c r="E3513" i="9"/>
  <c r="E3512" i="9"/>
  <c r="E3511" i="9"/>
  <c r="E3510" i="9"/>
  <c r="E3509" i="9"/>
  <c r="E3508" i="9"/>
  <c r="E3507" i="9"/>
  <c r="E3506" i="9"/>
  <c r="E3505" i="9"/>
  <c r="E3504" i="9"/>
  <c r="E3503" i="9"/>
  <c r="E3502" i="9"/>
  <c r="E3501" i="9"/>
  <c r="E3500" i="9"/>
  <c r="E3499" i="9"/>
  <c r="E3498" i="9"/>
  <c r="E3497" i="9"/>
  <c r="E3496" i="9"/>
  <c r="E3495" i="9"/>
  <c r="E3494" i="9"/>
  <c r="E3493" i="9"/>
  <c r="E3492" i="9"/>
  <c r="E3491" i="9"/>
  <c r="E3490" i="9"/>
  <c r="E3489" i="9"/>
  <c r="E3488" i="9"/>
  <c r="E3487" i="9"/>
  <c r="E3486" i="9"/>
  <c r="E3485" i="9"/>
  <c r="E3484" i="9"/>
  <c r="E3483" i="9"/>
  <c r="E3482" i="9"/>
  <c r="E3481" i="9"/>
  <c r="E3480" i="9"/>
  <c r="E3479" i="9"/>
  <c r="E3478" i="9"/>
  <c r="E3477" i="9"/>
  <c r="E3476" i="9"/>
  <c r="E3475" i="9"/>
  <c r="E3474" i="9"/>
  <c r="E3473" i="9"/>
  <c r="E3472" i="9"/>
  <c r="E3471" i="9"/>
  <c r="E3470" i="9"/>
  <c r="E3469" i="9"/>
  <c r="E3468" i="9"/>
  <c r="E3467" i="9"/>
  <c r="E3466" i="9"/>
  <c r="E3465" i="9"/>
  <c r="E3464" i="9"/>
  <c r="E3463" i="9"/>
  <c r="E3462" i="9"/>
  <c r="E3461" i="9"/>
  <c r="E3460" i="9"/>
  <c r="E3459" i="9"/>
  <c r="E3458" i="9"/>
  <c r="E3457" i="9"/>
  <c r="E3456" i="9"/>
  <c r="E3455" i="9"/>
  <c r="E3454" i="9"/>
  <c r="E3453" i="9"/>
  <c r="E3452" i="9"/>
  <c r="E3451" i="9"/>
  <c r="E3450" i="9"/>
  <c r="E3449" i="9"/>
  <c r="E3448" i="9"/>
  <c r="E3447" i="9"/>
  <c r="E3446" i="9"/>
  <c r="E3445" i="9"/>
  <c r="E3444" i="9"/>
  <c r="E3443" i="9"/>
  <c r="E3442" i="9"/>
  <c r="E3441" i="9"/>
  <c r="E3440" i="9"/>
  <c r="E3439" i="9"/>
  <c r="E3438" i="9"/>
  <c r="E3437" i="9"/>
  <c r="E3436" i="9"/>
  <c r="E3435" i="9"/>
  <c r="E3434" i="9"/>
  <c r="E3433" i="9"/>
  <c r="E3432" i="9"/>
  <c r="E3431" i="9"/>
  <c r="E3430" i="9"/>
  <c r="E3429" i="9"/>
  <c r="E3428" i="9"/>
  <c r="E3427" i="9"/>
  <c r="E3426" i="9"/>
  <c r="E3425" i="9"/>
  <c r="E3424" i="9"/>
  <c r="E3423" i="9"/>
  <c r="E3422" i="9"/>
  <c r="E3421" i="9"/>
  <c r="E3420" i="9"/>
  <c r="E3419" i="9"/>
  <c r="E3418" i="9"/>
  <c r="E3417" i="9"/>
  <c r="E3416" i="9"/>
  <c r="E3415" i="9"/>
  <c r="E3414" i="9"/>
  <c r="E3413" i="9"/>
  <c r="E3412" i="9"/>
  <c r="E3411" i="9"/>
  <c r="E3410" i="9"/>
  <c r="E3409" i="9"/>
  <c r="E3408" i="9"/>
  <c r="E3407" i="9"/>
  <c r="E3406" i="9"/>
  <c r="E3405" i="9"/>
  <c r="E3404" i="9"/>
  <c r="E3403" i="9"/>
  <c r="E3402" i="9"/>
  <c r="E3401" i="9"/>
  <c r="E3400" i="9"/>
  <c r="E3399" i="9"/>
  <c r="E3398" i="9"/>
  <c r="E3397" i="9"/>
  <c r="E3396" i="9"/>
  <c r="E3395" i="9"/>
  <c r="E3394" i="9"/>
  <c r="E3393" i="9"/>
  <c r="E3392" i="9"/>
  <c r="E3391" i="9"/>
  <c r="E3390" i="9"/>
  <c r="E3389" i="9"/>
  <c r="E3388" i="9"/>
  <c r="E3387" i="9"/>
  <c r="E3386" i="9"/>
  <c r="E3385" i="9"/>
  <c r="E3384" i="9"/>
  <c r="E3383" i="9"/>
  <c r="E3382" i="9"/>
  <c r="E3381" i="9"/>
  <c r="E3380" i="9"/>
  <c r="E3379" i="9"/>
  <c r="E3378" i="9"/>
  <c r="E3377" i="9"/>
  <c r="E3376" i="9"/>
  <c r="E3375" i="9"/>
  <c r="E3374" i="9"/>
  <c r="E3373" i="9"/>
  <c r="E3372" i="9"/>
  <c r="E3371" i="9"/>
  <c r="E3370" i="9"/>
  <c r="E3369" i="9"/>
  <c r="E3368" i="9"/>
  <c r="E3367" i="9"/>
  <c r="E3366" i="9"/>
  <c r="E3365" i="9"/>
  <c r="E3364" i="9"/>
  <c r="E3363" i="9"/>
  <c r="E3362" i="9"/>
  <c r="E3361" i="9"/>
  <c r="E3360" i="9"/>
  <c r="E3359" i="9"/>
  <c r="E3358" i="9"/>
  <c r="E3357" i="9"/>
  <c r="E3356" i="9"/>
  <c r="E3355" i="9"/>
  <c r="E3354" i="9"/>
  <c r="E3353" i="9"/>
  <c r="E3352" i="9"/>
  <c r="E3351" i="9"/>
  <c r="E3350" i="9"/>
  <c r="E3349" i="9"/>
  <c r="E3348" i="9"/>
  <c r="E3347" i="9"/>
  <c r="E3346" i="9"/>
  <c r="E3345" i="9"/>
  <c r="E3344" i="9"/>
  <c r="E3343" i="9"/>
  <c r="E3342" i="9"/>
  <c r="E3341" i="9"/>
  <c r="E3340" i="9"/>
  <c r="E3339" i="9"/>
  <c r="E3338" i="9"/>
  <c r="E3337" i="9"/>
  <c r="E3336" i="9"/>
  <c r="E3335" i="9"/>
  <c r="E3334" i="9"/>
  <c r="E3333" i="9"/>
  <c r="E3332" i="9"/>
  <c r="E3331" i="9"/>
  <c r="E3330" i="9"/>
  <c r="E3329" i="9"/>
  <c r="E3328" i="9"/>
  <c r="E3327" i="9"/>
  <c r="E3326" i="9"/>
  <c r="E3325" i="9"/>
  <c r="E3324" i="9"/>
  <c r="E3323" i="9"/>
  <c r="E3322" i="9"/>
  <c r="E3321" i="9"/>
  <c r="E3320" i="9"/>
  <c r="E3319" i="9"/>
  <c r="E3318" i="9"/>
  <c r="E3317" i="9"/>
  <c r="E3316" i="9"/>
  <c r="E3315" i="9"/>
  <c r="E3314" i="9"/>
  <c r="E3313" i="9"/>
  <c r="E3312" i="9"/>
  <c r="E3311" i="9"/>
  <c r="E3310" i="9"/>
  <c r="E3309" i="9"/>
  <c r="E3308" i="9"/>
  <c r="E3307" i="9"/>
  <c r="E3306" i="9"/>
  <c r="E3305" i="9"/>
  <c r="E3304" i="9"/>
  <c r="E3303" i="9"/>
  <c r="E3302" i="9"/>
  <c r="E3301" i="9"/>
  <c r="E3300" i="9"/>
  <c r="E3299" i="9"/>
  <c r="E3298" i="9"/>
  <c r="E3297" i="9"/>
  <c r="E3296" i="9"/>
  <c r="E3295" i="9"/>
  <c r="E3294" i="9"/>
  <c r="E3293" i="9"/>
  <c r="E3292" i="9"/>
  <c r="E3291" i="9"/>
  <c r="E3290" i="9"/>
  <c r="E3289" i="9"/>
  <c r="E3288" i="9"/>
  <c r="E3287" i="9"/>
  <c r="E3286" i="9"/>
  <c r="E3285" i="9"/>
  <c r="E3284" i="9"/>
  <c r="E3283" i="9"/>
  <c r="E3282" i="9"/>
  <c r="E3281" i="9"/>
  <c r="E3280" i="9"/>
  <c r="E3279" i="9"/>
  <c r="E3278" i="9"/>
  <c r="E3277" i="9"/>
  <c r="E3276" i="9"/>
  <c r="E3275" i="9"/>
  <c r="E3274" i="9"/>
  <c r="E3273" i="9"/>
  <c r="E3272" i="9"/>
  <c r="E3271" i="9"/>
  <c r="E3270" i="9"/>
  <c r="E3269" i="9"/>
  <c r="E3268" i="9"/>
  <c r="E3267" i="9"/>
  <c r="E3266" i="9"/>
  <c r="E3265" i="9"/>
  <c r="E3264" i="9"/>
  <c r="E3263" i="9"/>
  <c r="E3262" i="9"/>
  <c r="E3261" i="9"/>
  <c r="E3260" i="9"/>
  <c r="E3259" i="9"/>
  <c r="E3258" i="9"/>
  <c r="E3257" i="9"/>
  <c r="E3256" i="9"/>
  <c r="E3255" i="9"/>
  <c r="E3254" i="9"/>
  <c r="E3253" i="9"/>
  <c r="E3252" i="9"/>
  <c r="E3251" i="9"/>
  <c r="E3250" i="9"/>
  <c r="E3249" i="9"/>
  <c r="E3248" i="9"/>
  <c r="E3247" i="9"/>
  <c r="E3246" i="9"/>
  <c r="E3245" i="9"/>
  <c r="E3244" i="9"/>
  <c r="E3243" i="9"/>
  <c r="E3242" i="9"/>
  <c r="E3241" i="9"/>
  <c r="E3240" i="9"/>
  <c r="E3239" i="9"/>
  <c r="E3238" i="9"/>
  <c r="E3237" i="9"/>
  <c r="E3236" i="9"/>
  <c r="E3235" i="9"/>
  <c r="E3234" i="9"/>
  <c r="E3233" i="9"/>
  <c r="E3232" i="9"/>
  <c r="E3231" i="9"/>
  <c r="E3230" i="9"/>
  <c r="E3229" i="9"/>
  <c r="E3228" i="9"/>
  <c r="E3227" i="9"/>
  <c r="E3226" i="9"/>
  <c r="E3225" i="9"/>
  <c r="E3224" i="9"/>
  <c r="E3223" i="9"/>
  <c r="E3222" i="9"/>
  <c r="E3221" i="9"/>
  <c r="E3220" i="9"/>
  <c r="E3219" i="9"/>
  <c r="E3218" i="9"/>
  <c r="E3217" i="9"/>
  <c r="E3216" i="9"/>
  <c r="E3215" i="9"/>
  <c r="E3214" i="9"/>
  <c r="E3213" i="9"/>
  <c r="E3212" i="9"/>
  <c r="E3211" i="9"/>
  <c r="E3210" i="9"/>
  <c r="E3209" i="9"/>
  <c r="E3208" i="9"/>
  <c r="E3207" i="9"/>
  <c r="E3206" i="9"/>
  <c r="E3205" i="9"/>
  <c r="E3204" i="9"/>
  <c r="E3203" i="9"/>
  <c r="E3202" i="9"/>
  <c r="E3201" i="9"/>
  <c r="E3200" i="9"/>
  <c r="E3199" i="9"/>
  <c r="E3198" i="9"/>
  <c r="E3197" i="9"/>
  <c r="E3196" i="9"/>
  <c r="E3195" i="9"/>
  <c r="E3194" i="9"/>
  <c r="E3193" i="9"/>
  <c r="E3192" i="9"/>
  <c r="E3191" i="9"/>
  <c r="E3190" i="9"/>
  <c r="E3189" i="9"/>
  <c r="E3188" i="9"/>
  <c r="E3187" i="9"/>
  <c r="E3186" i="9"/>
  <c r="E3185" i="9"/>
  <c r="E3184" i="9"/>
  <c r="E3183" i="9"/>
  <c r="E3182" i="9"/>
  <c r="E3181" i="9"/>
  <c r="E3180" i="9"/>
  <c r="E3179" i="9"/>
  <c r="E3178" i="9"/>
  <c r="E3177" i="9"/>
  <c r="E3176" i="9"/>
  <c r="E3175" i="9"/>
  <c r="E3174" i="9"/>
  <c r="E3173" i="9"/>
  <c r="E3172" i="9"/>
  <c r="E3171" i="9"/>
  <c r="E3170" i="9"/>
  <c r="E3169" i="9"/>
  <c r="E3168" i="9"/>
  <c r="E3167" i="9"/>
  <c r="E3166" i="9"/>
  <c r="E3165" i="9"/>
  <c r="E3164" i="9"/>
  <c r="E3163" i="9"/>
  <c r="E3162" i="9"/>
  <c r="E3161" i="9"/>
  <c r="E3160" i="9"/>
  <c r="E3159" i="9"/>
  <c r="E3158" i="9"/>
  <c r="E3157" i="9"/>
  <c r="E3156" i="9"/>
  <c r="E3155" i="9"/>
  <c r="E3154" i="9"/>
  <c r="E3153" i="9"/>
  <c r="E3152" i="9"/>
  <c r="E3151" i="9"/>
  <c r="E3150" i="9"/>
  <c r="E3149" i="9"/>
  <c r="E3148" i="9"/>
  <c r="E3147" i="9"/>
  <c r="E3146" i="9"/>
  <c r="E3145" i="9"/>
  <c r="E3144" i="9"/>
  <c r="E3143" i="9"/>
  <c r="E3142" i="9"/>
  <c r="E3141" i="9"/>
  <c r="E3140" i="9"/>
  <c r="E3139" i="9"/>
  <c r="E3138" i="9"/>
  <c r="E3137" i="9"/>
  <c r="E3136" i="9"/>
  <c r="E3135" i="9"/>
  <c r="E3134" i="9"/>
  <c r="E3133" i="9"/>
  <c r="E3132" i="9"/>
  <c r="E3131" i="9"/>
  <c r="E3130" i="9"/>
  <c r="E3129" i="9"/>
  <c r="E3128" i="9"/>
  <c r="E3127" i="9"/>
  <c r="E3126" i="9"/>
  <c r="E3125" i="9"/>
  <c r="E3124" i="9"/>
  <c r="E3123" i="9"/>
  <c r="E3122" i="9"/>
  <c r="E3121" i="9"/>
  <c r="E3120" i="9"/>
  <c r="E3119" i="9"/>
  <c r="E3118" i="9"/>
  <c r="E3117" i="9"/>
  <c r="E3116" i="9"/>
  <c r="E3115" i="9"/>
  <c r="E3114" i="9"/>
  <c r="E3113" i="9"/>
  <c r="E3112" i="9"/>
  <c r="E3111" i="9"/>
  <c r="E3110" i="9"/>
  <c r="E3109" i="9"/>
  <c r="E3108" i="9"/>
  <c r="E3107" i="9"/>
  <c r="E3106" i="9"/>
  <c r="E3105" i="9"/>
  <c r="E3104" i="9"/>
  <c r="E3103" i="9"/>
  <c r="E3102" i="9"/>
  <c r="E3101" i="9"/>
  <c r="E3100" i="9"/>
  <c r="E3099" i="9"/>
  <c r="E3098" i="9"/>
  <c r="E3097" i="9"/>
  <c r="E3096" i="9"/>
  <c r="E3095" i="9"/>
  <c r="E3094" i="9"/>
  <c r="E3093" i="9"/>
  <c r="E3092" i="9"/>
  <c r="E3091" i="9"/>
  <c r="E3090" i="9"/>
  <c r="C3090" i="9"/>
  <c r="C3178" i="9" s="1"/>
  <c r="B3090" i="9"/>
  <c r="B3178" i="9" s="1"/>
  <c r="B3266" i="9" s="1"/>
  <c r="B3354" i="9" s="1"/>
  <c r="E3089" i="9"/>
  <c r="E3088" i="9"/>
  <c r="E3087" i="9"/>
  <c r="E3086" i="9"/>
  <c r="E3085" i="9"/>
  <c r="E3084" i="9"/>
  <c r="E3083" i="9"/>
  <c r="E3082" i="9"/>
  <c r="E3081" i="9"/>
  <c r="E3080" i="9"/>
  <c r="E3079" i="9"/>
  <c r="E3078" i="9"/>
  <c r="E3077" i="9"/>
  <c r="E3076" i="9"/>
  <c r="E3075" i="9"/>
  <c r="E3074" i="9"/>
  <c r="E3073" i="9"/>
  <c r="E3072" i="9"/>
  <c r="E3071" i="9"/>
  <c r="E3070" i="9"/>
  <c r="E3069" i="9"/>
  <c r="E3068" i="9"/>
  <c r="E3067" i="9"/>
  <c r="E3066" i="9"/>
  <c r="E3065" i="9"/>
  <c r="E3064" i="9"/>
  <c r="E3063" i="9"/>
  <c r="E3062" i="9"/>
  <c r="E3061" i="9"/>
  <c r="E3060" i="9"/>
  <c r="E3059" i="9"/>
  <c r="E3058" i="9"/>
  <c r="E3057" i="9"/>
  <c r="E3056" i="9"/>
  <c r="E3055" i="9"/>
  <c r="E3054" i="9"/>
  <c r="E3053" i="9"/>
  <c r="E3052" i="9"/>
  <c r="E3051" i="9"/>
  <c r="E3050" i="9"/>
  <c r="E3049" i="9"/>
  <c r="E3048" i="9"/>
  <c r="E3047" i="9"/>
  <c r="E3046" i="9"/>
  <c r="E3045" i="9"/>
  <c r="E3044" i="9"/>
  <c r="E3043" i="9"/>
  <c r="E3042" i="9"/>
  <c r="E3041" i="9"/>
  <c r="E3040" i="9"/>
  <c r="E3039" i="9"/>
  <c r="E3038" i="9"/>
  <c r="E3037" i="9"/>
  <c r="E3036" i="9"/>
  <c r="E3035" i="9"/>
  <c r="E3034" i="9"/>
  <c r="E3033" i="9"/>
  <c r="E3032" i="9"/>
  <c r="E3031" i="9"/>
  <c r="E3030" i="9"/>
  <c r="E3029" i="9"/>
  <c r="E3028" i="9"/>
  <c r="E3027" i="9"/>
  <c r="E3026" i="9"/>
  <c r="E3025" i="9"/>
  <c r="E3024" i="9"/>
  <c r="E3023" i="9"/>
  <c r="E3022" i="9"/>
  <c r="E3021" i="9"/>
  <c r="E3020" i="9"/>
  <c r="E3019" i="9"/>
  <c r="E3018" i="9"/>
  <c r="E3017" i="9"/>
  <c r="E3016" i="9"/>
  <c r="E3015" i="9"/>
  <c r="E3014" i="9"/>
  <c r="E3013" i="9"/>
  <c r="E3012" i="9"/>
  <c r="E3011" i="9"/>
  <c r="E3010" i="9"/>
  <c r="E3009" i="9"/>
  <c r="E3008" i="9"/>
  <c r="E3007" i="9"/>
  <c r="E3006" i="9"/>
  <c r="E3005" i="9"/>
  <c r="E3004" i="9"/>
  <c r="C3004" i="9"/>
  <c r="C3005" i="9" s="1"/>
  <c r="B3004" i="9"/>
  <c r="B3092" i="9" s="1"/>
  <c r="E3003" i="9"/>
  <c r="C3003" i="9"/>
  <c r="B3003" i="9"/>
  <c r="E3002" i="9"/>
  <c r="E3001" i="9"/>
  <c r="E3000" i="9"/>
  <c r="E2999" i="9"/>
  <c r="E2998" i="9"/>
  <c r="E2997" i="9"/>
  <c r="E2996" i="9"/>
  <c r="E2995" i="9"/>
  <c r="E2994" i="9"/>
  <c r="E2993" i="9"/>
  <c r="E2992" i="9"/>
  <c r="E2991" i="9"/>
  <c r="E2990" i="9"/>
  <c r="E2989" i="9"/>
  <c r="E2988" i="9"/>
  <c r="E2987" i="9"/>
  <c r="E2986" i="9"/>
  <c r="E2985" i="9"/>
  <c r="E2984" i="9"/>
  <c r="E2983" i="9"/>
  <c r="E2982" i="9"/>
  <c r="E2981" i="9"/>
  <c r="E2980" i="9"/>
  <c r="E2979" i="9"/>
  <c r="E2978" i="9"/>
  <c r="E2977" i="9"/>
  <c r="E2976" i="9"/>
  <c r="E2975" i="9"/>
  <c r="E2974" i="9"/>
  <c r="E2973" i="9"/>
  <c r="E2972" i="9"/>
  <c r="E2971" i="9"/>
  <c r="E2970" i="9"/>
  <c r="E2969" i="9"/>
  <c r="E2968" i="9"/>
  <c r="E2967" i="9"/>
  <c r="E2966" i="9"/>
  <c r="E2965" i="9"/>
  <c r="E2964" i="9"/>
  <c r="E2963" i="9"/>
  <c r="E2962" i="9"/>
  <c r="E2961" i="9"/>
  <c r="E2960" i="9"/>
  <c r="E2959" i="9"/>
  <c r="E2958" i="9"/>
  <c r="E2957" i="9"/>
  <c r="E2956" i="9"/>
  <c r="E2955" i="9"/>
  <c r="E2954" i="9"/>
  <c r="E2953" i="9"/>
  <c r="E2952" i="9"/>
  <c r="E2951" i="9"/>
  <c r="E2950" i="9"/>
  <c r="E2949" i="9"/>
  <c r="E2948" i="9"/>
  <c r="E2947" i="9"/>
  <c r="E2946" i="9"/>
  <c r="E2945" i="9"/>
  <c r="E2944" i="9"/>
  <c r="E2943" i="9"/>
  <c r="E2942" i="9"/>
  <c r="E2941" i="9"/>
  <c r="E2940" i="9"/>
  <c r="E2939" i="9"/>
  <c r="E2938" i="9"/>
  <c r="E2937" i="9"/>
  <c r="E2936" i="9"/>
  <c r="E2935" i="9"/>
  <c r="E2934" i="9"/>
  <c r="E2933" i="9"/>
  <c r="E2932" i="9"/>
  <c r="E2931" i="9"/>
  <c r="E2930" i="9"/>
  <c r="E2929" i="9"/>
  <c r="E2928" i="9"/>
  <c r="E2927" i="9"/>
  <c r="E2926" i="9"/>
  <c r="E2925" i="9"/>
  <c r="E2924" i="9"/>
  <c r="E2923" i="9"/>
  <c r="E2922" i="9"/>
  <c r="E2921" i="9"/>
  <c r="E2920" i="9"/>
  <c r="E2919" i="9"/>
  <c r="E2918" i="9"/>
  <c r="E2917" i="9"/>
  <c r="E2916" i="9"/>
  <c r="E2915" i="9"/>
  <c r="E2914" i="9"/>
  <c r="E2913" i="9"/>
  <c r="E2912" i="9"/>
  <c r="E2911" i="9"/>
  <c r="E2910" i="9"/>
  <c r="E2909" i="9"/>
  <c r="E2908" i="9"/>
  <c r="E2907" i="9"/>
  <c r="E2906" i="9"/>
  <c r="E2905" i="9"/>
  <c r="E2904" i="9"/>
  <c r="E2903" i="9"/>
  <c r="E2902" i="9"/>
  <c r="E2901" i="9"/>
  <c r="E2900" i="9"/>
  <c r="E2899" i="9"/>
  <c r="E2898" i="9"/>
  <c r="E2897" i="9"/>
  <c r="E2896" i="9"/>
  <c r="E2895" i="9"/>
  <c r="E2894" i="9"/>
  <c r="E2893" i="9"/>
  <c r="E2892" i="9"/>
  <c r="E2891" i="9"/>
  <c r="E2890" i="9"/>
  <c r="E2889" i="9"/>
  <c r="E2888" i="9"/>
  <c r="E2887" i="9"/>
  <c r="E2886" i="9"/>
  <c r="E2885" i="9"/>
  <c r="E2884" i="9"/>
  <c r="E2883" i="9"/>
  <c r="E2882" i="9"/>
  <c r="E2881" i="9"/>
  <c r="E2880" i="9"/>
  <c r="E2879" i="9"/>
  <c r="E2878" i="9"/>
  <c r="E2877" i="9"/>
  <c r="E2876" i="9"/>
  <c r="E2875" i="9"/>
  <c r="E2874" i="9"/>
  <c r="E2873" i="9"/>
  <c r="E2872" i="9"/>
  <c r="E2871" i="9"/>
  <c r="E2870" i="9"/>
  <c r="E2869" i="9"/>
  <c r="E2868" i="9"/>
  <c r="E2867" i="9"/>
  <c r="E2866" i="9"/>
  <c r="E2865" i="9"/>
  <c r="E2864" i="9"/>
  <c r="E2863" i="9"/>
  <c r="E2862" i="9"/>
  <c r="E2861" i="9"/>
  <c r="E2860" i="9"/>
  <c r="E2859" i="9"/>
  <c r="E2858" i="9"/>
  <c r="E2857" i="9"/>
  <c r="E2856" i="9"/>
  <c r="E2855" i="9"/>
  <c r="E2854" i="9"/>
  <c r="E2853" i="9"/>
  <c r="E2852" i="9"/>
  <c r="E2851" i="9"/>
  <c r="E2850" i="9"/>
  <c r="E2849" i="9"/>
  <c r="E2848" i="9"/>
  <c r="E2847" i="9"/>
  <c r="E2846" i="9"/>
  <c r="E2845" i="9"/>
  <c r="E2844" i="9"/>
  <c r="E2843" i="9"/>
  <c r="E2842" i="9"/>
  <c r="E2841" i="9"/>
  <c r="E2840" i="9"/>
  <c r="E2839" i="9"/>
  <c r="E2838" i="9"/>
  <c r="E2837" i="9"/>
  <c r="E2836" i="9"/>
  <c r="E2835" i="9"/>
  <c r="E2834" i="9"/>
  <c r="E2833" i="9"/>
  <c r="E2832" i="9"/>
  <c r="E2831" i="9"/>
  <c r="E2830" i="9"/>
  <c r="E2829" i="9"/>
  <c r="E2828" i="9"/>
  <c r="E2827" i="9"/>
  <c r="E2826" i="9"/>
  <c r="E2825" i="9"/>
  <c r="E2824" i="9"/>
  <c r="E2823" i="9"/>
  <c r="E2822" i="9"/>
  <c r="E2821" i="9"/>
  <c r="E2820" i="9"/>
  <c r="E2819" i="9"/>
  <c r="E2818" i="9"/>
  <c r="E2817" i="9"/>
  <c r="E2816" i="9"/>
  <c r="E2815" i="9"/>
  <c r="E2814" i="9"/>
  <c r="E2813" i="9"/>
  <c r="E2812" i="9"/>
  <c r="E2811" i="9"/>
  <c r="E2810" i="9"/>
  <c r="E2809" i="9"/>
  <c r="E2808" i="9"/>
  <c r="E2807" i="9"/>
  <c r="E2806" i="9"/>
  <c r="E2805" i="9"/>
  <c r="E2804" i="9"/>
  <c r="E2803" i="9"/>
  <c r="E2802" i="9"/>
  <c r="E2801" i="9"/>
  <c r="E2800" i="9"/>
  <c r="E2799" i="9"/>
  <c r="E2798" i="9"/>
  <c r="E2797" i="9"/>
  <c r="E2796" i="9"/>
  <c r="E2795" i="9"/>
  <c r="E2794" i="9"/>
  <c r="E2793" i="9"/>
  <c r="E2792" i="9"/>
  <c r="E2791" i="9"/>
  <c r="E2790" i="9"/>
  <c r="E2789" i="9"/>
  <c r="E2788" i="9"/>
  <c r="E2787" i="9"/>
  <c r="E2786" i="9"/>
  <c r="E2785" i="9"/>
  <c r="E2784" i="9"/>
  <c r="E2783" i="9"/>
  <c r="E2782" i="9"/>
  <c r="E2781" i="9"/>
  <c r="E2780" i="9"/>
  <c r="E2779" i="9"/>
  <c r="E2778" i="9"/>
  <c r="E2777" i="9"/>
  <c r="E2776" i="9"/>
  <c r="E2775" i="9"/>
  <c r="E2774" i="9"/>
  <c r="E2773" i="9"/>
  <c r="E2772" i="9"/>
  <c r="E2771" i="9"/>
  <c r="E2770" i="9"/>
  <c r="E2769" i="9"/>
  <c r="E2768" i="9"/>
  <c r="E2767" i="9"/>
  <c r="E2766" i="9"/>
  <c r="E2765" i="9"/>
  <c r="E2764" i="9"/>
  <c r="E2763" i="9"/>
  <c r="E2762" i="9"/>
  <c r="E2761" i="9"/>
  <c r="E2760" i="9"/>
  <c r="E2759" i="9"/>
  <c r="E2758" i="9"/>
  <c r="E2757" i="9"/>
  <c r="E2756" i="9"/>
  <c r="E2755" i="9"/>
  <c r="E2754" i="9"/>
  <c r="E2753" i="9"/>
  <c r="E2752" i="9"/>
  <c r="E2751" i="9"/>
  <c r="E2750" i="9"/>
  <c r="E2749" i="9"/>
  <c r="E2748" i="9"/>
  <c r="E2747" i="9"/>
  <c r="E2746" i="9"/>
  <c r="E2745" i="9"/>
  <c r="E2744" i="9"/>
  <c r="E2743" i="9"/>
  <c r="E2742" i="9"/>
  <c r="E2741" i="9"/>
  <c r="E2740" i="9"/>
  <c r="E2739" i="9"/>
  <c r="E2738" i="9"/>
  <c r="E2737" i="9"/>
  <c r="E2736" i="9"/>
  <c r="E2735" i="9"/>
  <c r="E2734" i="9"/>
  <c r="E2733" i="9"/>
  <c r="E2732" i="9"/>
  <c r="E2731" i="9"/>
  <c r="E2730" i="9"/>
  <c r="E2729" i="9"/>
  <c r="E2728" i="9"/>
  <c r="E2727" i="9"/>
  <c r="E2726" i="9"/>
  <c r="E2725" i="9"/>
  <c r="E2724" i="9"/>
  <c r="E2723" i="9"/>
  <c r="E2722" i="9"/>
  <c r="E2721" i="9"/>
  <c r="E2720" i="9"/>
  <c r="E2719" i="9"/>
  <c r="E2718" i="9"/>
  <c r="E2717" i="9"/>
  <c r="E2716" i="9"/>
  <c r="E2715" i="9"/>
  <c r="E2714" i="9"/>
  <c r="E2713" i="9"/>
  <c r="E2712" i="9"/>
  <c r="E2711" i="9"/>
  <c r="E2710" i="9"/>
  <c r="E2709" i="9"/>
  <c r="E2708" i="9"/>
  <c r="E2707" i="9"/>
  <c r="E2706" i="9"/>
  <c r="E2705" i="9"/>
  <c r="E2704" i="9"/>
  <c r="E2703" i="9"/>
  <c r="E2702" i="9"/>
  <c r="E2701" i="9"/>
  <c r="E2700" i="9"/>
  <c r="E2699" i="9"/>
  <c r="E2698" i="9"/>
  <c r="E2697" i="9"/>
  <c r="E2696" i="9"/>
  <c r="E2695" i="9"/>
  <c r="E2694" i="9"/>
  <c r="E2693" i="9"/>
  <c r="E2692" i="9"/>
  <c r="E2691" i="9"/>
  <c r="E2690" i="9"/>
  <c r="E2689" i="9"/>
  <c r="E2688" i="9"/>
  <c r="E2687" i="9"/>
  <c r="E2686" i="9"/>
  <c r="E2685" i="9"/>
  <c r="E2684" i="9"/>
  <c r="E2683" i="9"/>
  <c r="E2682" i="9"/>
  <c r="E2681" i="9"/>
  <c r="E2680" i="9"/>
  <c r="E2679" i="9"/>
  <c r="E2678" i="9"/>
  <c r="E2677" i="9"/>
  <c r="E2676" i="9"/>
  <c r="E2675" i="9"/>
  <c r="E2674" i="9"/>
  <c r="E2673" i="9"/>
  <c r="E2672" i="9"/>
  <c r="E2671" i="9"/>
  <c r="E2670" i="9"/>
  <c r="E2669" i="9"/>
  <c r="E2668" i="9"/>
  <c r="E2667" i="9"/>
  <c r="E2666" i="9"/>
  <c r="E2665" i="9"/>
  <c r="E2664" i="9"/>
  <c r="E2663" i="9"/>
  <c r="E2662" i="9"/>
  <c r="E2661" i="9"/>
  <c r="E2660" i="9"/>
  <c r="E2659" i="9"/>
  <c r="E2658" i="9"/>
  <c r="E2657" i="9"/>
  <c r="E2656" i="9"/>
  <c r="E2655" i="9"/>
  <c r="E2654" i="9"/>
  <c r="E2653" i="9"/>
  <c r="E2652" i="9"/>
  <c r="E2651" i="9"/>
  <c r="E2650" i="9"/>
  <c r="E2649" i="9"/>
  <c r="E2648" i="9"/>
  <c r="E2647" i="9"/>
  <c r="E2646" i="9"/>
  <c r="E2645" i="9"/>
  <c r="E2644" i="9"/>
  <c r="E2643" i="9"/>
  <c r="E2642" i="9"/>
  <c r="E2641" i="9"/>
  <c r="E2640" i="9"/>
  <c r="E2639" i="9"/>
  <c r="E2638" i="9"/>
  <c r="E2637" i="9"/>
  <c r="E2636" i="9"/>
  <c r="E2635" i="9"/>
  <c r="E2634" i="9"/>
  <c r="E2633" i="9"/>
  <c r="E2632" i="9"/>
  <c r="E2631" i="9"/>
  <c r="E2630" i="9"/>
  <c r="E2629" i="9"/>
  <c r="E2628" i="9"/>
  <c r="E2627" i="9"/>
  <c r="E2626" i="9"/>
  <c r="E2625" i="9"/>
  <c r="E2624" i="9"/>
  <c r="E2623" i="9"/>
  <c r="E2622" i="9"/>
  <c r="E2621" i="9"/>
  <c r="E2620" i="9"/>
  <c r="E2619" i="9"/>
  <c r="E2618" i="9"/>
  <c r="E2617" i="9"/>
  <c r="E2616" i="9"/>
  <c r="E2615" i="9"/>
  <c r="E2614" i="9"/>
  <c r="E2613" i="9"/>
  <c r="E2612" i="9"/>
  <c r="E2611" i="9"/>
  <c r="E2610" i="9"/>
  <c r="E2609" i="9"/>
  <c r="E2608" i="9"/>
  <c r="E2607" i="9"/>
  <c r="E2606" i="9"/>
  <c r="E2605" i="9"/>
  <c r="E2604" i="9"/>
  <c r="E2603" i="9"/>
  <c r="E2602" i="9"/>
  <c r="E2601" i="9"/>
  <c r="E2600" i="9"/>
  <c r="E2599" i="9"/>
  <c r="E2598" i="9"/>
  <c r="E2597" i="9"/>
  <c r="E2596" i="9"/>
  <c r="E2595" i="9"/>
  <c r="E2594" i="9"/>
  <c r="E2593" i="9"/>
  <c r="E2592" i="9"/>
  <c r="E2591" i="9"/>
  <c r="E2590" i="9"/>
  <c r="E2589" i="9"/>
  <c r="E2588" i="9"/>
  <c r="E2587" i="9"/>
  <c r="E2586" i="9"/>
  <c r="E2585" i="9"/>
  <c r="E2584" i="9"/>
  <c r="E2583" i="9"/>
  <c r="E2582" i="9"/>
  <c r="E2581" i="9"/>
  <c r="E2580" i="9"/>
  <c r="E2579" i="9"/>
  <c r="E2578" i="9"/>
  <c r="E2577" i="9"/>
  <c r="E2576" i="9"/>
  <c r="E2575" i="9"/>
  <c r="E2574" i="9"/>
  <c r="E2573" i="9"/>
  <c r="E2572" i="9"/>
  <c r="E2571" i="9"/>
  <c r="E2570" i="9"/>
  <c r="E2569" i="9"/>
  <c r="E2568" i="9"/>
  <c r="E2567" i="9"/>
  <c r="E2566" i="9"/>
  <c r="E2565" i="9"/>
  <c r="E2564" i="9"/>
  <c r="E2563" i="9"/>
  <c r="E2562" i="9"/>
  <c r="E2561" i="9"/>
  <c r="E2560" i="9"/>
  <c r="E2559" i="9"/>
  <c r="E2558" i="9"/>
  <c r="E2557" i="9"/>
  <c r="E2556" i="9"/>
  <c r="E2555" i="9"/>
  <c r="E2554" i="9"/>
  <c r="E2553" i="9"/>
  <c r="E2552" i="9"/>
  <c r="E2551" i="9"/>
  <c r="E2550" i="9"/>
  <c r="E2549" i="9"/>
  <c r="E2548" i="9"/>
  <c r="E2547" i="9"/>
  <c r="E2546" i="9"/>
  <c r="E2545" i="9"/>
  <c r="E2544" i="9"/>
  <c r="E2543" i="9"/>
  <c r="E2542" i="9"/>
  <c r="E2541" i="9"/>
  <c r="E2540" i="9"/>
  <c r="E2539" i="9"/>
  <c r="E2538" i="9"/>
  <c r="E2537" i="9"/>
  <c r="E2536" i="9"/>
  <c r="E2535" i="9"/>
  <c r="E2534" i="9"/>
  <c r="E2533" i="9"/>
  <c r="E2532" i="9"/>
  <c r="E2531" i="9"/>
  <c r="E2530" i="9"/>
  <c r="E2529" i="9"/>
  <c r="E2528" i="9"/>
  <c r="E2527" i="9"/>
  <c r="E2526" i="9"/>
  <c r="E2525" i="9"/>
  <c r="E2524" i="9"/>
  <c r="E2523" i="9"/>
  <c r="E2522" i="9"/>
  <c r="E2521" i="9"/>
  <c r="E2520" i="9"/>
  <c r="E2519" i="9"/>
  <c r="E2518" i="9"/>
  <c r="E2517" i="9"/>
  <c r="E2516" i="9"/>
  <c r="E2515" i="9"/>
  <c r="E2514" i="9"/>
  <c r="E2513" i="9"/>
  <c r="E2512" i="9"/>
  <c r="E2511" i="9"/>
  <c r="E2510" i="9"/>
  <c r="E2509" i="9"/>
  <c r="E2508" i="9"/>
  <c r="E2507" i="9"/>
  <c r="E2506" i="9"/>
  <c r="E2505" i="9"/>
  <c r="E2504" i="9"/>
  <c r="E2503" i="9"/>
  <c r="E2502" i="9"/>
  <c r="E2501" i="9"/>
  <c r="E2500" i="9"/>
  <c r="E2499" i="9"/>
  <c r="E2498" i="9"/>
  <c r="E2497" i="9"/>
  <c r="E2496" i="9"/>
  <c r="E2495" i="9"/>
  <c r="E2494" i="9"/>
  <c r="E2493" i="9"/>
  <c r="E2492" i="9"/>
  <c r="E2491" i="9"/>
  <c r="E2490" i="9"/>
  <c r="E2489" i="9"/>
  <c r="C2489" i="9"/>
  <c r="C2516" i="9" s="1"/>
  <c r="E2488" i="9"/>
  <c r="E2487" i="9"/>
  <c r="E2486" i="9"/>
  <c r="E2485" i="9"/>
  <c r="E2484" i="9"/>
  <c r="E2483" i="9"/>
  <c r="E2482" i="9"/>
  <c r="E2481" i="9"/>
  <c r="E2480" i="9"/>
  <c r="E2479" i="9"/>
  <c r="E2478" i="9"/>
  <c r="E2477" i="9"/>
  <c r="E2476" i="9"/>
  <c r="E2475" i="9"/>
  <c r="E2474" i="9"/>
  <c r="E2473" i="9"/>
  <c r="E2472" i="9"/>
  <c r="E2471" i="9"/>
  <c r="E2470" i="9"/>
  <c r="E2469" i="9"/>
  <c r="E2468" i="9"/>
  <c r="E2467" i="9"/>
  <c r="E2466" i="9"/>
  <c r="E2465" i="9"/>
  <c r="E2464" i="9"/>
  <c r="E2463" i="9"/>
  <c r="C2463" i="9"/>
  <c r="E2462" i="9"/>
  <c r="C2462" i="9"/>
  <c r="B2462" i="9"/>
  <c r="E2461" i="9"/>
  <c r="E2460" i="9"/>
  <c r="E2459" i="9"/>
  <c r="E2458" i="9"/>
  <c r="E2457" i="9"/>
  <c r="E2456" i="9"/>
  <c r="E2455" i="9"/>
  <c r="E2454" i="9"/>
  <c r="E2453" i="9"/>
  <c r="E2452" i="9"/>
  <c r="E2451" i="9"/>
  <c r="E2450" i="9"/>
  <c r="E2449" i="9"/>
  <c r="E2448" i="9"/>
  <c r="E2447" i="9"/>
  <c r="E2446" i="9"/>
  <c r="E2445" i="9"/>
  <c r="E2444" i="9"/>
  <c r="E2443" i="9"/>
  <c r="E2442" i="9"/>
  <c r="E2441" i="9"/>
  <c r="E2440" i="9"/>
  <c r="E2439" i="9"/>
  <c r="E2438" i="9"/>
  <c r="E2437" i="9"/>
  <c r="C2437" i="9"/>
  <c r="C2438" i="9" s="1"/>
  <c r="E2436" i="9"/>
  <c r="C2436" i="9"/>
  <c r="B2436" i="9"/>
  <c r="B2437" i="9" s="1"/>
  <c r="E2435" i="9"/>
  <c r="E2434" i="9"/>
  <c r="E2433" i="9"/>
  <c r="E2432" i="9"/>
  <c r="E2431" i="9"/>
  <c r="E2430" i="9"/>
  <c r="E2429" i="9"/>
  <c r="E2428" i="9"/>
  <c r="E2427" i="9"/>
  <c r="E2426" i="9"/>
  <c r="E2425" i="9"/>
  <c r="E2424" i="9"/>
  <c r="E2423" i="9"/>
  <c r="E2422" i="9"/>
  <c r="E2421" i="9"/>
  <c r="E2420" i="9"/>
  <c r="E2419" i="9"/>
  <c r="E2418" i="9"/>
  <c r="E2417" i="9"/>
  <c r="E2416" i="9"/>
  <c r="E2415" i="9"/>
  <c r="E2414" i="9"/>
  <c r="E2413" i="9"/>
  <c r="E2412" i="9"/>
  <c r="E2411" i="9"/>
  <c r="E2410" i="9"/>
  <c r="E2409" i="9"/>
  <c r="E2408" i="9"/>
  <c r="E2407" i="9"/>
  <c r="E2406" i="9"/>
  <c r="E2405" i="9"/>
  <c r="E2404" i="9"/>
  <c r="E2403" i="9"/>
  <c r="E2402" i="9"/>
  <c r="E2401" i="9"/>
  <c r="E2400" i="9"/>
  <c r="E2399" i="9"/>
  <c r="E2398" i="9"/>
  <c r="E2397" i="9"/>
  <c r="E2396" i="9"/>
  <c r="E2395" i="9"/>
  <c r="E2394" i="9"/>
  <c r="E2393" i="9"/>
  <c r="E2392" i="9"/>
  <c r="E2391" i="9"/>
  <c r="E2390" i="9"/>
  <c r="E2389" i="9"/>
  <c r="E2388" i="9"/>
  <c r="E2387" i="9"/>
  <c r="E2386" i="9"/>
  <c r="E2385" i="9"/>
  <c r="E2384" i="9"/>
  <c r="E2383" i="9"/>
  <c r="E2382" i="9"/>
  <c r="E2381" i="9"/>
  <c r="E2380" i="9"/>
  <c r="E2379" i="9"/>
  <c r="E2378" i="9"/>
  <c r="E2377" i="9"/>
  <c r="E2376" i="9"/>
  <c r="E2375" i="9"/>
  <c r="E2374" i="9"/>
  <c r="E2373" i="9"/>
  <c r="E2372" i="9"/>
  <c r="E2371" i="9"/>
  <c r="E2370" i="9"/>
  <c r="E2369" i="9"/>
  <c r="E2368" i="9"/>
  <c r="E2367" i="9"/>
  <c r="E2366" i="9"/>
  <c r="E2365" i="9"/>
  <c r="E2364" i="9"/>
  <c r="E2363" i="9"/>
  <c r="E2362" i="9"/>
  <c r="E2361" i="9"/>
  <c r="E2360" i="9"/>
  <c r="E2359" i="9"/>
  <c r="E2358" i="9"/>
  <c r="E2357" i="9"/>
  <c r="E2356" i="9"/>
  <c r="E2355" i="9"/>
  <c r="E2354" i="9"/>
  <c r="E2353" i="9"/>
  <c r="E2352" i="9"/>
  <c r="E2351" i="9"/>
  <c r="E2350" i="9"/>
  <c r="E2349" i="9"/>
  <c r="E2348" i="9"/>
  <c r="E2347" i="9"/>
  <c r="E2346" i="9"/>
  <c r="B2346" i="9"/>
  <c r="E2345" i="9"/>
  <c r="B2345" i="9"/>
  <c r="E2344" i="9"/>
  <c r="E2343" i="9"/>
  <c r="E2342" i="9"/>
  <c r="E2341" i="9"/>
  <c r="E2340" i="9"/>
  <c r="E2339" i="9"/>
  <c r="E2338" i="9"/>
  <c r="E2337" i="9"/>
  <c r="E2336" i="9"/>
  <c r="E2335" i="9"/>
  <c r="E2334" i="9"/>
  <c r="E2333" i="9"/>
  <c r="E2332" i="9"/>
  <c r="E2331" i="9"/>
  <c r="E2330" i="9"/>
  <c r="E2329" i="9"/>
  <c r="E2328" i="9"/>
  <c r="E2327" i="9"/>
  <c r="E2326" i="9"/>
  <c r="E2325" i="9"/>
  <c r="E2324" i="9"/>
  <c r="E2323" i="9"/>
  <c r="E2322" i="9"/>
  <c r="E2321" i="9"/>
  <c r="E2320" i="9"/>
  <c r="E2319" i="9"/>
  <c r="E2318" i="9"/>
  <c r="E2317" i="9"/>
  <c r="E2316" i="9"/>
  <c r="E2315" i="9"/>
  <c r="E2314" i="9"/>
  <c r="E2313" i="9"/>
  <c r="E2312" i="9"/>
  <c r="E2311" i="9"/>
  <c r="E2310" i="9"/>
  <c r="E2309" i="9"/>
  <c r="E2308" i="9"/>
  <c r="E2307" i="9"/>
  <c r="E2306" i="9"/>
  <c r="E2305" i="9"/>
  <c r="E2304" i="9"/>
  <c r="E2303" i="9"/>
  <c r="E2302" i="9"/>
  <c r="E2301" i="9"/>
  <c r="E2300" i="9"/>
  <c r="E2299" i="9"/>
  <c r="E2298" i="9"/>
  <c r="E2297" i="9"/>
  <c r="E2296" i="9"/>
  <c r="E2295" i="9"/>
  <c r="E2294" i="9"/>
  <c r="E2293" i="9"/>
  <c r="E2292" i="9"/>
  <c r="E2291" i="9"/>
  <c r="E2290" i="9"/>
  <c r="E2289" i="9"/>
  <c r="E2288" i="9"/>
  <c r="E2287" i="9"/>
  <c r="E2286" i="9"/>
  <c r="E2285" i="9"/>
  <c r="E2284" i="9"/>
  <c r="E2283" i="9"/>
  <c r="E2282" i="9"/>
  <c r="E2281" i="9"/>
  <c r="E2280" i="9"/>
  <c r="E2279" i="9"/>
  <c r="E2278" i="9"/>
  <c r="E2277" i="9"/>
  <c r="E2276" i="9"/>
  <c r="E2275" i="9"/>
  <c r="E2274" i="9"/>
  <c r="E2273" i="9"/>
  <c r="E2272" i="9"/>
  <c r="E2271" i="9"/>
  <c r="E2270" i="9"/>
  <c r="E2269" i="9"/>
  <c r="E2268" i="9"/>
  <c r="E2267" i="9"/>
  <c r="E2266" i="9"/>
  <c r="E2265" i="9"/>
  <c r="E2264" i="9"/>
  <c r="E2263" i="9"/>
  <c r="E2262" i="9"/>
  <c r="E2261" i="9"/>
  <c r="E2260" i="9"/>
  <c r="E2259" i="9"/>
  <c r="E2258" i="9"/>
  <c r="E2257" i="9"/>
  <c r="E2256" i="9"/>
  <c r="E2255" i="9"/>
  <c r="E2254" i="9"/>
  <c r="E2253" i="9"/>
  <c r="E2252" i="9"/>
  <c r="E2251" i="9"/>
  <c r="E2250" i="9"/>
  <c r="E2249" i="9"/>
  <c r="E2248" i="9"/>
  <c r="E2247" i="9"/>
  <c r="E2246" i="9"/>
  <c r="E2245" i="9"/>
  <c r="E2244" i="9"/>
  <c r="E2243" i="9"/>
  <c r="E2242" i="9"/>
  <c r="E2241" i="9"/>
  <c r="E2240" i="9"/>
  <c r="E2239" i="9"/>
  <c r="E2238" i="9"/>
  <c r="E2237" i="9"/>
  <c r="E2236" i="9"/>
  <c r="E2235" i="9"/>
  <c r="E2234" i="9"/>
  <c r="E2233" i="9"/>
  <c r="E2232" i="9"/>
  <c r="E2231" i="9"/>
  <c r="E2230" i="9"/>
  <c r="E2229" i="9"/>
  <c r="E2228" i="9"/>
  <c r="E2227" i="9"/>
  <c r="E2226" i="9"/>
  <c r="E2225" i="9"/>
  <c r="E2224" i="9"/>
  <c r="E2223" i="9"/>
  <c r="E2222" i="9"/>
  <c r="E2221" i="9"/>
  <c r="E2220" i="9"/>
  <c r="E2219" i="9"/>
  <c r="E2218" i="9"/>
  <c r="E2217" i="9"/>
  <c r="E2216" i="9"/>
  <c r="E2215" i="9"/>
  <c r="E2214" i="9"/>
  <c r="E2213" i="9"/>
  <c r="E2212" i="9"/>
  <c r="E2211" i="9"/>
  <c r="E2210" i="9"/>
  <c r="E2209" i="9"/>
  <c r="E2208" i="9"/>
  <c r="E2207" i="9"/>
  <c r="E2206" i="9"/>
  <c r="E2205" i="9"/>
  <c r="E2204" i="9"/>
  <c r="E2203" i="9"/>
  <c r="E2202" i="9"/>
  <c r="E2201" i="9"/>
  <c r="E2200" i="9"/>
  <c r="E2199" i="9"/>
  <c r="E2198" i="9"/>
  <c r="E2197" i="9"/>
  <c r="E2196" i="9"/>
  <c r="E2195" i="9"/>
  <c r="E2194" i="9"/>
  <c r="E2193" i="9"/>
  <c r="E2192" i="9"/>
  <c r="E2191" i="9"/>
  <c r="E2190" i="9"/>
  <c r="E2189" i="9"/>
  <c r="E2188" i="9"/>
  <c r="E2187" i="9"/>
  <c r="E2186" i="9"/>
  <c r="E2185" i="9"/>
  <c r="E2184" i="9"/>
  <c r="E2183" i="9"/>
  <c r="E2182" i="9"/>
  <c r="E2181" i="9"/>
  <c r="E2180" i="9"/>
  <c r="E2179" i="9"/>
  <c r="E2178" i="9"/>
  <c r="E2177" i="9"/>
  <c r="E2176" i="9"/>
  <c r="E2175" i="9"/>
  <c r="E2174" i="9"/>
  <c r="E2173" i="9"/>
  <c r="E2172" i="9"/>
  <c r="E2171" i="9"/>
  <c r="E2170" i="9"/>
  <c r="E2169" i="9"/>
  <c r="E2168" i="9"/>
  <c r="E2167" i="9"/>
  <c r="E2166" i="9"/>
  <c r="E2165" i="9"/>
  <c r="E2164" i="9"/>
  <c r="E2163" i="9"/>
  <c r="E2162" i="9"/>
  <c r="E2161" i="9"/>
  <c r="E2160" i="9"/>
  <c r="E2159" i="9"/>
  <c r="E2158" i="9"/>
  <c r="E2157" i="9"/>
  <c r="E2156" i="9"/>
  <c r="E2155" i="9"/>
  <c r="E2154" i="9"/>
  <c r="E2153" i="9"/>
  <c r="E2152" i="9"/>
  <c r="E2151" i="9"/>
  <c r="E2150" i="9"/>
  <c r="E2149" i="9"/>
  <c r="E2148" i="9"/>
  <c r="E2147" i="9"/>
  <c r="E2146" i="9"/>
  <c r="E2145" i="9"/>
  <c r="E2144" i="9"/>
  <c r="E2143" i="9"/>
  <c r="E2142" i="9"/>
  <c r="E2141" i="9"/>
  <c r="E2140" i="9"/>
  <c r="E2139" i="9"/>
  <c r="E2138" i="9"/>
  <c r="E2137" i="9"/>
  <c r="E2136" i="9"/>
  <c r="E2135" i="9"/>
  <c r="E2134" i="9"/>
  <c r="E2133" i="9"/>
  <c r="E2132" i="9"/>
  <c r="E2131" i="9"/>
  <c r="E2130" i="9"/>
  <c r="E2129" i="9"/>
  <c r="E2128" i="9"/>
  <c r="E2127" i="9"/>
  <c r="E2126" i="9"/>
  <c r="E2125" i="9"/>
  <c r="E2124" i="9"/>
  <c r="E2123" i="9"/>
  <c r="E2122" i="9"/>
  <c r="E2121" i="9"/>
  <c r="E2120" i="9"/>
  <c r="E2119" i="9"/>
  <c r="E2118" i="9"/>
  <c r="E2117" i="9"/>
  <c r="E2116" i="9"/>
  <c r="E2115" i="9"/>
  <c r="E2114" i="9"/>
  <c r="E2113" i="9"/>
  <c r="E2112" i="9"/>
  <c r="E2111" i="9"/>
  <c r="E2110" i="9"/>
  <c r="E2109" i="9"/>
  <c r="E2108" i="9"/>
  <c r="E2107" i="9"/>
  <c r="E2106" i="9"/>
  <c r="E2105" i="9"/>
  <c r="E2104" i="9"/>
  <c r="E2103" i="9"/>
  <c r="E2102" i="9"/>
  <c r="E2101" i="9"/>
  <c r="E2100" i="9"/>
  <c r="E2099" i="9"/>
  <c r="E2098" i="9"/>
  <c r="E2097" i="9"/>
  <c r="E2096" i="9"/>
  <c r="E2095" i="9"/>
  <c r="E2094" i="9"/>
  <c r="E2093" i="9"/>
  <c r="E2092" i="9"/>
  <c r="E2091" i="9"/>
  <c r="E2090" i="9"/>
  <c r="E2089" i="9"/>
  <c r="E2088" i="9"/>
  <c r="E2087" i="9"/>
  <c r="E2086" i="9"/>
  <c r="E2085" i="9"/>
  <c r="E2084" i="9"/>
  <c r="E2083" i="9"/>
  <c r="E2082" i="9"/>
  <c r="E2081" i="9"/>
  <c r="E2080" i="9"/>
  <c r="E2079" i="9"/>
  <c r="E2078" i="9"/>
  <c r="E2077" i="9"/>
  <c r="E2076" i="9"/>
  <c r="E2075" i="9"/>
  <c r="E2074" i="9"/>
  <c r="E2073" i="9"/>
  <c r="E2072" i="9"/>
  <c r="E2071" i="9"/>
  <c r="E2070" i="9"/>
  <c r="E2069" i="9"/>
  <c r="E2068" i="9"/>
  <c r="E2067" i="9"/>
  <c r="E2066" i="9"/>
  <c r="E2065" i="9"/>
  <c r="E2064" i="9"/>
  <c r="E2063" i="9"/>
  <c r="E2062" i="9"/>
  <c r="E2061" i="9"/>
  <c r="E2060" i="9"/>
  <c r="E2059" i="9"/>
  <c r="E2058" i="9"/>
  <c r="E2057" i="9"/>
  <c r="E2056" i="9"/>
  <c r="E2055" i="9"/>
  <c r="E2054" i="9"/>
  <c r="E2053" i="9"/>
  <c r="E2052" i="9"/>
  <c r="E2051" i="9"/>
  <c r="E2050" i="9"/>
  <c r="E2049" i="9"/>
  <c r="E2048" i="9"/>
  <c r="E2047" i="9"/>
  <c r="E2046" i="9"/>
  <c r="E2045" i="9"/>
  <c r="E2044" i="9"/>
  <c r="E2043" i="9"/>
  <c r="E2042" i="9"/>
  <c r="E2041" i="9"/>
  <c r="E2040" i="9"/>
  <c r="E2039" i="9"/>
  <c r="E2038" i="9"/>
  <c r="E2037" i="9"/>
  <c r="E2036" i="9"/>
  <c r="E2035" i="9"/>
  <c r="E2034" i="9"/>
  <c r="E2033" i="9"/>
  <c r="E2032" i="9"/>
  <c r="E2031" i="9"/>
  <c r="E2030" i="9"/>
  <c r="E2029" i="9"/>
  <c r="E2028" i="9"/>
  <c r="E2027" i="9"/>
  <c r="E2026" i="9"/>
  <c r="E2025" i="9"/>
  <c r="E2024" i="9"/>
  <c r="E2023" i="9"/>
  <c r="E2022" i="9"/>
  <c r="E2021" i="9"/>
  <c r="E2020" i="9"/>
  <c r="E2019" i="9"/>
  <c r="E2018" i="9"/>
  <c r="E2017" i="9"/>
  <c r="E2016" i="9"/>
  <c r="E2015" i="9"/>
  <c r="E2014" i="9"/>
  <c r="E2013" i="9"/>
  <c r="E2012" i="9"/>
  <c r="E2011" i="9"/>
  <c r="E2010" i="9"/>
  <c r="E2009" i="9"/>
  <c r="E2008" i="9"/>
  <c r="E2007" i="9"/>
  <c r="E2006" i="9"/>
  <c r="E2005" i="9"/>
  <c r="E2004" i="9"/>
  <c r="E2003" i="9"/>
  <c r="E2002" i="9"/>
  <c r="E2001" i="9"/>
  <c r="E2000" i="9"/>
  <c r="E1999" i="9"/>
  <c r="E1998" i="9"/>
  <c r="E1997" i="9"/>
  <c r="E1996" i="9"/>
  <c r="E1995" i="9"/>
  <c r="E1994" i="9"/>
  <c r="E1993" i="9"/>
  <c r="E1992" i="9"/>
  <c r="E1991" i="9"/>
  <c r="E1990" i="9"/>
  <c r="E1989" i="9"/>
  <c r="E1988" i="9"/>
  <c r="E1987" i="9"/>
  <c r="E1986" i="9"/>
  <c r="E1985" i="9"/>
  <c r="E1984" i="9"/>
  <c r="E1983" i="9"/>
  <c r="E1982" i="9"/>
  <c r="E1981" i="9"/>
  <c r="E1980" i="9"/>
  <c r="E1979" i="9"/>
  <c r="E1978" i="9"/>
  <c r="E1977" i="9"/>
  <c r="E1976" i="9"/>
  <c r="E1975" i="9"/>
  <c r="E1974" i="9"/>
  <c r="E1973" i="9"/>
  <c r="E1972" i="9"/>
  <c r="E1971" i="9"/>
  <c r="E1970" i="9"/>
  <c r="E1969" i="9"/>
  <c r="E1968" i="9"/>
  <c r="E1967" i="9"/>
  <c r="E1966" i="9"/>
  <c r="E1965" i="9"/>
  <c r="E1964" i="9"/>
  <c r="E1963" i="9"/>
  <c r="E1962" i="9"/>
  <c r="E1961" i="9"/>
  <c r="E1960" i="9"/>
  <c r="E1959" i="9"/>
  <c r="E1958" i="9"/>
  <c r="E1957" i="9"/>
  <c r="E1956" i="9"/>
  <c r="E1955" i="9"/>
  <c r="E1954" i="9"/>
  <c r="E1953" i="9"/>
  <c r="E1952" i="9"/>
  <c r="E1951" i="9"/>
  <c r="E1950" i="9"/>
  <c r="E1949" i="9"/>
  <c r="E1948" i="9"/>
  <c r="E1947" i="9"/>
  <c r="E1946" i="9"/>
  <c r="E1945" i="9"/>
  <c r="E1944" i="9"/>
  <c r="E1943" i="9"/>
  <c r="E1942" i="9"/>
  <c r="E1941" i="9"/>
  <c r="E1940" i="9"/>
  <c r="E1939" i="9"/>
  <c r="E1938" i="9"/>
  <c r="E1937" i="9"/>
  <c r="E1936" i="9"/>
  <c r="E1935" i="9"/>
  <c r="E1934" i="9"/>
  <c r="E1933" i="9"/>
  <c r="E1932" i="9"/>
  <c r="E1931" i="9"/>
  <c r="E1930" i="9"/>
  <c r="E1929" i="9"/>
  <c r="E1928" i="9"/>
  <c r="E1927" i="9"/>
  <c r="E1926" i="9"/>
  <c r="E1925" i="9"/>
  <c r="E1924" i="9"/>
  <c r="E1923" i="9"/>
  <c r="E1922" i="9"/>
  <c r="E1921" i="9"/>
  <c r="E1920" i="9"/>
  <c r="E1919" i="9"/>
  <c r="E1918" i="9"/>
  <c r="E1917" i="9"/>
  <c r="E1916" i="9"/>
  <c r="E1915" i="9"/>
  <c r="E1914" i="9"/>
  <c r="E1913" i="9"/>
  <c r="E1912" i="9"/>
  <c r="E1911" i="9"/>
  <c r="E1910" i="9"/>
  <c r="E1909" i="9"/>
  <c r="E1908" i="9"/>
  <c r="E1907" i="9"/>
  <c r="E1906" i="9"/>
  <c r="E1905" i="9"/>
  <c r="E1904" i="9"/>
  <c r="E1903" i="9"/>
  <c r="E1902" i="9"/>
  <c r="E1901" i="9"/>
  <c r="E1900" i="9"/>
  <c r="E1899" i="9"/>
  <c r="E1898" i="9"/>
  <c r="E1897" i="9"/>
  <c r="E1896" i="9"/>
  <c r="E1895" i="9"/>
  <c r="E1894" i="9"/>
  <c r="E1893" i="9"/>
  <c r="E1892" i="9"/>
  <c r="E1891" i="9"/>
  <c r="E1890" i="9"/>
  <c r="E1889" i="9"/>
  <c r="E1888" i="9"/>
  <c r="E1887" i="9"/>
  <c r="E1886" i="9"/>
  <c r="E1885" i="9"/>
  <c r="E1884" i="9"/>
  <c r="E1883" i="9"/>
  <c r="E1882" i="9"/>
  <c r="E1881" i="9"/>
  <c r="E1880" i="9"/>
  <c r="E1879" i="9"/>
  <c r="E1878" i="9"/>
  <c r="E1877" i="9"/>
  <c r="E1876" i="9"/>
  <c r="E1875" i="9"/>
  <c r="E1874" i="9"/>
  <c r="E1873" i="9"/>
  <c r="E1872" i="9"/>
  <c r="E1871" i="9"/>
  <c r="E1870" i="9"/>
  <c r="E1869" i="9"/>
  <c r="E1868" i="9"/>
  <c r="E1867" i="9"/>
  <c r="E1866" i="9"/>
  <c r="E1865" i="9"/>
  <c r="E1864" i="9"/>
  <c r="E1863" i="9"/>
  <c r="E1862" i="9"/>
  <c r="E1861" i="9"/>
  <c r="E1860" i="9"/>
  <c r="E1859" i="9"/>
  <c r="E1858" i="9"/>
  <c r="E1857" i="9"/>
  <c r="E1856" i="9"/>
  <c r="E1855" i="9"/>
  <c r="E1854" i="9"/>
  <c r="E1853" i="9"/>
  <c r="E1852" i="9"/>
  <c r="E1851" i="9"/>
  <c r="E1850" i="9"/>
  <c r="E1849" i="9"/>
  <c r="E1848" i="9"/>
  <c r="E1847" i="9"/>
  <c r="E1846" i="9"/>
  <c r="E1845" i="9"/>
  <c r="E1844" i="9"/>
  <c r="E1843" i="9"/>
  <c r="E1842" i="9"/>
  <c r="E1841" i="9"/>
  <c r="E1840" i="9"/>
  <c r="E1839" i="9"/>
  <c r="E1838" i="9"/>
  <c r="E1837" i="9"/>
  <c r="E1836" i="9"/>
  <c r="E1835" i="9"/>
  <c r="E1834" i="9"/>
  <c r="E1833" i="9"/>
  <c r="E1832" i="9"/>
  <c r="E1831" i="9"/>
  <c r="E1830" i="9"/>
  <c r="E1829" i="9"/>
  <c r="E1828" i="9"/>
  <c r="E1827" i="9"/>
  <c r="E1826" i="9"/>
  <c r="E1825" i="9"/>
  <c r="E1824" i="9"/>
  <c r="E1823" i="9"/>
  <c r="E1822" i="9"/>
  <c r="E1821" i="9"/>
  <c r="E1820" i="9"/>
  <c r="E1819" i="9"/>
  <c r="E1818" i="9"/>
  <c r="E1817" i="9"/>
  <c r="E1816" i="9"/>
  <c r="E1815" i="9"/>
  <c r="E1814" i="9"/>
  <c r="E1813" i="9"/>
  <c r="E1812" i="9"/>
  <c r="E1811" i="9"/>
  <c r="E1810" i="9"/>
  <c r="E1809" i="9"/>
  <c r="E1808" i="9"/>
  <c r="E1807" i="9"/>
  <c r="E1806" i="9"/>
  <c r="E1805" i="9"/>
  <c r="E1804" i="9"/>
  <c r="E1803" i="9"/>
  <c r="E1802" i="9"/>
  <c r="E1801" i="9"/>
  <c r="E1800" i="9"/>
  <c r="E1799" i="9"/>
  <c r="E1798" i="9"/>
  <c r="E1797" i="9"/>
  <c r="E1796" i="9"/>
  <c r="E1795" i="9"/>
  <c r="E1794" i="9"/>
  <c r="E1793" i="9"/>
  <c r="E1792" i="9"/>
  <c r="E1791" i="9"/>
  <c r="E1790" i="9"/>
  <c r="E1789" i="9"/>
  <c r="E1788" i="9"/>
  <c r="E1787" i="9"/>
  <c r="E1786" i="9"/>
  <c r="E1785" i="9"/>
  <c r="E1784" i="9"/>
  <c r="E1783" i="9"/>
  <c r="E1782" i="9"/>
  <c r="E1781" i="9"/>
  <c r="E1780" i="9"/>
  <c r="E1779" i="9"/>
  <c r="E1778" i="9"/>
  <c r="E1777" i="9"/>
  <c r="E1776" i="9"/>
  <c r="E1775" i="9"/>
  <c r="E1774" i="9"/>
  <c r="E1773" i="9"/>
  <c r="E1772" i="9"/>
  <c r="E1771" i="9"/>
  <c r="E1770" i="9"/>
  <c r="E1769" i="9"/>
  <c r="E1768" i="9"/>
  <c r="E1767" i="9"/>
  <c r="E1766" i="9"/>
  <c r="E1765" i="9"/>
  <c r="E1764" i="9"/>
  <c r="E1763" i="9"/>
  <c r="E1762" i="9"/>
  <c r="E1761" i="9"/>
  <c r="E1760" i="9"/>
  <c r="E1759" i="9"/>
  <c r="E1758" i="9"/>
  <c r="E1757" i="9"/>
  <c r="E1756" i="9"/>
  <c r="E1755" i="9"/>
  <c r="E1754" i="9"/>
  <c r="E1753" i="9"/>
  <c r="E1752" i="9"/>
  <c r="E1751" i="9"/>
  <c r="E1750" i="9"/>
  <c r="E1749" i="9"/>
  <c r="E1748" i="9"/>
  <c r="E1747" i="9"/>
  <c r="E1746" i="9"/>
  <c r="E1745" i="9"/>
  <c r="E1744" i="9"/>
  <c r="E1743" i="9"/>
  <c r="E1742" i="9"/>
  <c r="E1741" i="9"/>
  <c r="E1740" i="9"/>
  <c r="E1739" i="9"/>
  <c r="E1738" i="9"/>
  <c r="E1737" i="9"/>
  <c r="E1736" i="9"/>
  <c r="E1735" i="9"/>
  <c r="E1734" i="9"/>
  <c r="E1733" i="9"/>
  <c r="E1732" i="9"/>
  <c r="E1731" i="9"/>
  <c r="E1730" i="9"/>
  <c r="E1729" i="9"/>
  <c r="E1728" i="9"/>
  <c r="E1727" i="9"/>
  <c r="E1726" i="9"/>
  <c r="E1725" i="9"/>
  <c r="E1724" i="9"/>
  <c r="E1723" i="9"/>
  <c r="E1722" i="9"/>
  <c r="E1721" i="9"/>
  <c r="E1720" i="9"/>
  <c r="E1719" i="9"/>
  <c r="E1718" i="9"/>
  <c r="E1717" i="9"/>
  <c r="E1716" i="9"/>
  <c r="E1715" i="9"/>
  <c r="E1714" i="9"/>
  <c r="E1713" i="9"/>
  <c r="E1712" i="9"/>
  <c r="E1711" i="9"/>
  <c r="E1710" i="9"/>
  <c r="E1709" i="9"/>
  <c r="E1708" i="9"/>
  <c r="E1707" i="9"/>
  <c r="E1706" i="9"/>
  <c r="E1705" i="9"/>
  <c r="E1704" i="9"/>
  <c r="E1703" i="9"/>
  <c r="E1702" i="9"/>
  <c r="E1701" i="9"/>
  <c r="E1700" i="9"/>
  <c r="E1699" i="9"/>
  <c r="E1698" i="9"/>
  <c r="E1697" i="9"/>
  <c r="E1696" i="9"/>
  <c r="E1695" i="9"/>
  <c r="E1694" i="9"/>
  <c r="E1693" i="9"/>
  <c r="E1692" i="9"/>
  <c r="E1691" i="9"/>
  <c r="E1690" i="9"/>
  <c r="E1689" i="9"/>
  <c r="E1688" i="9"/>
  <c r="E1687" i="9"/>
  <c r="E1686" i="9"/>
  <c r="E1685" i="9"/>
  <c r="E1684" i="9"/>
  <c r="E1683" i="9"/>
  <c r="E1682" i="9"/>
  <c r="E1681" i="9"/>
  <c r="E1680" i="9"/>
  <c r="E1679" i="9"/>
  <c r="E1678" i="9"/>
  <c r="E1677" i="9"/>
  <c r="E1676" i="9"/>
  <c r="E1675" i="9"/>
  <c r="E1674" i="9"/>
  <c r="E1673" i="9"/>
  <c r="E1672" i="9"/>
  <c r="E1671" i="9"/>
  <c r="E1670" i="9"/>
  <c r="E1669" i="9"/>
  <c r="E1668" i="9"/>
  <c r="E1667" i="9"/>
  <c r="E1666" i="9"/>
  <c r="E1665" i="9"/>
  <c r="E1664" i="9"/>
  <c r="E1663" i="9"/>
  <c r="E1662" i="9"/>
  <c r="E1661" i="9"/>
  <c r="E1660" i="9"/>
  <c r="E1659" i="9"/>
  <c r="E1658" i="9"/>
  <c r="E1657" i="9"/>
  <c r="E1656" i="9"/>
  <c r="E1655" i="9"/>
  <c r="E1654" i="9"/>
  <c r="E1653" i="9"/>
  <c r="E1652" i="9"/>
  <c r="E1651" i="9"/>
  <c r="E1650" i="9"/>
  <c r="E1649" i="9"/>
  <c r="E1648" i="9"/>
  <c r="E1647" i="9"/>
  <c r="E1646" i="9"/>
  <c r="E1645" i="9"/>
  <c r="E1644" i="9"/>
  <c r="E1643" i="9"/>
  <c r="E1642" i="9"/>
  <c r="E1641" i="9"/>
  <c r="E1640" i="9"/>
  <c r="E1639" i="9"/>
  <c r="E1638" i="9"/>
  <c r="E1637" i="9"/>
  <c r="E1636" i="9"/>
  <c r="E1635" i="9"/>
  <c r="E1634" i="9"/>
  <c r="E1633" i="9"/>
  <c r="E1632" i="9"/>
  <c r="E1631" i="9"/>
  <c r="E1630" i="9"/>
  <c r="E1629" i="9"/>
  <c r="E1628" i="9"/>
  <c r="E1627" i="9"/>
  <c r="E1626" i="9"/>
  <c r="E1625" i="9"/>
  <c r="E1624" i="9"/>
  <c r="E1623" i="9"/>
  <c r="E1622" i="9"/>
  <c r="E1621" i="9"/>
  <c r="E1620" i="9"/>
  <c r="E1619" i="9"/>
  <c r="E1618" i="9"/>
  <c r="E1617" i="9"/>
  <c r="E1616" i="9"/>
  <c r="E1615" i="9"/>
  <c r="E1614" i="9"/>
  <c r="E1613" i="9"/>
  <c r="E1612" i="9"/>
  <c r="E1611" i="9"/>
  <c r="E1610" i="9"/>
  <c r="E1609" i="9"/>
  <c r="E1608" i="9"/>
  <c r="E1607" i="9"/>
  <c r="E1606" i="9"/>
  <c r="E1605" i="9"/>
  <c r="E1604" i="9"/>
  <c r="E1603" i="9"/>
  <c r="E1602" i="9"/>
  <c r="E1601" i="9"/>
  <c r="E1600" i="9"/>
  <c r="E1599" i="9"/>
  <c r="E1598" i="9"/>
  <c r="E1597" i="9"/>
  <c r="E1596" i="9"/>
  <c r="E1595" i="9"/>
  <c r="E1594" i="9"/>
  <c r="E1593" i="9"/>
  <c r="E1592" i="9"/>
  <c r="E1591" i="9"/>
  <c r="E1590" i="9"/>
  <c r="E1589" i="9"/>
  <c r="E1588" i="9"/>
  <c r="E1587" i="9"/>
  <c r="E1586" i="9"/>
  <c r="E1585" i="9"/>
  <c r="E1584" i="9"/>
  <c r="E1583" i="9"/>
  <c r="E1582" i="9"/>
  <c r="E1581" i="9"/>
  <c r="E1580" i="9"/>
  <c r="E1579" i="9"/>
  <c r="E1578" i="9"/>
  <c r="E1577" i="9"/>
  <c r="E1576" i="9"/>
  <c r="E1575" i="9"/>
  <c r="E1574" i="9"/>
  <c r="E1573" i="9"/>
  <c r="E1572" i="9"/>
  <c r="E1571" i="9"/>
  <c r="E1570" i="9"/>
  <c r="E1569" i="9"/>
  <c r="E1568" i="9"/>
  <c r="E1567" i="9"/>
  <c r="E1566" i="9"/>
  <c r="E1565" i="9"/>
  <c r="E1564" i="9"/>
  <c r="E1563" i="9"/>
  <c r="E1562" i="9"/>
  <c r="E1561" i="9"/>
  <c r="E1560" i="9"/>
  <c r="E1559" i="9"/>
  <c r="E1558" i="9"/>
  <c r="E1557" i="9"/>
  <c r="E1556" i="9"/>
  <c r="E1555" i="9"/>
  <c r="E1554" i="9"/>
  <c r="E1553" i="9"/>
  <c r="E1552" i="9"/>
  <c r="E1551" i="9"/>
  <c r="E1550" i="9"/>
  <c r="E1549" i="9"/>
  <c r="E1548" i="9"/>
  <c r="E1547" i="9"/>
  <c r="E1546" i="9"/>
  <c r="E1545" i="9"/>
  <c r="E1544" i="9"/>
  <c r="E1543" i="9"/>
  <c r="E1542" i="9"/>
  <c r="E1541" i="9"/>
  <c r="E1540" i="9"/>
  <c r="E1539" i="9"/>
  <c r="E1538" i="9"/>
  <c r="E1537" i="9"/>
  <c r="E1536" i="9"/>
  <c r="E1535" i="9"/>
  <c r="E1534" i="9"/>
  <c r="E1533" i="9"/>
  <c r="E1532" i="9"/>
  <c r="E1531" i="9"/>
  <c r="E1530" i="9"/>
  <c r="E1529" i="9"/>
  <c r="E1528" i="9"/>
  <c r="E1527" i="9"/>
  <c r="E1526" i="9"/>
  <c r="E1525" i="9"/>
  <c r="E1524" i="9"/>
  <c r="E1523" i="9"/>
  <c r="E1522" i="9"/>
  <c r="E1521" i="9"/>
  <c r="E1520" i="9"/>
  <c r="E1519" i="9"/>
  <c r="E1518" i="9"/>
  <c r="E1517" i="9"/>
  <c r="E1516" i="9"/>
  <c r="E1515" i="9"/>
  <c r="E1514" i="9"/>
  <c r="E1513" i="9"/>
  <c r="E1512" i="9"/>
  <c r="E1511" i="9"/>
  <c r="E1510" i="9"/>
  <c r="E1509" i="9"/>
  <c r="E1508" i="9"/>
  <c r="E1507" i="9"/>
  <c r="E1506" i="9"/>
  <c r="E1505" i="9"/>
  <c r="E1504" i="9"/>
  <c r="E1503" i="9"/>
  <c r="E1502" i="9"/>
  <c r="E1501" i="9"/>
  <c r="E1500" i="9"/>
  <c r="E1499" i="9"/>
  <c r="E1498" i="9"/>
  <c r="E1497" i="9"/>
  <c r="E1496" i="9"/>
  <c r="E1495" i="9"/>
  <c r="E1494" i="9"/>
  <c r="E1493" i="9"/>
  <c r="E1492" i="9"/>
  <c r="E1491" i="9"/>
  <c r="E1490" i="9"/>
  <c r="E1489" i="9"/>
  <c r="E1488" i="9"/>
  <c r="E1487" i="9"/>
  <c r="E1486" i="9"/>
  <c r="E1485" i="9"/>
  <c r="E1484" i="9"/>
  <c r="E1483" i="9"/>
  <c r="E1482" i="9"/>
  <c r="E1481" i="9"/>
  <c r="E1480" i="9"/>
  <c r="E1479" i="9"/>
  <c r="E1478" i="9"/>
  <c r="E1477" i="9"/>
  <c r="E1476" i="9"/>
  <c r="E1475" i="9"/>
  <c r="E1474" i="9"/>
  <c r="E1473" i="9"/>
  <c r="E1472" i="9"/>
  <c r="E1471" i="9"/>
  <c r="E1470" i="9"/>
  <c r="E1469" i="9"/>
  <c r="E1468" i="9"/>
  <c r="E1467" i="9"/>
  <c r="E1466" i="9"/>
  <c r="E1465" i="9"/>
  <c r="E1464" i="9"/>
  <c r="E1463" i="9"/>
  <c r="E1462" i="9"/>
  <c r="E1461" i="9"/>
  <c r="E1460" i="9"/>
  <c r="E1459" i="9"/>
  <c r="E1458" i="9"/>
  <c r="E1457" i="9"/>
  <c r="E1456" i="9"/>
  <c r="E1455" i="9"/>
  <c r="E1454" i="9"/>
  <c r="E1453" i="9"/>
  <c r="E1452" i="9"/>
  <c r="E1451" i="9"/>
  <c r="E1450" i="9"/>
  <c r="E1449" i="9"/>
  <c r="E1448" i="9"/>
  <c r="E1447" i="9"/>
  <c r="E1446" i="9"/>
  <c r="E1445" i="9"/>
  <c r="E1444" i="9"/>
  <c r="E1443" i="9"/>
  <c r="E1442" i="9"/>
  <c r="E1441" i="9"/>
  <c r="E1440" i="9"/>
  <c r="E1439" i="9"/>
  <c r="E1438" i="9"/>
  <c r="E1437" i="9"/>
  <c r="E1436" i="9"/>
  <c r="E1435" i="9"/>
  <c r="E1434" i="9"/>
  <c r="E1433" i="9"/>
  <c r="E1432" i="9"/>
  <c r="E1431" i="9"/>
  <c r="E1430" i="9"/>
  <c r="E1429" i="9"/>
  <c r="E1428" i="9"/>
  <c r="E1427" i="9"/>
  <c r="E1426" i="9"/>
  <c r="E1425" i="9"/>
  <c r="E1424" i="9"/>
  <c r="E1423" i="9"/>
  <c r="E1422" i="9"/>
  <c r="E1421" i="9"/>
  <c r="E1420" i="9"/>
  <c r="E1419" i="9"/>
  <c r="E1418" i="9"/>
  <c r="E1417" i="9"/>
  <c r="E1416" i="9"/>
  <c r="E1415" i="9"/>
  <c r="E1414" i="9"/>
  <c r="E1413" i="9"/>
  <c r="E1412" i="9"/>
  <c r="E1411" i="9"/>
  <c r="E1410" i="9"/>
  <c r="E1409" i="9"/>
  <c r="E1408" i="9"/>
  <c r="E1407" i="9"/>
  <c r="E1406" i="9"/>
  <c r="E1405" i="9"/>
  <c r="E1404" i="9"/>
  <c r="E1403" i="9"/>
  <c r="E1402" i="9"/>
  <c r="E1401" i="9"/>
  <c r="E1400" i="9"/>
  <c r="E1399" i="9"/>
  <c r="E1398" i="9"/>
  <c r="E1397" i="9"/>
  <c r="E1396" i="9"/>
  <c r="E1395" i="9"/>
  <c r="E1394" i="9"/>
  <c r="E1393" i="9"/>
  <c r="E1392" i="9"/>
  <c r="E1391" i="9"/>
  <c r="E1390" i="9"/>
  <c r="E1389" i="9"/>
  <c r="E1388" i="9"/>
  <c r="E1387" i="9"/>
  <c r="E1386" i="9"/>
  <c r="E1385" i="9"/>
  <c r="E1384" i="9"/>
  <c r="E1383" i="9"/>
  <c r="E1382" i="9"/>
  <c r="E1381" i="9"/>
  <c r="E1380" i="9"/>
  <c r="E1379" i="9"/>
  <c r="E1378" i="9"/>
  <c r="E1377" i="9"/>
  <c r="E1376" i="9"/>
  <c r="E1375" i="9"/>
  <c r="E1374" i="9"/>
  <c r="E1373" i="9"/>
  <c r="E1372" i="9"/>
  <c r="E1371" i="9"/>
  <c r="E1370" i="9"/>
  <c r="E1369" i="9"/>
  <c r="E1368" i="9"/>
  <c r="E1367" i="9"/>
  <c r="E1366" i="9"/>
  <c r="E1365" i="9"/>
  <c r="E1364" i="9"/>
  <c r="E1363" i="9"/>
  <c r="E1362" i="9"/>
  <c r="E1361" i="9"/>
  <c r="E1360" i="9"/>
  <c r="E1359" i="9"/>
  <c r="E1358" i="9"/>
  <c r="E1357" i="9"/>
  <c r="E1356" i="9"/>
  <c r="E1355" i="9"/>
  <c r="E1354" i="9"/>
  <c r="E1353" i="9"/>
  <c r="E1352" i="9"/>
  <c r="E1351" i="9"/>
  <c r="E1350" i="9"/>
  <c r="E1349" i="9"/>
  <c r="E1348" i="9"/>
  <c r="E1347" i="9"/>
  <c r="E1346" i="9"/>
  <c r="E1345" i="9"/>
  <c r="E1344" i="9"/>
  <c r="E1343" i="9"/>
  <c r="E1342" i="9"/>
  <c r="E1341" i="9"/>
  <c r="E1340" i="9"/>
  <c r="E1339" i="9"/>
  <c r="E1338" i="9"/>
  <c r="E1337" i="9"/>
  <c r="E1336" i="9"/>
  <c r="E1335" i="9"/>
  <c r="E1334" i="9"/>
  <c r="E1333" i="9"/>
  <c r="E1332" i="9"/>
  <c r="E1331" i="9"/>
  <c r="E1330" i="9"/>
  <c r="E1329" i="9"/>
  <c r="E1328" i="9"/>
  <c r="E1327" i="9"/>
  <c r="E1326" i="9"/>
  <c r="E1325" i="9"/>
  <c r="E1324" i="9"/>
  <c r="E1323" i="9"/>
  <c r="E1322" i="9"/>
  <c r="E1321" i="9"/>
  <c r="E1320" i="9"/>
  <c r="E1319" i="9"/>
  <c r="E1318" i="9"/>
  <c r="E1317" i="9"/>
  <c r="E1316" i="9"/>
  <c r="E1315" i="9"/>
  <c r="E1314" i="9"/>
  <c r="E1313" i="9"/>
  <c r="E1312" i="9"/>
  <c r="E1311" i="9"/>
  <c r="E1310" i="9"/>
  <c r="E1309" i="9"/>
  <c r="E1308" i="9"/>
  <c r="E1307" i="9"/>
  <c r="E1306" i="9"/>
  <c r="E1305" i="9"/>
  <c r="E1304" i="9"/>
  <c r="E1303" i="9"/>
  <c r="E1302" i="9"/>
  <c r="E1301" i="9"/>
  <c r="E1300" i="9"/>
  <c r="E1299" i="9"/>
  <c r="E1298" i="9"/>
  <c r="E1297" i="9"/>
  <c r="E1296" i="9"/>
  <c r="E1295" i="9"/>
  <c r="E1294" i="9"/>
  <c r="E1293" i="9"/>
  <c r="E1292" i="9"/>
  <c r="E1291" i="9"/>
  <c r="E1290" i="9"/>
  <c r="E1289" i="9"/>
  <c r="E1288" i="9"/>
  <c r="E1287" i="9"/>
  <c r="E1286" i="9"/>
  <c r="E1285" i="9"/>
  <c r="E1284" i="9"/>
  <c r="E1283" i="9"/>
  <c r="E1282" i="9"/>
  <c r="E1281" i="9"/>
  <c r="E1280" i="9"/>
  <c r="E1279" i="9"/>
  <c r="E1278" i="9"/>
  <c r="E1277" i="9"/>
  <c r="E1276" i="9"/>
  <c r="E1275" i="9"/>
  <c r="E1274" i="9"/>
  <c r="E1273" i="9"/>
  <c r="E1272" i="9"/>
  <c r="E1271" i="9"/>
  <c r="E1270" i="9"/>
  <c r="E1269" i="9"/>
  <c r="E1268" i="9"/>
  <c r="E1267" i="9"/>
  <c r="E1266" i="9"/>
  <c r="E1265" i="9"/>
  <c r="E1264" i="9"/>
  <c r="E1263" i="9"/>
  <c r="E1262" i="9"/>
  <c r="E1261" i="9"/>
  <c r="E1260" i="9"/>
  <c r="E1259" i="9"/>
  <c r="E1258" i="9"/>
  <c r="E1257" i="9"/>
  <c r="E1256" i="9"/>
  <c r="E1255" i="9"/>
  <c r="E1254" i="9"/>
  <c r="E1253" i="9"/>
  <c r="E1252" i="9"/>
  <c r="E1251" i="9"/>
  <c r="E1250" i="9"/>
  <c r="E1249" i="9"/>
  <c r="E1248" i="9"/>
  <c r="E1247" i="9"/>
  <c r="E1246" i="9"/>
  <c r="E1245" i="9"/>
  <c r="E1244" i="9"/>
  <c r="E1243" i="9"/>
  <c r="E1242" i="9"/>
  <c r="E1241" i="9"/>
  <c r="E1240" i="9"/>
  <c r="E1239" i="9"/>
  <c r="E1238" i="9"/>
  <c r="E1237" i="9"/>
  <c r="E1236" i="9"/>
  <c r="E1235" i="9"/>
  <c r="E1234" i="9"/>
  <c r="E1233" i="9"/>
  <c r="E1232" i="9"/>
  <c r="E1231" i="9"/>
  <c r="E1230" i="9"/>
  <c r="E1229" i="9"/>
  <c r="E1228" i="9"/>
  <c r="E1227" i="9"/>
  <c r="E1226" i="9"/>
  <c r="E1225" i="9"/>
  <c r="E1224" i="9"/>
  <c r="E1223" i="9"/>
  <c r="E1222" i="9"/>
  <c r="E1221" i="9"/>
  <c r="E1220" i="9"/>
  <c r="E1219" i="9"/>
  <c r="E1218" i="9"/>
  <c r="E1217" i="9"/>
  <c r="E1216" i="9"/>
  <c r="E1215" i="9"/>
  <c r="E1214" i="9"/>
  <c r="E1213" i="9"/>
  <c r="E1212" i="9"/>
  <c r="E1211" i="9"/>
  <c r="E1210" i="9"/>
  <c r="E1209" i="9"/>
  <c r="E1208" i="9"/>
  <c r="E1207" i="9"/>
  <c r="E1206" i="9"/>
  <c r="E1205" i="9"/>
  <c r="E1204" i="9"/>
  <c r="E1203" i="9"/>
  <c r="E1202" i="9"/>
  <c r="E1201" i="9"/>
  <c r="E1200" i="9"/>
  <c r="E1199" i="9"/>
  <c r="E1198" i="9"/>
  <c r="E1197" i="9"/>
  <c r="E1196" i="9"/>
  <c r="E1195" i="9"/>
  <c r="E1194" i="9"/>
  <c r="E1193" i="9"/>
  <c r="E1192" i="9"/>
  <c r="E1191" i="9"/>
  <c r="E1190" i="9"/>
  <c r="E1189" i="9"/>
  <c r="E1188" i="9"/>
  <c r="E1187" i="9"/>
  <c r="E1186" i="9"/>
  <c r="E1185" i="9"/>
  <c r="E1184" i="9"/>
  <c r="E1183" i="9"/>
  <c r="E1182" i="9"/>
  <c r="E1181" i="9"/>
  <c r="E1180" i="9"/>
  <c r="E1179" i="9"/>
  <c r="E1178" i="9"/>
  <c r="E1177" i="9"/>
  <c r="E1176" i="9"/>
  <c r="E1175" i="9"/>
  <c r="E1174" i="9"/>
  <c r="E1173" i="9"/>
  <c r="E1172" i="9"/>
  <c r="E1171" i="9"/>
  <c r="E1170" i="9"/>
  <c r="E1169" i="9"/>
  <c r="E1168" i="9"/>
  <c r="E1167" i="9"/>
  <c r="E1166" i="9"/>
  <c r="E1165" i="9"/>
  <c r="E1164" i="9"/>
  <c r="E1163" i="9"/>
  <c r="E1162" i="9"/>
  <c r="E1161" i="9"/>
  <c r="E1160" i="9"/>
  <c r="E1159" i="9"/>
  <c r="E1158" i="9"/>
  <c r="E1157" i="9"/>
  <c r="E1156" i="9"/>
  <c r="E1155" i="9"/>
  <c r="E1154" i="9"/>
  <c r="E1153" i="9"/>
  <c r="E1152" i="9"/>
  <c r="E1151" i="9"/>
  <c r="E1150" i="9"/>
  <c r="E1149" i="9"/>
  <c r="E1148" i="9"/>
  <c r="E1147" i="9"/>
  <c r="E1146" i="9"/>
  <c r="E1145" i="9"/>
  <c r="E1144" i="9"/>
  <c r="E1143" i="9"/>
  <c r="E1142" i="9"/>
  <c r="E1141" i="9"/>
  <c r="E1140" i="9"/>
  <c r="E1139" i="9"/>
  <c r="E1138" i="9"/>
  <c r="E1137" i="9"/>
  <c r="E1136" i="9"/>
  <c r="E1135" i="9"/>
  <c r="E1134" i="9"/>
  <c r="E1133" i="9"/>
  <c r="E1132" i="9"/>
  <c r="E1131" i="9"/>
  <c r="E1130" i="9"/>
  <c r="E1129" i="9"/>
  <c r="E1128" i="9"/>
  <c r="E1127" i="9"/>
  <c r="E1126" i="9"/>
  <c r="E1125" i="9"/>
  <c r="E1124" i="9"/>
  <c r="E1123" i="9"/>
  <c r="E1122" i="9"/>
  <c r="E1121" i="9"/>
  <c r="E1120" i="9"/>
  <c r="E1119" i="9"/>
  <c r="E1118" i="9"/>
  <c r="E1117" i="9"/>
  <c r="E1116" i="9"/>
  <c r="E1115" i="9"/>
  <c r="E1114" i="9"/>
  <c r="E1113" i="9"/>
  <c r="E1112" i="9"/>
  <c r="E1111" i="9"/>
  <c r="E1110" i="9"/>
  <c r="E1109" i="9"/>
  <c r="E1108" i="9"/>
  <c r="E1107" i="9"/>
  <c r="E1106" i="9"/>
  <c r="E1105" i="9"/>
  <c r="E1104" i="9"/>
  <c r="E1103" i="9"/>
  <c r="E1102" i="9"/>
  <c r="E1101" i="9"/>
  <c r="E1100" i="9"/>
  <c r="E1099" i="9"/>
  <c r="E1098" i="9"/>
  <c r="E1097" i="9"/>
  <c r="E1096" i="9"/>
  <c r="E1095" i="9"/>
  <c r="E1094" i="9"/>
  <c r="E1093" i="9"/>
  <c r="E1092" i="9"/>
  <c r="E1091" i="9"/>
  <c r="E1090" i="9"/>
  <c r="E1089" i="9"/>
  <c r="E1088" i="9"/>
  <c r="E1087" i="9"/>
  <c r="E1086" i="9"/>
  <c r="E1085" i="9"/>
  <c r="E1084" i="9"/>
  <c r="E1083" i="9"/>
  <c r="E1082" i="9"/>
  <c r="E1081" i="9"/>
  <c r="E1080" i="9"/>
  <c r="E1079" i="9"/>
  <c r="E1078" i="9"/>
  <c r="E1077" i="9"/>
  <c r="E1076" i="9"/>
  <c r="E1075" i="9"/>
  <c r="E1074" i="9"/>
  <c r="E1073" i="9"/>
  <c r="E1072" i="9"/>
  <c r="E1071" i="9"/>
  <c r="E1070" i="9"/>
  <c r="E1069" i="9"/>
  <c r="E1068" i="9"/>
  <c r="E1067" i="9"/>
  <c r="E1066" i="9"/>
  <c r="E1065" i="9"/>
  <c r="E1064" i="9"/>
  <c r="E1063" i="9"/>
  <c r="E1062" i="9"/>
  <c r="E1061" i="9"/>
  <c r="E1060" i="9"/>
  <c r="E1059" i="9"/>
  <c r="E1058" i="9"/>
  <c r="E1057" i="9"/>
  <c r="E1056" i="9"/>
  <c r="E1055" i="9"/>
  <c r="E1054" i="9"/>
  <c r="E1053" i="9"/>
  <c r="E1052" i="9"/>
  <c r="E1051" i="9"/>
  <c r="E1050" i="9"/>
  <c r="E1049" i="9"/>
  <c r="E1048" i="9"/>
  <c r="E1047" i="9"/>
  <c r="E1046" i="9"/>
  <c r="E1045" i="9"/>
  <c r="E1044" i="9"/>
  <c r="E1043" i="9"/>
  <c r="E1042" i="9"/>
  <c r="E1041" i="9"/>
  <c r="E1040" i="9"/>
  <c r="E1039" i="9"/>
  <c r="E1038" i="9"/>
  <c r="E1037" i="9"/>
  <c r="E1036" i="9"/>
  <c r="E1035" i="9"/>
  <c r="E1034" i="9"/>
  <c r="E1033" i="9"/>
  <c r="E1032" i="9"/>
  <c r="E1031" i="9"/>
  <c r="E1030" i="9"/>
  <c r="E1029" i="9"/>
  <c r="E1028" i="9"/>
  <c r="E1027" i="9"/>
  <c r="E1026" i="9"/>
  <c r="E1025" i="9"/>
  <c r="E1024" i="9"/>
  <c r="E1023" i="9"/>
  <c r="E1022" i="9"/>
  <c r="E1021" i="9"/>
  <c r="E1020" i="9"/>
  <c r="E1019" i="9"/>
  <c r="E1018" i="9"/>
  <c r="E1017" i="9"/>
  <c r="E1016" i="9"/>
  <c r="E1015" i="9"/>
  <c r="E1014" i="9"/>
  <c r="E1013" i="9"/>
  <c r="E1012" i="9"/>
  <c r="E1011" i="9"/>
  <c r="E1010" i="9"/>
  <c r="E1009" i="9"/>
  <c r="E1008" i="9"/>
  <c r="E1007" i="9"/>
  <c r="E1006" i="9"/>
  <c r="E1005" i="9"/>
  <c r="E1004" i="9"/>
  <c r="E1003" i="9"/>
  <c r="E1002" i="9"/>
  <c r="E1001" i="9"/>
  <c r="E1000" i="9"/>
  <c r="E999" i="9"/>
  <c r="E998" i="9"/>
  <c r="E997" i="9"/>
  <c r="E996" i="9"/>
  <c r="E995" i="9"/>
  <c r="E994" i="9"/>
  <c r="E993" i="9"/>
  <c r="E992" i="9"/>
  <c r="E991" i="9"/>
  <c r="E990" i="9"/>
  <c r="E989" i="9"/>
  <c r="E988" i="9"/>
  <c r="E987" i="9"/>
  <c r="E986" i="9"/>
  <c r="E985" i="9"/>
  <c r="E984" i="9"/>
  <c r="E983" i="9"/>
  <c r="E982" i="9"/>
  <c r="E981" i="9"/>
  <c r="E980" i="9"/>
  <c r="E979" i="9"/>
  <c r="E978" i="9"/>
  <c r="E977" i="9"/>
  <c r="E976" i="9"/>
  <c r="E975" i="9"/>
  <c r="E974" i="9"/>
  <c r="E973" i="9"/>
  <c r="E972" i="9"/>
  <c r="E971" i="9"/>
  <c r="E970" i="9"/>
  <c r="E969" i="9"/>
  <c r="E968" i="9"/>
  <c r="E967" i="9"/>
  <c r="E966" i="9"/>
  <c r="E965" i="9"/>
  <c r="E964" i="9"/>
  <c r="E963" i="9"/>
  <c r="E962" i="9"/>
  <c r="E961" i="9"/>
  <c r="E960" i="9"/>
  <c r="E959" i="9"/>
  <c r="E958" i="9"/>
  <c r="E957" i="9"/>
  <c r="E956" i="9"/>
  <c r="E955" i="9"/>
  <c r="E954" i="9"/>
  <c r="E953" i="9"/>
  <c r="E952" i="9"/>
  <c r="E951" i="9"/>
  <c r="E950" i="9"/>
  <c r="E949" i="9"/>
  <c r="E948" i="9"/>
  <c r="E947" i="9"/>
  <c r="E946" i="9"/>
  <c r="E945" i="9"/>
  <c r="E944" i="9"/>
  <c r="E943" i="9"/>
  <c r="E942" i="9"/>
  <c r="E941" i="9"/>
  <c r="E940" i="9"/>
  <c r="E939" i="9"/>
  <c r="E938" i="9"/>
  <c r="E937" i="9"/>
  <c r="E936" i="9"/>
  <c r="E935" i="9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C616" i="9"/>
  <c r="C707" i="9" s="1"/>
  <c r="E615" i="9"/>
  <c r="C615" i="9"/>
  <c r="C706" i="9" s="1"/>
  <c r="C797" i="9" s="1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E526" i="9"/>
  <c r="E525" i="9"/>
  <c r="C525" i="9"/>
  <c r="B525" i="9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C134" i="9"/>
  <c r="B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C71" i="9"/>
  <c r="E70" i="9"/>
  <c r="C70" i="9"/>
  <c r="B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C6" i="9"/>
  <c r="C7" i="9" s="1"/>
  <c r="E5" i="9"/>
  <c r="C5" i="9"/>
  <c r="B5" i="9"/>
  <c r="B6" i="9" s="1"/>
  <c r="E4" i="9"/>
  <c r="CL23" i="10"/>
  <c r="CI23" i="10"/>
  <c r="CG23" i="10"/>
  <c r="BZ23" i="10"/>
  <c r="BJ23" i="10"/>
  <c r="BE23" i="10"/>
  <c r="BC23" i="10"/>
  <c r="AV23" i="10"/>
  <c r="V23" i="10"/>
  <c r="CM23" i="10" s="1"/>
  <c r="CL22" i="10"/>
  <c r="CI22" i="10"/>
  <c r="CG22" i="10"/>
  <c r="BZ22" i="10"/>
  <c r="BJ22" i="10"/>
  <c r="BE22" i="10"/>
  <c r="BC22" i="10"/>
  <c r="AV22" i="10"/>
  <c r="V22" i="10"/>
  <c r="CM22" i="10" s="1"/>
  <c r="CL21" i="10"/>
  <c r="CI21" i="10"/>
  <c r="CG21" i="10"/>
  <c r="BZ21" i="10"/>
  <c r="BJ21" i="10"/>
  <c r="BE21" i="10"/>
  <c r="BC21" i="10"/>
  <c r="AV21" i="10"/>
  <c r="CM21" i="10" s="1"/>
  <c r="V21" i="10"/>
  <c r="CL20" i="10"/>
  <c r="CI20" i="10"/>
  <c r="CG20" i="10"/>
  <c r="BZ20" i="10"/>
  <c r="BJ20" i="10"/>
  <c r="BE20" i="10"/>
  <c r="BC20" i="10"/>
  <c r="AV20" i="10"/>
  <c r="V20" i="10"/>
  <c r="CM20" i="10" s="1"/>
  <c r="CL19" i="10"/>
  <c r="CI19" i="10"/>
  <c r="CG19" i="10"/>
  <c r="BZ19" i="10"/>
  <c r="BJ19" i="10"/>
  <c r="BE19" i="10"/>
  <c r="BC19" i="10"/>
  <c r="AV19" i="10"/>
  <c r="V19" i="10"/>
  <c r="CM19" i="10" s="1"/>
  <c r="CL18" i="10"/>
  <c r="CI18" i="10"/>
  <c r="CG18" i="10"/>
  <c r="BZ18" i="10"/>
  <c r="BJ18" i="10"/>
  <c r="BE18" i="10"/>
  <c r="BC18" i="10"/>
  <c r="AV18" i="10"/>
  <c r="V18" i="10"/>
  <c r="CM18" i="10" s="1"/>
  <c r="CL17" i="10"/>
  <c r="CI17" i="10"/>
  <c r="CG17" i="10"/>
  <c r="BZ17" i="10"/>
  <c r="BJ17" i="10"/>
  <c r="BE17" i="10"/>
  <c r="BC17" i="10"/>
  <c r="AV17" i="10"/>
  <c r="CM17" i="10" s="1"/>
  <c r="V17" i="10"/>
  <c r="CL16" i="10"/>
  <c r="CI16" i="10"/>
  <c r="CG16" i="10"/>
  <c r="BZ16" i="10"/>
  <c r="BJ16" i="10"/>
  <c r="BE16" i="10"/>
  <c r="BC16" i="10"/>
  <c r="AV16" i="10"/>
  <c r="V16" i="10"/>
  <c r="CM16" i="10" s="1"/>
  <c r="CL15" i="10"/>
  <c r="CI15" i="10"/>
  <c r="CG15" i="10"/>
  <c r="BZ15" i="10"/>
  <c r="BJ15" i="10"/>
  <c r="BE15" i="10"/>
  <c r="BC15" i="10"/>
  <c r="AV15" i="10"/>
  <c r="V15" i="10"/>
  <c r="CM15" i="10" s="1"/>
  <c r="CL14" i="10"/>
  <c r="CI14" i="10"/>
  <c r="CG14" i="10"/>
  <c r="BZ14" i="10"/>
  <c r="BJ14" i="10"/>
  <c r="BE14" i="10"/>
  <c r="BC14" i="10"/>
  <c r="AV14" i="10"/>
  <c r="V14" i="10"/>
  <c r="CM14" i="10" s="1"/>
  <c r="CL13" i="10"/>
  <c r="CI13" i="10"/>
  <c r="CG13" i="10"/>
  <c r="BZ13" i="10"/>
  <c r="BJ13" i="10"/>
  <c r="BE13" i="10"/>
  <c r="BC13" i="10"/>
  <c r="AV13" i="10"/>
  <c r="CM13" i="10" s="1"/>
  <c r="V13" i="10"/>
  <c r="CL12" i="10"/>
  <c r="CI12" i="10"/>
  <c r="CG12" i="10"/>
  <c r="BZ12" i="10"/>
  <c r="BJ12" i="10"/>
  <c r="BE12" i="10"/>
  <c r="BC12" i="10"/>
  <c r="AV12" i="10"/>
  <c r="V12" i="10"/>
  <c r="CM12" i="10" s="1"/>
  <c r="CL11" i="10"/>
  <c r="CI11" i="10"/>
  <c r="CG11" i="10"/>
  <c r="BZ11" i="10"/>
  <c r="BJ11" i="10"/>
  <c r="BE11" i="10"/>
  <c r="BC11" i="10"/>
  <c r="AV11" i="10"/>
  <c r="V11" i="10"/>
  <c r="CM11" i="10" s="1"/>
  <c r="CL10" i="10"/>
  <c r="CI10" i="10"/>
  <c r="CG10" i="10"/>
  <c r="BZ10" i="10"/>
  <c r="BJ10" i="10"/>
  <c r="BE10" i="10"/>
  <c r="BC10" i="10"/>
  <c r="AV10" i="10"/>
  <c r="V10" i="10"/>
  <c r="CM10" i="10" s="1"/>
  <c r="CL9" i="10"/>
  <c r="CI9" i="10"/>
  <c r="CG9" i="10"/>
  <c r="BZ9" i="10"/>
  <c r="BJ9" i="10"/>
  <c r="BE9" i="10"/>
  <c r="BC9" i="10"/>
  <c r="AV9" i="10"/>
  <c r="CM9" i="10" s="1"/>
  <c r="V9" i="10"/>
  <c r="CL8" i="10"/>
  <c r="CI8" i="10"/>
  <c r="CG8" i="10"/>
  <c r="BZ8" i="10"/>
  <c r="BJ8" i="10"/>
  <c r="BE8" i="10"/>
  <c r="BC8" i="10"/>
  <c r="AV8" i="10"/>
  <c r="V8" i="10"/>
  <c r="CM8" i="10" s="1"/>
  <c r="CL7" i="10"/>
  <c r="CI7" i="10"/>
  <c r="CG7" i="10"/>
  <c r="BZ7" i="10"/>
  <c r="BJ7" i="10"/>
  <c r="BE7" i="10"/>
  <c r="BC7" i="10"/>
  <c r="AV7" i="10"/>
  <c r="V7" i="10"/>
  <c r="CM7" i="10" s="1"/>
  <c r="CL6" i="10"/>
  <c r="CI6" i="10"/>
  <c r="CG6" i="10"/>
  <c r="BZ6" i="10"/>
  <c r="BJ6" i="10"/>
  <c r="BE6" i="10"/>
  <c r="BC6" i="10"/>
  <c r="AV6" i="10"/>
  <c r="V6" i="10"/>
  <c r="CM6" i="10" s="1"/>
  <c r="CL5" i="10"/>
  <c r="CI5" i="10"/>
  <c r="CG5" i="10"/>
  <c r="BZ5" i="10"/>
  <c r="BJ5" i="10"/>
  <c r="BE5" i="10"/>
  <c r="BC5" i="10"/>
  <c r="AV5" i="10"/>
  <c r="CM5" i="10" s="1"/>
  <c r="V5" i="10"/>
  <c r="CL4" i="10"/>
  <c r="CI4" i="10"/>
  <c r="CG4" i="10"/>
  <c r="BZ4" i="10"/>
  <c r="BJ4" i="10"/>
  <c r="BE4" i="10"/>
  <c r="BC4" i="10"/>
  <c r="AV4" i="10"/>
  <c r="V4" i="10"/>
  <c r="CM4" i="10" s="1"/>
  <c r="CL3" i="10"/>
  <c r="CI3" i="10"/>
  <c r="CG3" i="10"/>
  <c r="BZ3" i="10"/>
  <c r="BJ3" i="10"/>
  <c r="BE3" i="10"/>
  <c r="BC3" i="10"/>
  <c r="AV3" i="10"/>
  <c r="V3" i="10"/>
  <c r="CM3" i="10" s="1"/>
  <c r="G3002" i="9"/>
  <c r="F2462" i="9"/>
  <c r="F525" i="9"/>
  <c r="F70" i="9"/>
  <c r="G3090" i="9"/>
  <c r="F2344" i="9"/>
  <c r="F2346" i="9"/>
  <c r="G4" i="9"/>
  <c r="G134" i="9"/>
  <c r="G2463" i="9"/>
  <c r="F2345" i="9"/>
  <c r="G524" i="9"/>
  <c r="G5" i="9"/>
  <c r="G71" i="9"/>
  <c r="G70" i="9"/>
  <c r="G2435" i="9"/>
  <c r="F524" i="9"/>
  <c r="F4" i="9"/>
  <c r="F69" i="9"/>
  <c r="G707" i="9"/>
  <c r="G2436" i="9"/>
  <c r="G615" i="9"/>
  <c r="G69" i="9"/>
  <c r="F3002" i="9"/>
  <c r="F2435" i="9"/>
  <c r="G525" i="9"/>
  <c r="F134" i="9"/>
  <c r="G2462" i="9"/>
  <c r="B7" i="9" l="1"/>
  <c r="C8" i="9"/>
  <c r="B71" i="9"/>
  <c r="C72" i="9"/>
  <c r="B135" i="9"/>
  <c r="C136" i="9"/>
  <c r="B199" i="9"/>
  <c r="C135" i="9"/>
  <c r="C199" i="9"/>
  <c r="C888" i="9"/>
  <c r="B526" i="9"/>
  <c r="C526" i="9"/>
  <c r="C798" i="9"/>
  <c r="C2439" i="9"/>
  <c r="C2465" i="9"/>
  <c r="C2543" i="9"/>
  <c r="B2438" i="9"/>
  <c r="B2464" i="9"/>
  <c r="B2347" i="9"/>
  <c r="B2489" i="9"/>
  <c r="C2490" i="9"/>
  <c r="B2463" i="9"/>
  <c r="C2464" i="9"/>
  <c r="C3093" i="9"/>
  <c r="C3006" i="9"/>
  <c r="C3091" i="9"/>
  <c r="B3005" i="9"/>
  <c r="B3180" i="9"/>
  <c r="C3092" i="9"/>
  <c r="B3091" i="9"/>
  <c r="C3266" i="9"/>
  <c r="B3442" i="9"/>
  <c r="H134" i="9" a="1"/>
  <c r="H69" i="9" a="1"/>
  <c r="G3005" i="9"/>
  <c r="H2463" i="9" a="1"/>
  <c r="F3178" i="9"/>
  <c r="H524" i="9" a="1"/>
  <c r="G706" i="9"/>
  <c r="G7" i="9"/>
  <c r="G797" i="9"/>
  <c r="G616" i="9"/>
  <c r="H3002" i="9" a="1"/>
  <c r="G3178" i="9"/>
  <c r="G2516" i="9"/>
  <c r="F2437" i="9"/>
  <c r="H525" i="9" a="1"/>
  <c r="G2489" i="9"/>
  <c r="G2437" i="9"/>
  <c r="G3004" i="9"/>
  <c r="G3003" i="9"/>
  <c r="F5" i="9"/>
  <c r="H3090" i="9" a="1"/>
  <c r="F3090" i="9"/>
  <c r="F3003" i="9"/>
  <c r="H70" i="9" a="1"/>
  <c r="F3004" i="9"/>
  <c r="F3266" i="9"/>
  <c r="F3354" i="9"/>
  <c r="H2436" i="9" a="1"/>
  <c r="H71" i="9" a="1"/>
  <c r="H2435" i="9" a="1"/>
  <c r="H2462" i="9" a="1"/>
  <c r="F2436" i="9"/>
  <c r="F6" i="9"/>
  <c r="H4" i="9" a="1"/>
  <c r="F3092" i="9"/>
  <c r="G2438" i="9"/>
  <c r="G6" i="9"/>
  <c r="H71" i="9" l="1"/>
  <c r="H3002" i="9"/>
  <c r="H4" i="9"/>
  <c r="H2436" i="9"/>
  <c r="H2463" i="9"/>
  <c r="H70" i="9"/>
  <c r="H3090" i="9"/>
  <c r="H525" i="9"/>
  <c r="H2435" i="9"/>
  <c r="H69" i="9"/>
  <c r="H2462" i="9"/>
  <c r="H524" i="9"/>
  <c r="H134" i="9"/>
  <c r="C3180" i="9"/>
  <c r="C3094" i="9"/>
  <c r="C3007" i="9"/>
  <c r="B2348" i="9"/>
  <c r="C264" i="9"/>
  <c r="C200" i="9"/>
  <c r="C2491" i="9"/>
  <c r="B2491" i="9"/>
  <c r="B264" i="9"/>
  <c r="C9" i="9"/>
  <c r="B3093" i="9"/>
  <c r="B3006" i="9"/>
  <c r="B3179" i="9"/>
  <c r="C3179" i="9"/>
  <c r="B2516" i="9"/>
  <c r="C2570" i="9"/>
  <c r="B527" i="9"/>
  <c r="C137" i="9"/>
  <c r="C73" i="9"/>
  <c r="B3530" i="9"/>
  <c r="B136" i="9"/>
  <c r="B72" i="9"/>
  <c r="C2492" i="9"/>
  <c r="C979" i="9"/>
  <c r="C3181" i="9"/>
  <c r="C2440" i="9"/>
  <c r="C2466" i="9"/>
  <c r="B3268" i="9"/>
  <c r="C889" i="9"/>
  <c r="C3354" i="9"/>
  <c r="B2490" i="9"/>
  <c r="B2439" i="9"/>
  <c r="B2465" i="9"/>
  <c r="C617" i="9"/>
  <c r="C527" i="9"/>
  <c r="C201" i="9"/>
  <c r="C2517" i="9"/>
  <c r="B200" i="9"/>
  <c r="B8" i="9"/>
  <c r="F2464" i="9"/>
  <c r="G8" i="9"/>
  <c r="H3003" i="9" a="1"/>
  <c r="H3178" i="9" a="1"/>
  <c r="F2489" i="9"/>
  <c r="G2490" i="9"/>
  <c r="G136" i="9"/>
  <c r="G135" i="9"/>
  <c r="F71" i="9"/>
  <c r="H2437" i="9" a="1"/>
  <c r="H2489" i="9" a="1"/>
  <c r="F7" i="9"/>
  <c r="G3266" i="9"/>
  <c r="G2439" i="9"/>
  <c r="G2465" i="9"/>
  <c r="G3006" i="9"/>
  <c r="F199" i="9"/>
  <c r="G798" i="9"/>
  <c r="F135" i="9"/>
  <c r="F3091" i="9"/>
  <c r="H6" i="9" a="1"/>
  <c r="G2464" i="9"/>
  <c r="H7" i="9" a="1"/>
  <c r="G526" i="9"/>
  <c r="F3180" i="9"/>
  <c r="G3092" i="9"/>
  <c r="H3004" i="9" a="1"/>
  <c r="H2438" i="9" a="1"/>
  <c r="G199" i="9"/>
  <c r="F2438" i="9"/>
  <c r="G2543" i="9"/>
  <c r="F2463" i="9"/>
  <c r="F2347" i="9"/>
  <c r="F3442" i="9"/>
  <c r="F3005" i="9"/>
  <c r="G3093" i="9"/>
  <c r="G888" i="9"/>
  <c r="G3091" i="9"/>
  <c r="G72" i="9"/>
  <c r="F526" i="9"/>
  <c r="H3005" i="9" a="1"/>
  <c r="H3004" i="9" l="1"/>
  <c r="H6" i="9"/>
  <c r="H3178" i="9"/>
  <c r="H2437" i="9"/>
  <c r="H3003" i="9"/>
  <c r="H3005" i="9"/>
  <c r="H2489" i="9"/>
  <c r="H7" i="9"/>
  <c r="H2438" i="9"/>
  <c r="B3181" i="9"/>
  <c r="B3356" i="9"/>
  <c r="C2544" i="9"/>
  <c r="C266" i="9"/>
  <c r="B2517" i="9"/>
  <c r="C2493" i="9"/>
  <c r="C2519" i="9"/>
  <c r="C3267" i="9"/>
  <c r="C329" i="9"/>
  <c r="B137" i="9"/>
  <c r="B73" i="9"/>
  <c r="B3267" i="9"/>
  <c r="B265" i="9"/>
  <c r="C708" i="9"/>
  <c r="C980" i="9"/>
  <c r="B3094" i="9"/>
  <c r="B3007" i="9"/>
  <c r="C2518" i="9"/>
  <c r="B2492" i="9"/>
  <c r="B3618" i="9"/>
  <c r="C3095" i="9"/>
  <c r="C3008" i="9"/>
  <c r="B2440" i="9"/>
  <c r="B2466" i="9"/>
  <c r="C1070" i="9"/>
  <c r="C138" i="9"/>
  <c r="C74" i="9"/>
  <c r="B2543" i="9"/>
  <c r="C10" i="9"/>
  <c r="C265" i="9"/>
  <c r="C3182" i="9"/>
  <c r="C202" i="9"/>
  <c r="B329" i="9"/>
  <c r="C3268" i="9"/>
  <c r="C2441" i="9"/>
  <c r="C2467" i="9"/>
  <c r="B528" i="9"/>
  <c r="B9" i="9"/>
  <c r="C618" i="9"/>
  <c r="C528" i="9"/>
  <c r="B201" i="9"/>
  <c r="B2349" i="9"/>
  <c r="C3442" i="9"/>
  <c r="C3269" i="9"/>
  <c r="C2597" i="9"/>
  <c r="B2518" i="9"/>
  <c r="H2543" i="9" a="1"/>
  <c r="G201" i="9"/>
  <c r="G73" i="9"/>
  <c r="G2440" i="9"/>
  <c r="F3530" i="9"/>
  <c r="H3091" i="9" a="1"/>
  <c r="G527" i="9"/>
  <c r="G264" i="9"/>
  <c r="F2516" i="9"/>
  <c r="F527" i="9"/>
  <c r="F2348" i="9"/>
  <c r="G200" i="9"/>
  <c r="G3179" i="9"/>
  <c r="H136" i="9" a="1"/>
  <c r="F200" i="9"/>
  <c r="H199" i="9" a="1"/>
  <c r="G979" i="9"/>
  <c r="G889" i="9"/>
  <c r="H72" i="9" a="1"/>
  <c r="F2490" i="9"/>
  <c r="H3006" i="9" a="1"/>
  <c r="G3181" i="9"/>
  <c r="G2491" i="9"/>
  <c r="G617" i="9"/>
  <c r="H2465" i="9" a="1"/>
  <c r="F2491" i="9"/>
  <c r="G3354" i="9"/>
  <c r="H3092" i="9" a="1"/>
  <c r="H2490" i="9" a="1"/>
  <c r="F136" i="9"/>
  <c r="H2439" i="9" a="1"/>
  <c r="F3006" i="9"/>
  <c r="G2570" i="9"/>
  <c r="G2517" i="9"/>
  <c r="F2465" i="9"/>
  <c r="G2492" i="9"/>
  <c r="G9" i="9"/>
  <c r="H8" i="9" a="1"/>
  <c r="H135" i="9" a="1"/>
  <c r="F2439" i="9"/>
  <c r="H3266" i="9" a="1"/>
  <c r="G3180" i="9"/>
  <c r="H3093" i="9" a="1"/>
  <c r="H2516" i="9" a="1"/>
  <c r="G137" i="9"/>
  <c r="H2464" i="9" a="1"/>
  <c r="H526" i="9" a="1"/>
  <c r="F3093" i="9"/>
  <c r="F3268" i="9"/>
  <c r="F3179" i="9"/>
  <c r="G3007" i="9"/>
  <c r="G2466" i="9"/>
  <c r="G3094" i="9"/>
  <c r="F72" i="9"/>
  <c r="F264" i="9"/>
  <c r="F8" i="9"/>
  <c r="H526" i="9" l="1"/>
  <c r="H2516" i="9"/>
  <c r="H2439" i="9"/>
  <c r="H2490" i="9"/>
  <c r="H3093" i="9"/>
  <c r="H199" i="9"/>
  <c r="H2464" i="9"/>
  <c r="H2465" i="9"/>
  <c r="H136" i="9"/>
  <c r="H3266" i="9"/>
  <c r="H72" i="9"/>
  <c r="H3092" i="9"/>
  <c r="H135" i="9"/>
  <c r="H8" i="9"/>
  <c r="H3006" i="9"/>
  <c r="H3091" i="9"/>
  <c r="H2543" i="9"/>
  <c r="C3530" i="9"/>
  <c r="B10" i="9"/>
  <c r="C3356" i="9"/>
  <c r="B3182" i="9"/>
  <c r="B3355" i="9"/>
  <c r="C11" i="9"/>
  <c r="C1161" i="9"/>
  <c r="B3706" i="9"/>
  <c r="B138" i="9"/>
  <c r="B74" i="9"/>
  <c r="C2546" i="9"/>
  <c r="C2571" i="9"/>
  <c r="B3008" i="9"/>
  <c r="B3095" i="9"/>
  <c r="B2545" i="9"/>
  <c r="B2350" i="9"/>
  <c r="B394" i="9"/>
  <c r="B2493" i="9"/>
  <c r="C1071" i="9"/>
  <c r="B202" i="9"/>
  <c r="C2520" i="9"/>
  <c r="B3444" i="9"/>
  <c r="C2494" i="9"/>
  <c r="C709" i="9"/>
  <c r="B266" i="9"/>
  <c r="C267" i="9"/>
  <c r="B2467" i="9"/>
  <c r="B2441" i="9"/>
  <c r="B2570" i="9"/>
  <c r="C799" i="9"/>
  <c r="B3269" i="9"/>
  <c r="C3357" i="9"/>
  <c r="C529" i="9"/>
  <c r="C619" i="9"/>
  <c r="C2468" i="9"/>
  <c r="C2442" i="9"/>
  <c r="C3270" i="9"/>
  <c r="C139" i="9"/>
  <c r="C75" i="9"/>
  <c r="C2545" i="9"/>
  <c r="B330" i="9"/>
  <c r="C394" i="9"/>
  <c r="B2544" i="9"/>
  <c r="C330" i="9"/>
  <c r="C3183" i="9"/>
  <c r="C3355" i="9"/>
  <c r="C2624" i="9"/>
  <c r="B529" i="9"/>
  <c r="B2519" i="9"/>
  <c r="C203" i="9"/>
  <c r="C3009" i="9"/>
  <c r="C3096" i="9"/>
  <c r="C331" i="9"/>
  <c r="F3007" i="9"/>
  <c r="H3007" i="9" a="1"/>
  <c r="H201" i="9" a="1"/>
  <c r="G2544" i="9"/>
  <c r="H2466" i="9" a="1"/>
  <c r="F73" i="9"/>
  <c r="H2492" i="9" a="1"/>
  <c r="F3094" i="9"/>
  <c r="G528" i="9"/>
  <c r="F2517" i="9"/>
  <c r="F2466" i="9"/>
  <c r="G10" i="9"/>
  <c r="H3180" i="9" a="1"/>
  <c r="G2597" i="9"/>
  <c r="H264" i="9" a="1"/>
  <c r="H3354" i="9" a="1"/>
  <c r="H3181" i="9" a="1"/>
  <c r="F2543" i="9"/>
  <c r="H2517" i="9" a="1"/>
  <c r="F2492" i="9"/>
  <c r="F9" i="9"/>
  <c r="F3356" i="9"/>
  <c r="F2518" i="9"/>
  <c r="H73" i="9" a="1"/>
  <c r="H9" i="9" a="1"/>
  <c r="H3094" i="9" a="1"/>
  <c r="G980" i="9"/>
  <c r="G3268" i="9"/>
  <c r="H2491" i="9" a="1"/>
  <c r="G3008" i="9"/>
  <c r="H527" i="9" a="1"/>
  <c r="G202" i="9"/>
  <c r="G266" i="9"/>
  <c r="F2349" i="9"/>
  <c r="H2440" i="9" a="1"/>
  <c r="G3442" i="9"/>
  <c r="F2440" i="9"/>
  <c r="G1070" i="9"/>
  <c r="F329" i="9"/>
  <c r="G3182" i="9"/>
  <c r="G138" i="9"/>
  <c r="F3267" i="9"/>
  <c r="H137" i="9" a="1"/>
  <c r="F3181" i="9"/>
  <c r="G2519" i="9"/>
  <c r="G618" i="9"/>
  <c r="F3618" i="9"/>
  <c r="G708" i="9"/>
  <c r="F265" i="9"/>
  <c r="F137" i="9"/>
  <c r="G2493" i="9"/>
  <c r="H3179" i="9" a="1"/>
  <c r="F528" i="9"/>
  <c r="G2441" i="9"/>
  <c r="G2467" i="9"/>
  <c r="G3267" i="9"/>
  <c r="F201" i="9"/>
  <c r="G265" i="9"/>
  <c r="G3095" i="9"/>
  <c r="G329" i="9"/>
  <c r="G74" i="9"/>
  <c r="G2518" i="9"/>
  <c r="H200" i="9" a="1"/>
  <c r="G3269" i="9"/>
  <c r="H2491" i="9" l="1"/>
  <c r="H137" i="9"/>
  <c r="H3181" i="9"/>
  <c r="H2492" i="9"/>
  <c r="H200" i="9"/>
  <c r="H3354" i="9"/>
  <c r="H3094" i="9"/>
  <c r="H264" i="9"/>
  <c r="H2466" i="9"/>
  <c r="H2440" i="9"/>
  <c r="H9" i="9"/>
  <c r="H527" i="9"/>
  <c r="H2517" i="9"/>
  <c r="H73" i="9"/>
  <c r="H3180" i="9"/>
  <c r="H201" i="9"/>
  <c r="H3007" i="9"/>
  <c r="H3179" i="9"/>
  <c r="C3184" i="9"/>
  <c r="C2651" i="9"/>
  <c r="C890" i="9"/>
  <c r="B3096" i="9"/>
  <c r="B3009" i="9"/>
  <c r="B3270" i="9"/>
  <c r="C3097" i="9"/>
  <c r="C3010" i="9"/>
  <c r="B331" i="9"/>
  <c r="C2547" i="9"/>
  <c r="B459" i="9"/>
  <c r="B3794" i="9"/>
  <c r="C204" i="9"/>
  <c r="C530" i="9"/>
  <c r="C620" i="9"/>
  <c r="B2597" i="9"/>
  <c r="C800" i="9"/>
  <c r="B2351" i="9"/>
  <c r="C2573" i="9"/>
  <c r="C3444" i="9"/>
  <c r="B2572" i="9"/>
  <c r="C12" i="9"/>
  <c r="B11" i="9"/>
  <c r="B2546" i="9"/>
  <c r="B395" i="9"/>
  <c r="B3357" i="9"/>
  <c r="B2494" i="9"/>
  <c r="C1162" i="9"/>
  <c r="B530" i="9"/>
  <c r="C2572" i="9"/>
  <c r="C2495" i="9"/>
  <c r="C332" i="9"/>
  <c r="B3532" i="9"/>
  <c r="B2520" i="9"/>
  <c r="B3183" i="9"/>
  <c r="B203" i="9"/>
  <c r="B3443" i="9"/>
  <c r="B2571" i="9"/>
  <c r="C140" i="9"/>
  <c r="C76" i="9"/>
  <c r="C710" i="9"/>
  <c r="C2598" i="9"/>
  <c r="C268" i="9"/>
  <c r="C3443" i="9"/>
  <c r="C459" i="9"/>
  <c r="C3358" i="9"/>
  <c r="B2468" i="9"/>
  <c r="B2442" i="9"/>
  <c r="B267" i="9"/>
  <c r="C1252" i="9"/>
  <c r="C3445" i="9"/>
  <c r="C3271" i="9"/>
  <c r="C2469" i="9"/>
  <c r="C2443" i="9"/>
  <c r="C2521" i="9"/>
  <c r="C396" i="9"/>
  <c r="C395" i="9"/>
  <c r="B139" i="9"/>
  <c r="B75" i="9"/>
  <c r="C3618" i="9"/>
  <c r="H3442" i="9" a="1"/>
  <c r="H2467" i="9" a="1"/>
  <c r="F3269" i="9"/>
  <c r="H10" i="9" a="1"/>
  <c r="F2441" i="9"/>
  <c r="F3706" i="9"/>
  <c r="G1161" i="9"/>
  <c r="F2519" i="9"/>
  <c r="H2597" i="9" a="1"/>
  <c r="F266" i="9"/>
  <c r="G2520" i="9"/>
  <c r="F3444" i="9"/>
  <c r="H2441" i="9" a="1"/>
  <c r="F330" i="9"/>
  <c r="H3267" i="9" a="1"/>
  <c r="G2545" i="9"/>
  <c r="F459" i="9"/>
  <c r="G3183" i="9"/>
  <c r="G709" i="9"/>
  <c r="G2494" i="9"/>
  <c r="G1071" i="9"/>
  <c r="G3009" i="9"/>
  <c r="G11" i="9"/>
  <c r="G394" i="9"/>
  <c r="G3355" i="9"/>
  <c r="F2350" i="9"/>
  <c r="F3355" i="9"/>
  <c r="G2571" i="9"/>
  <c r="H138" i="9" a="1"/>
  <c r="F2493" i="9"/>
  <c r="G529" i="9"/>
  <c r="G331" i="9"/>
  <c r="G459" i="9"/>
  <c r="G3096" i="9"/>
  <c r="G75" i="9"/>
  <c r="G619" i="9"/>
  <c r="G3530" i="9"/>
  <c r="H329" i="9" a="1"/>
  <c r="G203" i="9"/>
  <c r="G330" i="9"/>
  <c r="F74" i="9"/>
  <c r="H3095" i="9" a="1"/>
  <c r="F2544" i="9"/>
  <c r="G2546" i="9"/>
  <c r="H265" i="9" a="1"/>
  <c r="H3269" i="9" a="1"/>
  <c r="H3268" i="9" a="1"/>
  <c r="H74" i="9" a="1"/>
  <c r="G2442" i="9"/>
  <c r="F3182" i="9"/>
  <c r="H2493" i="9" a="1"/>
  <c r="H528" i="9" a="1"/>
  <c r="F10" i="9"/>
  <c r="H2519" i="9" a="1"/>
  <c r="H2570" i="9" a="1"/>
  <c r="F2467" i="9"/>
  <c r="G3356" i="9"/>
  <c r="H3182" i="9" a="1"/>
  <c r="H3008" i="9" a="1"/>
  <c r="H2518" i="9" a="1"/>
  <c r="H2544" i="9" a="1"/>
  <c r="G799" i="9"/>
  <c r="F394" i="9"/>
  <c r="F202" i="9"/>
  <c r="F2570" i="9"/>
  <c r="H266" i="9" a="1"/>
  <c r="F3008" i="9"/>
  <c r="G3270" i="9"/>
  <c r="G2468" i="9"/>
  <c r="F138" i="9"/>
  <c r="F2545" i="9"/>
  <c r="G2624" i="9"/>
  <c r="G267" i="9"/>
  <c r="H202" i="9" a="1"/>
  <c r="F3095" i="9"/>
  <c r="F529" i="9"/>
  <c r="G3357" i="9"/>
  <c r="G139" i="9"/>
  <c r="H202" i="9" l="1"/>
  <c r="H2544" i="9"/>
  <c r="H2597" i="9"/>
  <c r="H2518" i="9"/>
  <c r="H74" i="9"/>
  <c r="H3008" i="9"/>
  <c r="H3268" i="9"/>
  <c r="H3182" i="9"/>
  <c r="H3269" i="9"/>
  <c r="H2441" i="9"/>
  <c r="H2493" i="9"/>
  <c r="H265" i="9"/>
  <c r="H10" i="9"/>
  <c r="H528" i="9"/>
  <c r="H329" i="9"/>
  <c r="H2570" i="9"/>
  <c r="H2519" i="9"/>
  <c r="H3095" i="9"/>
  <c r="H138" i="9"/>
  <c r="H3267" i="9"/>
  <c r="H2467" i="9"/>
  <c r="H266" i="9"/>
  <c r="H3442" i="9"/>
  <c r="C205" i="9"/>
  <c r="C3533" i="9"/>
  <c r="C2548" i="9"/>
  <c r="C2444" i="9"/>
  <c r="C2470" i="9"/>
  <c r="C891" i="9"/>
  <c r="B3531" i="9"/>
  <c r="B531" i="9"/>
  <c r="B460" i="9"/>
  <c r="B2599" i="9"/>
  <c r="C1253" i="9"/>
  <c r="B2573" i="9"/>
  <c r="B3882" i="9"/>
  <c r="C460" i="9"/>
  <c r="C3359" i="9"/>
  <c r="B2443" i="9"/>
  <c r="B2469" i="9"/>
  <c r="C3531" i="9"/>
  <c r="B268" i="9"/>
  <c r="C397" i="9"/>
  <c r="C3532" i="9"/>
  <c r="C3185" i="9"/>
  <c r="C461" i="9"/>
  <c r="C333" i="9"/>
  <c r="C2625" i="9"/>
  <c r="C2599" i="9"/>
  <c r="B3097" i="9"/>
  <c r="B3010" i="9"/>
  <c r="B140" i="9"/>
  <c r="B76" i="9"/>
  <c r="C1343" i="9"/>
  <c r="C269" i="9"/>
  <c r="B204" i="9"/>
  <c r="B3620" i="9"/>
  <c r="C2496" i="9"/>
  <c r="B332" i="9"/>
  <c r="B2624" i="9"/>
  <c r="C3098" i="9"/>
  <c r="C3011" i="9"/>
  <c r="C141" i="9"/>
  <c r="C77" i="9"/>
  <c r="B12" i="9"/>
  <c r="B3358" i="9"/>
  <c r="C2678" i="9"/>
  <c r="B3271" i="9"/>
  <c r="C3706" i="9"/>
  <c r="B2495" i="9"/>
  <c r="B2521" i="9"/>
  <c r="C711" i="9"/>
  <c r="C13" i="9"/>
  <c r="C531" i="9"/>
  <c r="C621" i="9"/>
  <c r="C3272" i="9"/>
  <c r="C2522" i="9"/>
  <c r="C2600" i="9"/>
  <c r="B3184" i="9"/>
  <c r="B2547" i="9"/>
  <c r="C2574" i="9"/>
  <c r="C3446" i="9"/>
  <c r="B2598" i="9"/>
  <c r="B3445" i="9"/>
  <c r="B2352" i="9"/>
  <c r="B396" i="9"/>
  <c r="C801" i="9"/>
  <c r="C981" i="9"/>
  <c r="H11" i="9" a="1"/>
  <c r="G396" i="9"/>
  <c r="F3009" i="9"/>
  <c r="H2494" i="9" a="1"/>
  <c r="G12" i="9"/>
  <c r="F2442" i="9"/>
  <c r="H331" i="9" a="1"/>
  <c r="F2494" i="9"/>
  <c r="F331" i="9"/>
  <c r="G3184" i="9"/>
  <c r="G395" i="9"/>
  <c r="G2547" i="9"/>
  <c r="F3794" i="9"/>
  <c r="G204" i="9"/>
  <c r="G2572" i="9"/>
  <c r="G2598" i="9"/>
  <c r="G2495" i="9"/>
  <c r="H3355" i="9" a="1"/>
  <c r="F267" i="9"/>
  <c r="F2597" i="9"/>
  <c r="H529" i="9" a="1"/>
  <c r="H2442" i="9" a="1"/>
  <c r="F75" i="9"/>
  <c r="G2443" i="9"/>
  <c r="G530" i="9"/>
  <c r="H3183" i="9" a="1"/>
  <c r="H3530" i="9" a="1"/>
  <c r="G620" i="9"/>
  <c r="H3096" i="9" a="1"/>
  <c r="F3270" i="9"/>
  <c r="G140" i="9"/>
  <c r="H139" i="9" a="1"/>
  <c r="G800" i="9"/>
  <c r="F203" i="9"/>
  <c r="H3009" i="9" a="1"/>
  <c r="H2468" i="9" a="1"/>
  <c r="H267" i="9" a="1"/>
  <c r="G3618" i="9"/>
  <c r="H2571" i="9" a="1"/>
  <c r="F530" i="9"/>
  <c r="F3532" i="9"/>
  <c r="F395" i="9"/>
  <c r="F3096" i="9"/>
  <c r="H3270" i="9" a="1"/>
  <c r="H330" i="9" a="1"/>
  <c r="F3357" i="9"/>
  <c r="H2545" i="9" a="1"/>
  <c r="G2521" i="9"/>
  <c r="G3444" i="9"/>
  <c r="G461" i="9"/>
  <c r="H459" i="9" a="1"/>
  <c r="G76" i="9"/>
  <c r="F11" i="9"/>
  <c r="F2572" i="9"/>
  <c r="H394" i="9" a="1"/>
  <c r="H2546" i="9" a="1"/>
  <c r="F2351" i="9"/>
  <c r="G332" i="9"/>
  <c r="G2573" i="9"/>
  <c r="F2468" i="9"/>
  <c r="G3097" i="9"/>
  <c r="F2520" i="9"/>
  <c r="G460" i="9"/>
  <c r="H203" i="9" a="1"/>
  <c r="F3183" i="9"/>
  <c r="F3443" i="9"/>
  <c r="F2546" i="9"/>
  <c r="G710" i="9"/>
  <c r="H2624" i="9" a="1"/>
  <c r="F460" i="9"/>
  <c r="G2469" i="9"/>
  <c r="G3445" i="9"/>
  <c r="H2520" i="9" a="1"/>
  <c r="H3356" i="9" a="1"/>
  <c r="G268" i="9"/>
  <c r="H75" i="9" a="1"/>
  <c r="F2571" i="9"/>
  <c r="G1252" i="9"/>
  <c r="G890" i="9"/>
  <c r="G3443" i="9"/>
  <c r="H3357" i="9" a="1"/>
  <c r="G3358" i="9"/>
  <c r="G1162" i="9"/>
  <c r="F139" i="9"/>
  <c r="G3010" i="9"/>
  <c r="G3271" i="9"/>
  <c r="G2651" i="9"/>
  <c r="H2624" i="9" l="1"/>
  <c r="H3357" i="9"/>
  <c r="H203" i="9"/>
  <c r="H459" i="9"/>
  <c r="H330" i="9"/>
  <c r="H3530" i="9"/>
  <c r="H3270" i="9"/>
  <c r="H3183" i="9"/>
  <c r="H331" i="9"/>
  <c r="H3009" i="9"/>
  <c r="H139" i="9"/>
  <c r="H75" i="9"/>
  <c r="H2442" i="9"/>
  <c r="H2571" i="9"/>
  <c r="H529" i="9"/>
  <c r="H2494" i="9"/>
  <c r="H3356" i="9"/>
  <c r="H2520" i="9"/>
  <c r="H2546" i="9"/>
  <c r="H3096" i="9"/>
  <c r="H267" i="9"/>
  <c r="H394" i="9"/>
  <c r="H2545" i="9"/>
  <c r="H2468" i="9"/>
  <c r="H3355" i="9"/>
  <c r="H11" i="9"/>
  <c r="B2522" i="9"/>
  <c r="B2353" i="9"/>
  <c r="B3359" i="9"/>
  <c r="C142" i="9"/>
  <c r="C78" i="9"/>
  <c r="B397" i="9"/>
  <c r="C334" i="9"/>
  <c r="B3185" i="9"/>
  <c r="B333" i="9"/>
  <c r="C3621" i="9"/>
  <c r="C1072" i="9"/>
  <c r="B3533" i="9"/>
  <c r="B2574" i="9"/>
  <c r="B2548" i="9"/>
  <c r="C2705" i="9"/>
  <c r="C206" i="9"/>
  <c r="C1434" i="9"/>
  <c r="C3273" i="9"/>
  <c r="B2626" i="9"/>
  <c r="C982" i="9"/>
  <c r="B3446" i="9"/>
  <c r="C3360" i="9"/>
  <c r="C892" i="9"/>
  <c r="B2625" i="9"/>
  <c r="C2523" i="9"/>
  <c r="C2626" i="9"/>
  <c r="C3619" i="9"/>
  <c r="C270" i="9"/>
  <c r="B3272" i="9"/>
  <c r="C712" i="9"/>
  <c r="C3099" i="9"/>
  <c r="C3012" i="9"/>
  <c r="C2652" i="9"/>
  <c r="C3620" i="9"/>
  <c r="B3970" i="9"/>
  <c r="C2497" i="9"/>
  <c r="C3186" i="9"/>
  <c r="B3708" i="9"/>
  <c r="B141" i="9"/>
  <c r="B77" i="9"/>
  <c r="B2496" i="9"/>
  <c r="C2445" i="9"/>
  <c r="C2471" i="9"/>
  <c r="B461" i="9"/>
  <c r="C3534" i="9"/>
  <c r="C2627" i="9"/>
  <c r="C3794" i="9"/>
  <c r="B2651" i="9"/>
  <c r="B205" i="9"/>
  <c r="B2444" i="9"/>
  <c r="B2470" i="9"/>
  <c r="B2600" i="9"/>
  <c r="B532" i="9"/>
  <c r="C532" i="9"/>
  <c r="C622" i="9"/>
  <c r="C2549" i="9"/>
  <c r="C14" i="9"/>
  <c r="B13" i="9"/>
  <c r="B269" i="9"/>
  <c r="C398" i="9"/>
  <c r="C462" i="9"/>
  <c r="C1344" i="9"/>
  <c r="C2575" i="9"/>
  <c r="C2601" i="9"/>
  <c r="C802" i="9"/>
  <c r="B3098" i="9"/>
  <c r="B3011" i="9"/>
  <c r="C3447" i="9"/>
  <c r="B3619" i="9"/>
  <c r="H2521" i="9" a="1"/>
  <c r="G269" i="9"/>
  <c r="H2573" i="9" a="1"/>
  <c r="G1253" i="9"/>
  <c r="G141" i="9"/>
  <c r="H395" i="9" a="1"/>
  <c r="G2600" i="9"/>
  <c r="G711" i="9"/>
  <c r="H3271" i="9" a="1"/>
  <c r="G981" i="9"/>
  <c r="F3271" i="9"/>
  <c r="F3010" i="9"/>
  <c r="G891" i="9"/>
  <c r="H2469" i="9" a="1"/>
  <c r="G531" i="9"/>
  <c r="F268" i="9"/>
  <c r="G2599" i="9"/>
  <c r="H332" i="9" a="1"/>
  <c r="G3272" i="9"/>
  <c r="G333" i="9"/>
  <c r="H2443" i="9" a="1"/>
  <c r="G3532" i="9"/>
  <c r="F461" i="9"/>
  <c r="F2521" i="9"/>
  <c r="H2547" i="9" a="1"/>
  <c r="G2678" i="9"/>
  <c r="F2599" i="9"/>
  <c r="F3097" i="9"/>
  <c r="G2574" i="9"/>
  <c r="G205" i="9"/>
  <c r="H76" i="9" a="1"/>
  <c r="F204" i="9"/>
  <c r="F2547" i="9"/>
  <c r="G621" i="9"/>
  <c r="H3618" i="9" a="1"/>
  <c r="F3882" i="9"/>
  <c r="H3184" i="9" a="1"/>
  <c r="G1343" i="9"/>
  <c r="H268" i="9" a="1"/>
  <c r="H530" i="9" a="1"/>
  <c r="F396" i="9"/>
  <c r="G801" i="9"/>
  <c r="F2598" i="9"/>
  <c r="F2469" i="9"/>
  <c r="G3359" i="9"/>
  <c r="H3445" i="9" a="1"/>
  <c r="G13" i="9"/>
  <c r="F531" i="9"/>
  <c r="G3531" i="9"/>
  <c r="G2470" i="9"/>
  <c r="H2495" i="9" a="1"/>
  <c r="G2548" i="9"/>
  <c r="H2598" i="9" a="1"/>
  <c r="H2572" i="9" a="1"/>
  <c r="F3184" i="9"/>
  <c r="F3620" i="9"/>
  <c r="F2352" i="9"/>
  <c r="G462" i="9"/>
  <c r="H204" i="9" a="1"/>
  <c r="G2522" i="9"/>
  <c r="H460" i="9" a="1"/>
  <c r="G397" i="9"/>
  <c r="G3011" i="9"/>
  <c r="G3446" i="9"/>
  <c r="H3097" i="9" a="1"/>
  <c r="F3358" i="9"/>
  <c r="G2496" i="9"/>
  <c r="H12" i="9" a="1"/>
  <c r="G3706" i="9"/>
  <c r="G2444" i="9"/>
  <c r="F332" i="9"/>
  <c r="F3531" i="9"/>
  <c r="H3010" i="9" a="1"/>
  <c r="F3445" i="9"/>
  <c r="F2495" i="9"/>
  <c r="G77" i="9"/>
  <c r="H3358" i="9" a="1"/>
  <c r="F76" i="9"/>
  <c r="F140" i="9"/>
  <c r="H3444" i="9" a="1"/>
  <c r="F2443" i="9"/>
  <c r="G2625" i="9"/>
  <c r="H396" i="9" a="1"/>
  <c r="H3443" i="9" a="1"/>
  <c r="F2573" i="9"/>
  <c r="G3533" i="9"/>
  <c r="F2624" i="9"/>
  <c r="H140" i="9" a="1"/>
  <c r="F12" i="9"/>
  <c r="G3098" i="9"/>
  <c r="G3185" i="9"/>
  <c r="H3445" i="9" l="1"/>
  <c r="H3618" i="9"/>
  <c r="H332" i="9"/>
  <c r="H530" i="9"/>
  <c r="H460" i="9"/>
  <c r="H2547" i="9"/>
  <c r="H268" i="9"/>
  <c r="H3443" i="9"/>
  <c r="H396" i="9"/>
  <c r="H12" i="9"/>
  <c r="H2572" i="9"/>
  <c r="H2598" i="9"/>
  <c r="H2443" i="9"/>
  <c r="H76" i="9"/>
  <c r="H2469" i="9"/>
  <c r="H395" i="9"/>
  <c r="H3444" i="9"/>
  <c r="H3097" i="9"/>
  <c r="H2495" i="9"/>
  <c r="H3184" i="9"/>
  <c r="H2573" i="9"/>
  <c r="H204" i="9"/>
  <c r="H3010" i="9"/>
  <c r="H3358" i="9"/>
  <c r="H3271" i="9"/>
  <c r="H2521" i="9"/>
  <c r="H140" i="9"/>
  <c r="C893" i="9"/>
  <c r="C15" i="9"/>
  <c r="B2627" i="9"/>
  <c r="B2678" i="9"/>
  <c r="B206" i="9"/>
  <c r="C803" i="9"/>
  <c r="C2653" i="9"/>
  <c r="C3882" i="9"/>
  <c r="C3448" i="9"/>
  <c r="C3361" i="9"/>
  <c r="B2575" i="9"/>
  <c r="C3709" i="9"/>
  <c r="B462" i="9"/>
  <c r="B2549" i="9"/>
  <c r="B3707" i="9"/>
  <c r="B3796" i="9"/>
  <c r="C2550" i="9"/>
  <c r="C463" i="9"/>
  <c r="C3708" i="9"/>
  <c r="C3535" i="9"/>
  <c r="C2602" i="9"/>
  <c r="B2497" i="9"/>
  <c r="C2446" i="9"/>
  <c r="C2472" i="9"/>
  <c r="B3360" i="9"/>
  <c r="B3534" i="9"/>
  <c r="C1525" i="9"/>
  <c r="B2601" i="9"/>
  <c r="B398" i="9"/>
  <c r="C143" i="9"/>
  <c r="C79" i="9"/>
  <c r="B3099" i="9"/>
  <c r="B3012" i="9"/>
  <c r="B334" i="9"/>
  <c r="C713" i="9"/>
  <c r="B2445" i="9"/>
  <c r="B2471" i="9"/>
  <c r="C2654" i="9"/>
  <c r="C3274" i="9"/>
  <c r="C2679" i="9"/>
  <c r="B2652" i="9"/>
  <c r="B3273" i="9"/>
  <c r="C207" i="9"/>
  <c r="C2576" i="9"/>
  <c r="C2498" i="9"/>
  <c r="C533" i="9"/>
  <c r="C623" i="9"/>
  <c r="B2523" i="9"/>
  <c r="C3100" i="9"/>
  <c r="C3013" i="9"/>
  <c r="C335" i="9"/>
  <c r="C1073" i="9"/>
  <c r="C271" i="9"/>
  <c r="B3621" i="9"/>
  <c r="C2628" i="9"/>
  <c r="B3186" i="9"/>
  <c r="C1435" i="9"/>
  <c r="B14" i="9"/>
  <c r="B533" i="9"/>
  <c r="B270" i="9"/>
  <c r="C3622" i="9"/>
  <c r="C2524" i="9"/>
  <c r="C2732" i="9"/>
  <c r="B3447" i="9"/>
  <c r="B142" i="9"/>
  <c r="B78" i="9"/>
  <c r="B4058" i="9"/>
  <c r="C3187" i="9"/>
  <c r="C3707" i="9"/>
  <c r="C983" i="9"/>
  <c r="B2653" i="9"/>
  <c r="C1163" i="9"/>
  <c r="C399" i="9"/>
  <c r="B2354" i="9"/>
  <c r="G3186" i="9"/>
  <c r="G14" i="9"/>
  <c r="G2652" i="9"/>
  <c r="H2600" i="9" a="1"/>
  <c r="G3534" i="9"/>
  <c r="H3531" i="9" a="1"/>
  <c r="G802" i="9"/>
  <c r="F2651" i="9"/>
  <c r="G2497" i="9"/>
  <c r="G2445" i="9"/>
  <c r="H2599" i="9" a="1"/>
  <c r="F269" i="9"/>
  <c r="G2575" i="9"/>
  <c r="H2651" i="9" a="1"/>
  <c r="F3185" i="9"/>
  <c r="G3012" i="9"/>
  <c r="F2626" i="9"/>
  <c r="G1344" i="9"/>
  <c r="F333" i="9"/>
  <c r="F3098" i="9"/>
  <c r="G712" i="9"/>
  <c r="F2496" i="9"/>
  <c r="H3011" i="9" a="1"/>
  <c r="F2353" i="9"/>
  <c r="F2600" i="9"/>
  <c r="G3794" i="9"/>
  <c r="G2627" i="9"/>
  <c r="H3446" i="9" a="1"/>
  <c r="H2548" i="9" a="1"/>
  <c r="G622" i="9"/>
  <c r="F13" i="9"/>
  <c r="F3359" i="9"/>
  <c r="G3273" i="9"/>
  <c r="G206" i="9"/>
  <c r="F2548" i="9"/>
  <c r="G3360" i="9"/>
  <c r="G2626" i="9"/>
  <c r="H3185" i="9" a="1"/>
  <c r="F3619" i="9"/>
  <c r="F3272" i="9"/>
  <c r="G532" i="9"/>
  <c r="H269" i="9" a="1"/>
  <c r="G2601" i="9"/>
  <c r="G1434" i="9"/>
  <c r="G3620" i="9"/>
  <c r="G270" i="9"/>
  <c r="G2705" i="9"/>
  <c r="H205" i="9" a="1"/>
  <c r="H2522" i="9" a="1"/>
  <c r="H141" i="9" a="1"/>
  <c r="G334" i="9"/>
  <c r="F2522" i="9"/>
  <c r="F77" i="9"/>
  <c r="H461" i="9" a="1"/>
  <c r="F205" i="9"/>
  <c r="H3532" i="9" a="1"/>
  <c r="G982" i="9"/>
  <c r="F141" i="9"/>
  <c r="G2471" i="9"/>
  <c r="G3447" i="9"/>
  <c r="H397" i="9" a="1"/>
  <c r="G3621" i="9"/>
  <c r="G3099" i="9"/>
  <c r="G398" i="9"/>
  <c r="G3619" i="9"/>
  <c r="G463" i="9"/>
  <c r="H3272" i="9" a="1"/>
  <c r="F3011" i="9"/>
  <c r="H77" i="9" a="1"/>
  <c r="F2574" i="9"/>
  <c r="H3533" i="9" a="1"/>
  <c r="F532" i="9"/>
  <c r="F397" i="9"/>
  <c r="G1072" i="9"/>
  <c r="H333" i="9" a="1"/>
  <c r="H531" i="9" a="1"/>
  <c r="G142" i="9"/>
  <c r="F3533" i="9"/>
  <c r="G78" i="9"/>
  <c r="G892" i="9"/>
  <c r="H3359" i="9" a="1"/>
  <c r="H13" i="9" a="1"/>
  <c r="F2470" i="9"/>
  <c r="H2470" i="9" a="1"/>
  <c r="G2549" i="9"/>
  <c r="H2444" i="9" a="1"/>
  <c r="F2625" i="9"/>
  <c r="H2625" i="9" a="1"/>
  <c r="F2444" i="9"/>
  <c r="H2496" i="9" a="1"/>
  <c r="F3970" i="9"/>
  <c r="F3708" i="9"/>
  <c r="G2523" i="9"/>
  <c r="F3446" i="9"/>
  <c r="H3098" i="9" a="1"/>
  <c r="F462" i="9"/>
  <c r="H3706" i="9" a="1"/>
  <c r="H2574" i="9" a="1"/>
  <c r="H333" i="9" l="1"/>
  <c r="H269" i="9"/>
  <c r="H3446" i="9"/>
  <c r="H2599" i="9"/>
  <c r="H141" i="9"/>
  <c r="H205" i="9"/>
  <c r="H2496" i="9"/>
  <c r="H3533" i="9"/>
  <c r="H2651" i="9"/>
  <c r="H2574" i="9"/>
  <c r="H2548" i="9"/>
  <c r="H2625" i="9"/>
  <c r="H77" i="9"/>
  <c r="H3532" i="9"/>
  <c r="H3185" i="9"/>
  <c r="H3531" i="9"/>
  <c r="H2522" i="9"/>
  <c r="H3098" i="9"/>
  <c r="H2444" i="9"/>
  <c r="H3272" i="9"/>
  <c r="H461" i="9"/>
  <c r="H3011" i="9"/>
  <c r="H2600" i="9"/>
  <c r="H3706" i="9"/>
  <c r="H2470" i="9"/>
  <c r="H397" i="9"/>
  <c r="H531" i="9"/>
  <c r="H13" i="9"/>
  <c r="H3359" i="9"/>
  <c r="B3535" i="9"/>
  <c r="C3275" i="9"/>
  <c r="B534" i="9"/>
  <c r="C400" i="9"/>
  <c r="C534" i="9"/>
  <c r="C624" i="9"/>
  <c r="C2681" i="9"/>
  <c r="B3448" i="9"/>
  <c r="C3536" i="9"/>
  <c r="C984" i="9"/>
  <c r="C1254" i="9"/>
  <c r="C3362" i="9"/>
  <c r="C2759" i="9"/>
  <c r="C2655" i="9"/>
  <c r="B3361" i="9"/>
  <c r="B3100" i="9"/>
  <c r="B3013" i="9"/>
  <c r="B2628" i="9"/>
  <c r="C3623" i="9"/>
  <c r="B3884" i="9"/>
  <c r="C3970" i="9"/>
  <c r="B2705" i="9"/>
  <c r="C2577" i="9"/>
  <c r="B271" i="9"/>
  <c r="B2680" i="9"/>
  <c r="B4146" i="9"/>
  <c r="C3101" i="9"/>
  <c r="C3014" i="9"/>
  <c r="C2525" i="9"/>
  <c r="B2679" i="9"/>
  <c r="B3187" i="9"/>
  <c r="C2499" i="9"/>
  <c r="C3797" i="9"/>
  <c r="B3274" i="9"/>
  <c r="B2355" i="9"/>
  <c r="B143" i="9"/>
  <c r="B79" i="9"/>
  <c r="C2551" i="9"/>
  <c r="B15" i="9"/>
  <c r="B3709" i="9"/>
  <c r="C3188" i="9"/>
  <c r="B2498" i="9"/>
  <c r="C2447" i="9"/>
  <c r="C2473" i="9"/>
  <c r="C3796" i="9"/>
  <c r="B3795" i="9"/>
  <c r="B2602" i="9"/>
  <c r="B399" i="9"/>
  <c r="C1074" i="9"/>
  <c r="B207" i="9"/>
  <c r="C336" i="9"/>
  <c r="C2706" i="9"/>
  <c r="B2446" i="9"/>
  <c r="B2472" i="9"/>
  <c r="C144" i="9"/>
  <c r="C80" i="9"/>
  <c r="C1616" i="9"/>
  <c r="B2524" i="9"/>
  <c r="C2680" i="9"/>
  <c r="B2654" i="9"/>
  <c r="C464" i="9"/>
  <c r="C3710" i="9"/>
  <c r="C1526" i="9"/>
  <c r="C2603" i="9"/>
  <c r="C208" i="9"/>
  <c r="C714" i="9"/>
  <c r="B463" i="9"/>
  <c r="C3795" i="9"/>
  <c r="B335" i="9"/>
  <c r="C1164" i="9"/>
  <c r="B2550" i="9"/>
  <c r="C272" i="9"/>
  <c r="C804" i="9"/>
  <c r="B3622" i="9"/>
  <c r="C2629" i="9"/>
  <c r="B2576" i="9"/>
  <c r="C3449" i="9"/>
  <c r="C894" i="9"/>
  <c r="C16" i="9"/>
  <c r="F3273" i="9"/>
  <c r="H2626" i="9" a="1"/>
  <c r="F2575" i="9"/>
  <c r="H3012" i="9" a="1"/>
  <c r="F2471" i="9"/>
  <c r="H3619" i="9" a="1"/>
  <c r="H2497" i="9" a="1"/>
  <c r="F2354" i="9"/>
  <c r="H462" i="9" a="1"/>
  <c r="H3620" i="9" a="1"/>
  <c r="G2654" i="9"/>
  <c r="G399" i="9"/>
  <c r="F3447" i="9"/>
  <c r="F533" i="9"/>
  <c r="F4058" i="9"/>
  <c r="F206" i="9"/>
  <c r="F3360" i="9"/>
  <c r="F2523" i="9"/>
  <c r="H14" i="9" a="1"/>
  <c r="G79" i="9"/>
  <c r="G335" i="9"/>
  <c r="H3447" i="9" a="1"/>
  <c r="F14" i="9"/>
  <c r="G2576" i="9"/>
  <c r="G271" i="9"/>
  <c r="G1163" i="9"/>
  <c r="G143" i="9"/>
  <c r="G3448" i="9"/>
  <c r="G3709" i="9"/>
  <c r="F334" i="9"/>
  <c r="G3013" i="9"/>
  <c r="F3796" i="9"/>
  <c r="G2679" i="9"/>
  <c r="H2523" i="9" a="1"/>
  <c r="G3622" i="9"/>
  <c r="G2732" i="9"/>
  <c r="H2445" i="9" a="1"/>
  <c r="G207" i="9"/>
  <c r="G3707" i="9"/>
  <c r="G15" i="9"/>
  <c r="G3535" i="9"/>
  <c r="G3361" i="9"/>
  <c r="F3186" i="9"/>
  <c r="G1435" i="9"/>
  <c r="H532" i="9" a="1"/>
  <c r="G2524" i="9"/>
  <c r="G3708" i="9"/>
  <c r="F3707" i="9"/>
  <c r="H206" i="9" a="1"/>
  <c r="G3274" i="9"/>
  <c r="G623" i="9"/>
  <c r="F398" i="9"/>
  <c r="H3621" i="9" a="1"/>
  <c r="H3099" i="9" a="1"/>
  <c r="F2549" i="9"/>
  <c r="H2471" i="9" a="1"/>
  <c r="G2550" i="9"/>
  <c r="H142" i="9" a="1"/>
  <c r="H2601" i="9" a="1"/>
  <c r="H3534" i="9" a="1"/>
  <c r="F2497" i="9"/>
  <c r="G2653" i="9"/>
  <c r="F2678" i="9"/>
  <c r="G3882" i="9"/>
  <c r="F3534" i="9"/>
  <c r="H2575" i="9" a="1"/>
  <c r="H3794" i="9" a="1"/>
  <c r="G893" i="9"/>
  <c r="F270" i="9"/>
  <c r="H3360" i="9" a="1"/>
  <c r="G2472" i="9"/>
  <c r="G3100" i="9"/>
  <c r="H2678" i="9" a="1"/>
  <c r="H2549" i="9" a="1"/>
  <c r="G983" i="9"/>
  <c r="H3273" i="9" a="1"/>
  <c r="G464" i="9"/>
  <c r="F3012" i="9"/>
  <c r="G2602" i="9"/>
  <c r="F2653" i="9"/>
  <c r="G803" i="9"/>
  <c r="F2601" i="9"/>
  <c r="H2652" i="9" a="1"/>
  <c r="F3099" i="9"/>
  <c r="H78" i="9" a="1"/>
  <c r="H398" i="9" a="1"/>
  <c r="F78" i="9"/>
  <c r="F2445" i="9"/>
  <c r="H270" i="9" a="1"/>
  <c r="G3187" i="9"/>
  <c r="H3186" i="9" a="1"/>
  <c r="G713" i="9"/>
  <c r="F2627" i="9"/>
  <c r="G1525" i="9"/>
  <c r="G2498" i="9"/>
  <c r="H2627" i="9" a="1"/>
  <c r="F463" i="9"/>
  <c r="G2628" i="9"/>
  <c r="G2446" i="9"/>
  <c r="F142" i="9"/>
  <c r="H334" i="9" a="1"/>
  <c r="F3621" i="9"/>
  <c r="G1073" i="9"/>
  <c r="G533" i="9"/>
  <c r="F2652" i="9"/>
  <c r="H2678" i="9" l="1"/>
  <c r="H142" i="9"/>
  <c r="H334" i="9"/>
  <c r="H398" i="9"/>
  <c r="H3360" i="9"/>
  <c r="H2471" i="9"/>
  <c r="H3620" i="9"/>
  <c r="H78" i="9"/>
  <c r="H462" i="9"/>
  <c r="H3099" i="9"/>
  <c r="H2652" i="9"/>
  <c r="H3794" i="9"/>
  <c r="H3621" i="9"/>
  <c r="H2445" i="9"/>
  <c r="H3447" i="9"/>
  <c r="H2497" i="9"/>
  <c r="H2601" i="9"/>
  <c r="H2575" i="9"/>
  <c r="H3619" i="9"/>
  <c r="H2549" i="9"/>
  <c r="H2627" i="9"/>
  <c r="H2523" i="9"/>
  <c r="H14" i="9"/>
  <c r="H3012" i="9"/>
  <c r="H532" i="9"/>
  <c r="H206" i="9"/>
  <c r="H2626" i="9"/>
  <c r="H270" i="9"/>
  <c r="H3186" i="9"/>
  <c r="H3273" i="9"/>
  <c r="H3534" i="9"/>
  <c r="C2500" i="9"/>
  <c r="C17" i="9"/>
  <c r="B2577" i="9"/>
  <c r="B144" i="9"/>
  <c r="B80" i="9"/>
  <c r="C2552" i="9"/>
  <c r="B336" i="9"/>
  <c r="B3188" i="9"/>
  <c r="C3450" i="9"/>
  <c r="C895" i="9"/>
  <c r="B2551" i="9"/>
  <c r="B2447" i="9"/>
  <c r="B2473" i="9"/>
  <c r="C3884" i="9"/>
  <c r="C3102" i="9"/>
  <c r="C3015" i="9"/>
  <c r="B3449" i="9"/>
  <c r="C3883" i="9"/>
  <c r="B16" i="9"/>
  <c r="B4234" i="9"/>
  <c r="C2786" i="9"/>
  <c r="C2656" i="9"/>
  <c r="C1617" i="9"/>
  <c r="C985" i="9"/>
  <c r="C805" i="9"/>
  <c r="C3798" i="9"/>
  <c r="C3885" i="9"/>
  <c r="C337" i="9"/>
  <c r="C1707" i="9"/>
  <c r="C2733" i="9"/>
  <c r="B3797" i="9"/>
  <c r="B2356" i="9"/>
  <c r="C3189" i="9"/>
  <c r="C2604" i="9"/>
  <c r="C3711" i="9"/>
  <c r="C2682" i="9"/>
  <c r="C715" i="9"/>
  <c r="C3363" i="9"/>
  <c r="B3275" i="9"/>
  <c r="B2732" i="9"/>
  <c r="B2655" i="9"/>
  <c r="C1075" i="9"/>
  <c r="C625" i="9"/>
  <c r="C535" i="9"/>
  <c r="B3623" i="9"/>
  <c r="B2707" i="9"/>
  <c r="B2603" i="9"/>
  <c r="C2630" i="9"/>
  <c r="B464" i="9"/>
  <c r="C145" i="9"/>
  <c r="C81" i="9"/>
  <c r="C2448" i="9"/>
  <c r="C2474" i="9"/>
  <c r="C209" i="9"/>
  <c r="C401" i="9"/>
  <c r="B2629" i="9"/>
  <c r="B2525" i="9"/>
  <c r="B3362" i="9"/>
  <c r="C4058" i="9"/>
  <c r="C3624" i="9"/>
  <c r="C1255" i="9"/>
  <c r="C2707" i="9"/>
  <c r="B272" i="9"/>
  <c r="B3883" i="9"/>
  <c r="C2578" i="9"/>
  <c r="B3101" i="9"/>
  <c r="B3014" i="9"/>
  <c r="B3536" i="9"/>
  <c r="C465" i="9"/>
  <c r="B2681" i="9"/>
  <c r="B2706" i="9"/>
  <c r="B3710" i="9"/>
  <c r="B535" i="9"/>
  <c r="C3537" i="9"/>
  <c r="B400" i="9"/>
  <c r="C273" i="9"/>
  <c r="B2499" i="9"/>
  <c r="C1165" i="9"/>
  <c r="C3276" i="9"/>
  <c r="B208" i="9"/>
  <c r="C2526" i="9"/>
  <c r="B3972" i="9"/>
  <c r="C1345" i="9"/>
  <c r="C2708" i="9"/>
  <c r="G2629" i="9"/>
  <c r="H79" i="9" a="1"/>
  <c r="G3188" i="9"/>
  <c r="G3796" i="9"/>
  <c r="G208" i="9"/>
  <c r="H2498" i="9" a="1"/>
  <c r="F3622" i="9"/>
  <c r="G2655" i="9"/>
  <c r="H3013" i="9" a="1"/>
  <c r="F2654" i="9"/>
  <c r="F3361" i="9"/>
  <c r="G2680" i="9"/>
  <c r="F79" i="9"/>
  <c r="F3884" i="9"/>
  <c r="F2446" i="9"/>
  <c r="F2680" i="9"/>
  <c r="G3795" i="9"/>
  <c r="G2603" i="9"/>
  <c r="F15" i="9"/>
  <c r="F143" i="9"/>
  <c r="H2602" i="9" a="1"/>
  <c r="H2550" i="9" a="1"/>
  <c r="F2705" i="9"/>
  <c r="F2550" i="9"/>
  <c r="F2472" i="9"/>
  <c r="G2759" i="9"/>
  <c r="G3449" i="9"/>
  <c r="G1616" i="9"/>
  <c r="G1254" i="9"/>
  <c r="G2499" i="9"/>
  <c r="G3797" i="9"/>
  <c r="G3623" i="9"/>
  <c r="H2472" i="9" a="1"/>
  <c r="H2653" i="9" a="1"/>
  <c r="G3970" i="9"/>
  <c r="G3710" i="9"/>
  <c r="G2681" i="9"/>
  <c r="F2576" i="9"/>
  <c r="G804" i="9"/>
  <c r="H464" i="9" a="1"/>
  <c r="H2446" i="9" a="1"/>
  <c r="F534" i="9"/>
  <c r="F271" i="9"/>
  <c r="G714" i="9"/>
  <c r="G624" i="9"/>
  <c r="G2473" i="9"/>
  <c r="G144" i="9"/>
  <c r="H143" i="9" a="1"/>
  <c r="F3448" i="9"/>
  <c r="G2706" i="9"/>
  <c r="H3448" i="9" a="1"/>
  <c r="G2447" i="9"/>
  <c r="F3187" i="9"/>
  <c r="G16" i="9"/>
  <c r="H3882" i="9" a="1"/>
  <c r="H3100" i="9" a="1"/>
  <c r="F2524" i="9"/>
  <c r="F2498" i="9"/>
  <c r="G3101" i="9"/>
  <c r="G1164" i="9"/>
  <c r="G80" i="9"/>
  <c r="G465" i="9"/>
  <c r="H463" i="9" a="1"/>
  <c r="F3274" i="9"/>
  <c r="H3187" i="9" a="1"/>
  <c r="F2679" i="9"/>
  <c r="G2577" i="9"/>
  <c r="H2576" i="9" a="1"/>
  <c r="F2602" i="9"/>
  <c r="G2551" i="9"/>
  <c r="G2525" i="9"/>
  <c r="H3708" i="9" a="1"/>
  <c r="H3535" i="9" a="1"/>
  <c r="F4146" i="9"/>
  <c r="H271" i="9" a="1"/>
  <c r="F2628" i="9"/>
  <c r="H3361" i="9" a="1"/>
  <c r="G336" i="9"/>
  <c r="H3707" i="9" a="1"/>
  <c r="H2679" i="9" a="1"/>
  <c r="H2628" i="9" a="1"/>
  <c r="F335" i="9"/>
  <c r="G3275" i="9"/>
  <c r="H335" i="9" a="1"/>
  <c r="G3536" i="9"/>
  <c r="H2705" i="9" a="1"/>
  <c r="G1526" i="9"/>
  <c r="G3014" i="9"/>
  <c r="H15" i="9" a="1"/>
  <c r="G272" i="9"/>
  <c r="H533" i="9" a="1"/>
  <c r="F3535" i="9"/>
  <c r="H2654" i="9" a="1"/>
  <c r="F207" i="9"/>
  <c r="H207" i="9" a="1"/>
  <c r="G400" i="9"/>
  <c r="F2355" i="9"/>
  <c r="G1074" i="9"/>
  <c r="H3622" i="9" a="1"/>
  <c r="H399" i="9" a="1"/>
  <c r="G984" i="9"/>
  <c r="H3709" i="9" a="1"/>
  <c r="F3795" i="9"/>
  <c r="H2524" i="9" a="1"/>
  <c r="F3709" i="9"/>
  <c r="G894" i="9"/>
  <c r="H3274" i="9" a="1"/>
  <c r="F399" i="9"/>
  <c r="F3100" i="9"/>
  <c r="F464" i="9"/>
  <c r="F3013" i="9"/>
  <c r="G3362" i="9"/>
  <c r="G534" i="9"/>
  <c r="H2653" i="9" l="1"/>
  <c r="H207" i="9"/>
  <c r="H2654" i="9"/>
  <c r="H3361" i="9"/>
  <c r="H533" i="9"/>
  <c r="H271" i="9"/>
  <c r="H3013" i="9"/>
  <c r="H2679" i="9"/>
  <c r="H3274" i="9"/>
  <c r="H15" i="9"/>
  <c r="H3535" i="9"/>
  <c r="H3100" i="9"/>
  <c r="H3708" i="9"/>
  <c r="H3882" i="9"/>
  <c r="H2446" i="9"/>
  <c r="H2550" i="9"/>
  <c r="H464" i="9"/>
  <c r="H2602" i="9"/>
  <c r="H2498" i="9"/>
  <c r="H2472" i="9"/>
  <c r="H2524" i="9"/>
  <c r="H2705" i="9"/>
  <c r="H3709" i="9"/>
  <c r="H335" i="9"/>
  <c r="H2576" i="9"/>
  <c r="H3448" i="9"/>
  <c r="H463" i="9"/>
  <c r="H79" i="9"/>
  <c r="H3707" i="9"/>
  <c r="H399" i="9"/>
  <c r="H3622" i="9"/>
  <c r="H2628" i="9"/>
  <c r="H3187" i="9"/>
  <c r="H143" i="9"/>
  <c r="C2553" i="9"/>
  <c r="C3625" i="9"/>
  <c r="B2733" i="9"/>
  <c r="C4146" i="9"/>
  <c r="B2734" i="9"/>
  <c r="B2682" i="9"/>
  <c r="C3277" i="9"/>
  <c r="C896" i="9"/>
  <c r="C2813" i="9"/>
  <c r="B3537" i="9"/>
  <c r="B2448" i="9"/>
  <c r="B2474" i="9"/>
  <c r="B3276" i="9"/>
  <c r="C2605" i="9"/>
  <c r="B273" i="9"/>
  <c r="B2552" i="9"/>
  <c r="C2449" i="9"/>
  <c r="C2475" i="9"/>
  <c r="B4060" i="9"/>
  <c r="C1256" i="9"/>
  <c r="B2708" i="9"/>
  <c r="B3102" i="9"/>
  <c r="B3015" i="9"/>
  <c r="C274" i="9"/>
  <c r="C806" i="9"/>
  <c r="C1798" i="9"/>
  <c r="B2604" i="9"/>
  <c r="B536" i="9"/>
  <c r="B3189" i="9"/>
  <c r="C2734" i="9"/>
  <c r="B3450" i="9"/>
  <c r="B3711" i="9"/>
  <c r="B2759" i="9"/>
  <c r="C2709" i="9"/>
  <c r="B2357" i="9"/>
  <c r="C1076" i="9"/>
  <c r="C3103" i="9"/>
  <c r="C3016" i="9"/>
  <c r="C1346" i="9"/>
  <c r="C2501" i="9"/>
  <c r="C2657" i="9"/>
  <c r="C626" i="9"/>
  <c r="C536" i="9"/>
  <c r="C402" i="9"/>
  <c r="B4322" i="9"/>
  <c r="B2578" i="9"/>
  <c r="B401" i="9"/>
  <c r="C18" i="9"/>
  <c r="B17" i="9"/>
  <c r="C3190" i="9"/>
  <c r="C2735" i="9"/>
  <c r="B3798" i="9"/>
  <c r="C716" i="9"/>
  <c r="B3363" i="9"/>
  <c r="C3799" i="9"/>
  <c r="B3885" i="9"/>
  <c r="C3973" i="9"/>
  <c r="C1708" i="9"/>
  <c r="C986" i="9"/>
  <c r="C2579" i="9"/>
  <c r="B2526" i="9"/>
  <c r="C338" i="9"/>
  <c r="B465" i="9"/>
  <c r="B3624" i="9"/>
  <c r="B3971" i="9"/>
  <c r="C3712" i="9"/>
  <c r="B2656" i="9"/>
  <c r="C146" i="9"/>
  <c r="C82" i="9"/>
  <c r="B2630" i="9"/>
  <c r="C2683" i="9"/>
  <c r="C3972" i="9"/>
  <c r="C3538" i="9"/>
  <c r="B145" i="9"/>
  <c r="B81" i="9"/>
  <c r="C2527" i="9"/>
  <c r="C1436" i="9"/>
  <c r="C3364" i="9"/>
  <c r="B337" i="9"/>
  <c r="C466" i="9"/>
  <c r="C210" i="9"/>
  <c r="C1166" i="9"/>
  <c r="C3451" i="9"/>
  <c r="C2631" i="9"/>
  <c r="C2760" i="9"/>
  <c r="C3886" i="9"/>
  <c r="C3971" i="9"/>
  <c r="B2500" i="9"/>
  <c r="B209" i="9"/>
  <c r="G2526" i="9"/>
  <c r="F2473" i="9"/>
  <c r="H2577" i="9" a="1"/>
  <c r="F3710" i="9"/>
  <c r="H3449" i="9" a="1"/>
  <c r="G3537" i="9"/>
  <c r="G3798" i="9"/>
  <c r="H3536" i="9" a="1"/>
  <c r="F4234" i="9"/>
  <c r="G805" i="9"/>
  <c r="H3795" i="9" a="1"/>
  <c r="G1075" i="9"/>
  <c r="H534" i="9" a="1"/>
  <c r="G3102" i="9"/>
  <c r="G401" i="9"/>
  <c r="F3362" i="9"/>
  <c r="F2603" i="9"/>
  <c r="F2577" i="9"/>
  <c r="H2473" i="9" a="1"/>
  <c r="H2629" i="9" a="1"/>
  <c r="F3797" i="9"/>
  <c r="G2448" i="9"/>
  <c r="F2655" i="9"/>
  <c r="H2655" i="9" a="1"/>
  <c r="H2681" i="9" a="1"/>
  <c r="G625" i="9"/>
  <c r="G3015" i="9"/>
  <c r="F2706" i="9"/>
  <c r="F2629" i="9"/>
  <c r="H3796" i="9" a="1"/>
  <c r="F3275" i="9"/>
  <c r="H400" i="9" a="1"/>
  <c r="H80" i="9" a="1"/>
  <c r="G1255" i="9"/>
  <c r="G2707" i="9"/>
  <c r="F3449" i="9"/>
  <c r="G2552" i="9"/>
  <c r="G895" i="9"/>
  <c r="F208" i="9"/>
  <c r="G4058" i="9"/>
  <c r="H3710" i="9" a="1"/>
  <c r="G3885" i="9"/>
  <c r="G2656" i="9"/>
  <c r="G3189" i="9"/>
  <c r="H2680" i="9" a="1"/>
  <c r="H3188" i="9" a="1"/>
  <c r="G1617" i="9"/>
  <c r="G145" i="9"/>
  <c r="G273" i="9"/>
  <c r="H3101" i="9" a="1"/>
  <c r="G17" i="9"/>
  <c r="G2708" i="9"/>
  <c r="G2578" i="9"/>
  <c r="F3536" i="9"/>
  <c r="H2525" i="9" a="1"/>
  <c r="F3972" i="9"/>
  <c r="F400" i="9"/>
  <c r="F2447" i="9"/>
  <c r="F2499" i="9"/>
  <c r="F3188" i="9"/>
  <c r="G1165" i="9"/>
  <c r="G2786" i="9"/>
  <c r="F2525" i="9"/>
  <c r="F272" i="9"/>
  <c r="H16" i="9" a="1"/>
  <c r="H336" i="9" a="1"/>
  <c r="H3014" i="9" a="1"/>
  <c r="G81" i="9"/>
  <c r="G1707" i="9"/>
  <c r="F3014" i="9"/>
  <c r="G3450" i="9"/>
  <c r="G2682" i="9"/>
  <c r="G209" i="9"/>
  <c r="H272" i="9" a="1"/>
  <c r="F535" i="9"/>
  <c r="F3883" i="9"/>
  <c r="G3711" i="9"/>
  <c r="F2732" i="9"/>
  <c r="G2500" i="9"/>
  <c r="F2681" i="9"/>
  <c r="G3883" i="9"/>
  <c r="F465" i="9"/>
  <c r="F2707" i="9"/>
  <c r="G535" i="9"/>
  <c r="H3275" i="9" a="1"/>
  <c r="H2732" i="9" a="1"/>
  <c r="H3623" i="9" a="1"/>
  <c r="F2356" i="9"/>
  <c r="G2733" i="9"/>
  <c r="H2706" i="9" a="1"/>
  <c r="F16" i="9"/>
  <c r="F336" i="9"/>
  <c r="G985" i="9"/>
  <c r="F80" i="9"/>
  <c r="H2447" i="9" a="1"/>
  <c r="G3624" i="9"/>
  <c r="H3797" i="9" a="1"/>
  <c r="F3101" i="9"/>
  <c r="G3363" i="9"/>
  <c r="G2474" i="9"/>
  <c r="G715" i="9"/>
  <c r="H3970" i="9" a="1"/>
  <c r="G466" i="9"/>
  <c r="H208" i="9" a="1"/>
  <c r="G337" i="9"/>
  <c r="F144" i="9"/>
  <c r="H3362" i="9" a="1"/>
  <c r="G1345" i="9"/>
  <c r="G2604" i="9"/>
  <c r="G2630" i="9"/>
  <c r="H144" i="9" a="1"/>
  <c r="H2603" i="9" a="1"/>
  <c r="G3276" i="9"/>
  <c r="H2499" i="9" a="1"/>
  <c r="F2551" i="9"/>
  <c r="H2551" i="9" a="1"/>
  <c r="G3884" i="9"/>
  <c r="F3623" i="9"/>
  <c r="H2551" i="9" l="1"/>
  <c r="H3188" i="9"/>
  <c r="H3796" i="9"/>
  <c r="H534" i="9"/>
  <c r="H2499" i="9"/>
  <c r="H3797" i="9"/>
  <c r="H80" i="9"/>
  <c r="H2680" i="9"/>
  <c r="H3795" i="9"/>
  <c r="H2603" i="9"/>
  <c r="H2447" i="9"/>
  <c r="H336" i="9"/>
  <c r="H144" i="9"/>
  <c r="H3710" i="9"/>
  <c r="H2681" i="9"/>
  <c r="H3536" i="9"/>
  <c r="H272" i="9"/>
  <c r="H2655" i="9"/>
  <c r="H3362" i="9"/>
  <c r="H2706" i="9"/>
  <c r="H400" i="9"/>
  <c r="H2525" i="9"/>
  <c r="H3449" i="9"/>
  <c r="H2629" i="9"/>
  <c r="H2577" i="9"/>
  <c r="H208" i="9"/>
  <c r="H3623" i="9"/>
  <c r="H2473" i="9"/>
  <c r="H2732" i="9"/>
  <c r="H3970" i="9"/>
  <c r="H3275" i="9"/>
  <c r="H16" i="9"/>
  <c r="H3014" i="9"/>
  <c r="H3101" i="9"/>
  <c r="B2683" i="9"/>
  <c r="C1077" i="9"/>
  <c r="C1437" i="9"/>
  <c r="C2554" i="9"/>
  <c r="C2736" i="9"/>
  <c r="B2735" i="9"/>
  <c r="B3364" i="9"/>
  <c r="C3539" i="9"/>
  <c r="B146" i="9"/>
  <c r="B82" i="9"/>
  <c r="C2710" i="9"/>
  <c r="C3800" i="9"/>
  <c r="C403" i="9"/>
  <c r="C717" i="9"/>
  <c r="C3017" i="9"/>
  <c r="C3104" i="9"/>
  <c r="B2786" i="9"/>
  <c r="B2501" i="9"/>
  <c r="C987" i="9"/>
  <c r="C4234" i="9"/>
  <c r="C2762" i="9"/>
  <c r="C3887" i="9"/>
  <c r="C1889" i="9"/>
  <c r="B210" i="9"/>
  <c r="B2657" i="9"/>
  <c r="C1799" i="9"/>
  <c r="B3451" i="9"/>
  <c r="C3278" i="9"/>
  <c r="B2605" i="9"/>
  <c r="C2684" i="9"/>
  <c r="C3191" i="9"/>
  <c r="B3277" i="9"/>
  <c r="C897" i="9"/>
  <c r="B2579" i="9"/>
  <c r="B2475" i="9"/>
  <c r="B2449" i="9"/>
  <c r="C537" i="9"/>
  <c r="C627" i="9"/>
  <c r="C3974" i="9"/>
  <c r="C1257" i="9"/>
  <c r="C3452" i="9"/>
  <c r="B18" i="9"/>
  <c r="C339" i="9"/>
  <c r="C1347" i="9"/>
  <c r="B338" i="9"/>
  <c r="C3365" i="9"/>
  <c r="B2760" i="9"/>
  <c r="C4059" i="9"/>
  <c r="B466" i="9"/>
  <c r="B274" i="9"/>
  <c r="C2787" i="9"/>
  <c r="C275" i="9"/>
  <c r="C3626" i="9"/>
  <c r="C147" i="9"/>
  <c r="C83" i="9"/>
  <c r="B4059" i="9"/>
  <c r="B2553" i="9"/>
  <c r="C4061" i="9"/>
  <c r="C807" i="9"/>
  <c r="B4410" i="9"/>
  <c r="C1167" i="9"/>
  <c r="B3799" i="9"/>
  <c r="B537" i="9"/>
  <c r="B3625" i="9"/>
  <c r="B2527" i="9"/>
  <c r="C4060" i="9"/>
  <c r="C2761" i="9"/>
  <c r="B3190" i="9"/>
  <c r="C2580" i="9"/>
  <c r="C1527" i="9"/>
  <c r="C211" i="9"/>
  <c r="C19" i="9"/>
  <c r="C2528" i="9"/>
  <c r="B2631" i="9"/>
  <c r="B4148" i="9"/>
  <c r="B2709" i="9"/>
  <c r="C3713" i="9"/>
  <c r="C2476" i="9"/>
  <c r="C2450" i="9"/>
  <c r="B402" i="9"/>
  <c r="C2658" i="9"/>
  <c r="B3712" i="9"/>
  <c r="C2606" i="9"/>
  <c r="B3973" i="9"/>
  <c r="B3886" i="9"/>
  <c r="C467" i="9"/>
  <c r="B2358" i="9"/>
  <c r="B3538" i="9"/>
  <c r="B3016" i="9"/>
  <c r="B3103" i="9"/>
  <c r="C2502" i="9"/>
  <c r="C2632" i="9"/>
  <c r="C2840" i="9"/>
  <c r="B2761" i="9"/>
  <c r="H401" i="9" a="1"/>
  <c r="G806" i="9"/>
  <c r="F2357" i="9"/>
  <c r="G3277" i="9"/>
  <c r="H3276" i="9" a="1"/>
  <c r="G716" i="9"/>
  <c r="H535" i="9" a="1"/>
  <c r="F2474" i="9"/>
  <c r="F3537" i="9"/>
  <c r="H3883" i="9" a="1"/>
  <c r="G626" i="9"/>
  <c r="F2500" i="9"/>
  <c r="F3363" i="9"/>
  <c r="F3102" i="9"/>
  <c r="H209" i="9" a="1"/>
  <c r="G3625" i="9"/>
  <c r="F3798" i="9"/>
  <c r="H2552" i="9" a="1"/>
  <c r="H3102" i="9" a="1"/>
  <c r="G467" i="9"/>
  <c r="G1798" i="9"/>
  <c r="H3885" i="9" a="1"/>
  <c r="F17" i="9"/>
  <c r="H4058" i="9" a="1"/>
  <c r="F209" i="9"/>
  <c r="H2630" i="9" a="1"/>
  <c r="F536" i="9"/>
  <c r="H3624" i="9" a="1"/>
  <c r="G3799" i="9"/>
  <c r="G146" i="9"/>
  <c r="H273" i="9" a="1"/>
  <c r="G3103" i="9"/>
  <c r="H3015" i="9" a="1"/>
  <c r="F2448" i="9"/>
  <c r="F2682" i="9"/>
  <c r="H2448" i="9" a="1"/>
  <c r="G1346" i="9"/>
  <c r="F466" i="9"/>
  <c r="G82" i="9"/>
  <c r="H2759" i="9" a="1"/>
  <c r="H2733" i="9" a="1"/>
  <c r="G3973" i="9"/>
  <c r="H145" i="9" a="1"/>
  <c r="G3972" i="9"/>
  <c r="H3450" i="9" a="1"/>
  <c r="G2734" i="9"/>
  <c r="H3711" i="9" a="1"/>
  <c r="G1708" i="9"/>
  <c r="F4060" i="9"/>
  <c r="H2656" i="9" a="1"/>
  <c r="F3971" i="9"/>
  <c r="H2474" i="9" a="1"/>
  <c r="G1166" i="9"/>
  <c r="G2813" i="9"/>
  <c r="G3190" i="9"/>
  <c r="F2734" i="9"/>
  <c r="H2786" i="9" a="1"/>
  <c r="G3886" i="9"/>
  <c r="G210" i="9"/>
  <c r="G536" i="9"/>
  <c r="H2604" i="9" a="1"/>
  <c r="H3884" i="9" a="1"/>
  <c r="F3711" i="9"/>
  <c r="H81" i="9" a="1"/>
  <c r="G2449" i="9"/>
  <c r="H17" i="9" a="1"/>
  <c r="G2579" i="9"/>
  <c r="H3798" i="9" a="1"/>
  <c r="G2657" i="9"/>
  <c r="F337" i="9"/>
  <c r="H337" i="9" a="1"/>
  <c r="F4322" i="9"/>
  <c r="H2578" i="9" a="1"/>
  <c r="G1256" i="9"/>
  <c r="G4146" i="9"/>
  <c r="F3189" i="9"/>
  <c r="H3537" i="9" a="1"/>
  <c r="G2683" i="9"/>
  <c r="H3363" i="9" a="1"/>
  <c r="G1076" i="9"/>
  <c r="G2527" i="9"/>
  <c r="G1436" i="9"/>
  <c r="G3451" i="9"/>
  <c r="G2475" i="9"/>
  <c r="G2709" i="9"/>
  <c r="G2605" i="9"/>
  <c r="H2682" i="9" a="1"/>
  <c r="F2552" i="9"/>
  <c r="G2631" i="9"/>
  <c r="H2707" i="9" a="1"/>
  <c r="G18" i="9"/>
  <c r="G986" i="9"/>
  <c r="G3971" i="9"/>
  <c r="G2501" i="9"/>
  <c r="G3364" i="9"/>
  <c r="F3276" i="9"/>
  <c r="G338" i="9"/>
  <c r="F3885" i="9"/>
  <c r="F273" i="9"/>
  <c r="G2760" i="9"/>
  <c r="G3712" i="9"/>
  <c r="F2604" i="9"/>
  <c r="F2759" i="9"/>
  <c r="G3016" i="9"/>
  <c r="H2526" i="9" a="1"/>
  <c r="F2656" i="9"/>
  <c r="H3189" i="9" a="1"/>
  <c r="G2735" i="9"/>
  <c r="G402" i="9"/>
  <c r="F2578" i="9"/>
  <c r="G2553" i="9"/>
  <c r="F2733" i="9"/>
  <c r="F401" i="9"/>
  <c r="H2708" i="9" a="1"/>
  <c r="G274" i="9"/>
  <c r="F145" i="9"/>
  <c r="F2708" i="9"/>
  <c r="F3450" i="9"/>
  <c r="G896" i="9"/>
  <c r="F2526" i="9"/>
  <c r="H2500" i="9" a="1"/>
  <c r="G3538" i="9"/>
  <c r="F3015" i="9"/>
  <c r="F2630" i="9"/>
  <c r="H465" i="9" a="1"/>
  <c r="F81" i="9"/>
  <c r="F3624" i="9"/>
  <c r="H2786" i="9" l="1"/>
  <c r="H2448" i="9"/>
  <c r="H209" i="9"/>
  <c r="H3189" i="9"/>
  <c r="H2500" i="9"/>
  <c r="H3102" i="9"/>
  <c r="H2759" i="9"/>
  <c r="H2578" i="9"/>
  <c r="H2474" i="9"/>
  <c r="H3015" i="9"/>
  <c r="H2604" i="9"/>
  <c r="H2526" i="9"/>
  <c r="H2707" i="9"/>
  <c r="H337" i="9"/>
  <c r="H2656" i="9"/>
  <c r="H273" i="9"/>
  <c r="H3883" i="9"/>
  <c r="H2708" i="9"/>
  <c r="H2552" i="9"/>
  <c r="H2682" i="9"/>
  <c r="H3798" i="9"/>
  <c r="H3711" i="9"/>
  <c r="H3624" i="9"/>
  <c r="H535" i="9"/>
  <c r="H17" i="9"/>
  <c r="H3450" i="9"/>
  <c r="H2630" i="9"/>
  <c r="H3276" i="9"/>
  <c r="H3363" i="9"/>
  <c r="H3537" i="9"/>
  <c r="H81" i="9"/>
  <c r="H145" i="9"/>
  <c r="H4058" i="9"/>
  <c r="H465" i="9"/>
  <c r="H3884" i="9"/>
  <c r="H2733" i="9"/>
  <c r="H3885" i="9"/>
  <c r="H401" i="9"/>
  <c r="C3801" i="9"/>
  <c r="C3366" i="9"/>
  <c r="B3191" i="9"/>
  <c r="C2685" i="9"/>
  <c r="C2555" i="9"/>
  <c r="C2607" i="9"/>
  <c r="B2554" i="9"/>
  <c r="B2580" i="9"/>
  <c r="B403" i="9"/>
  <c r="B2476" i="9"/>
  <c r="B2450" i="9"/>
  <c r="B275" i="9"/>
  <c r="C4322" i="9"/>
  <c r="C3192" i="9"/>
  <c r="C2737" i="9"/>
  <c r="B3452" i="9"/>
  <c r="C1528" i="9"/>
  <c r="C3714" i="9"/>
  <c r="C538" i="9"/>
  <c r="C628" i="9"/>
  <c r="C3888" i="9"/>
  <c r="B3974" i="9"/>
  <c r="C20" i="9"/>
  <c r="C1258" i="9"/>
  <c r="C3279" i="9"/>
  <c r="C3105" i="9"/>
  <c r="C3018" i="9"/>
  <c r="B2762" i="9"/>
  <c r="C3540" i="9"/>
  <c r="B2736" i="9"/>
  <c r="B3278" i="9"/>
  <c r="B3713" i="9"/>
  <c r="C340" i="9"/>
  <c r="C4147" i="9"/>
  <c r="C1438" i="9"/>
  <c r="C1348" i="9"/>
  <c r="B2502" i="9"/>
  <c r="B3539" i="9"/>
  <c r="C1980" i="9"/>
  <c r="C1078" i="9"/>
  <c r="C1168" i="9"/>
  <c r="B3887" i="9"/>
  <c r="C2867" i="9"/>
  <c r="C2659" i="9"/>
  <c r="B3626" i="9"/>
  <c r="B4061" i="9"/>
  <c r="B467" i="9"/>
  <c r="C2788" i="9"/>
  <c r="B4498" i="9"/>
  <c r="B4147" i="9"/>
  <c r="B2787" i="9"/>
  <c r="C808" i="9"/>
  <c r="B147" i="9"/>
  <c r="B83" i="9"/>
  <c r="C2763" i="9"/>
  <c r="C2477" i="9"/>
  <c r="C2451" i="9"/>
  <c r="B4236" i="9"/>
  <c r="C276" i="9"/>
  <c r="C2814" i="9"/>
  <c r="C404" i="9"/>
  <c r="C4062" i="9"/>
  <c r="B2606" i="9"/>
  <c r="C2711" i="9"/>
  <c r="C1890" i="9"/>
  <c r="C3975" i="9"/>
  <c r="B2528" i="9"/>
  <c r="B211" i="9"/>
  <c r="B2710" i="9"/>
  <c r="B2788" i="9"/>
  <c r="C4149" i="9"/>
  <c r="B3365" i="9"/>
  <c r="B2359" i="9"/>
  <c r="C2633" i="9"/>
  <c r="B2658" i="9"/>
  <c r="C1618" i="9"/>
  <c r="B538" i="9"/>
  <c r="C898" i="9"/>
  <c r="C148" i="9"/>
  <c r="C84" i="9"/>
  <c r="B19" i="9"/>
  <c r="C988" i="9"/>
  <c r="B2684" i="9"/>
  <c r="C2789" i="9"/>
  <c r="C468" i="9"/>
  <c r="C2581" i="9"/>
  <c r="B3104" i="9"/>
  <c r="B3017" i="9"/>
  <c r="C2529" i="9"/>
  <c r="B3800" i="9"/>
  <c r="C2503" i="9"/>
  <c r="C4148" i="9"/>
  <c r="C212" i="9"/>
  <c r="B339" i="9"/>
  <c r="C3453" i="9"/>
  <c r="C718" i="9"/>
  <c r="B2632" i="9"/>
  <c r="B2813" i="9"/>
  <c r="C3627" i="9"/>
  <c r="G1437" i="9"/>
  <c r="H2553" i="9" a="1"/>
  <c r="H2760" i="9" a="1"/>
  <c r="H3971" i="9" a="1"/>
  <c r="G3191" i="9"/>
  <c r="F2761" i="9"/>
  <c r="G627" i="9"/>
  <c r="F82" i="9"/>
  <c r="H2735" i="9" a="1"/>
  <c r="F3973" i="9"/>
  <c r="H18" i="9" a="1"/>
  <c r="F467" i="9"/>
  <c r="F402" i="9"/>
  <c r="H3799" i="9" a="1"/>
  <c r="G3017" i="9"/>
  <c r="H2631" i="9" a="1"/>
  <c r="F2683" i="9"/>
  <c r="H402" i="9" a="1"/>
  <c r="G1799" i="9"/>
  <c r="H2579" i="9" a="1"/>
  <c r="G2476" i="9"/>
  <c r="G3104" i="9"/>
  <c r="G2684" i="9"/>
  <c r="F3103" i="9"/>
  <c r="G2554" i="9"/>
  <c r="H2605" i="9" a="1"/>
  <c r="F3799" i="9"/>
  <c r="H2683" i="9" a="1"/>
  <c r="H274" i="9" a="1"/>
  <c r="G3452" i="9"/>
  <c r="G807" i="9"/>
  <c r="G537" i="9"/>
  <c r="F2579" i="9"/>
  <c r="G3713" i="9"/>
  <c r="F4059" i="9"/>
  <c r="H338" i="9" a="1"/>
  <c r="G2736" i="9"/>
  <c r="F3277" i="9"/>
  <c r="H467" i="9" a="1"/>
  <c r="G2840" i="9"/>
  <c r="H3016" i="9" a="1"/>
  <c r="G403" i="9"/>
  <c r="G1167" i="9"/>
  <c r="F2358" i="9"/>
  <c r="H3277" i="9" a="1"/>
  <c r="F2475" i="9"/>
  <c r="G4061" i="9"/>
  <c r="G468" i="9"/>
  <c r="F146" i="9"/>
  <c r="G1257" i="9"/>
  <c r="G2761" i="9"/>
  <c r="F2709" i="9"/>
  <c r="H3103" i="9" a="1"/>
  <c r="H2734" i="9" a="1"/>
  <c r="G275" i="9"/>
  <c r="F2657" i="9"/>
  <c r="H3625" i="9" a="1"/>
  <c r="F2631" i="9"/>
  <c r="F338" i="9"/>
  <c r="G211" i="9"/>
  <c r="H3712" i="9" a="1"/>
  <c r="G2787" i="9"/>
  <c r="G1527" i="9"/>
  <c r="H2709" i="9" a="1"/>
  <c r="F2760" i="9"/>
  <c r="H2449" i="9" a="1"/>
  <c r="F2786" i="9"/>
  <c r="F2735" i="9"/>
  <c r="F537" i="9"/>
  <c r="F2553" i="9"/>
  <c r="H536" i="9" a="1"/>
  <c r="H3886" i="9" a="1"/>
  <c r="G2580" i="9"/>
  <c r="H2475" i="9" a="1"/>
  <c r="F210" i="9"/>
  <c r="F3364" i="9"/>
  <c r="G2762" i="9"/>
  <c r="G1347" i="9"/>
  <c r="G339" i="9"/>
  <c r="F3016" i="9"/>
  <c r="G19" i="9"/>
  <c r="H3973" i="9" a="1"/>
  <c r="G1077" i="9"/>
  <c r="G3365" i="9"/>
  <c r="H3451" i="9" a="1"/>
  <c r="G147" i="9"/>
  <c r="H466" i="9" a="1"/>
  <c r="G4060" i="9"/>
  <c r="G3626" i="9"/>
  <c r="G83" i="9"/>
  <c r="G2606" i="9"/>
  <c r="H2527" i="9" a="1"/>
  <c r="F18" i="9"/>
  <c r="F2527" i="9"/>
  <c r="G3974" i="9"/>
  <c r="G987" i="9"/>
  <c r="F3712" i="9"/>
  <c r="F4410" i="9"/>
  <c r="F4148" i="9"/>
  <c r="G3800" i="9"/>
  <c r="F3451" i="9"/>
  <c r="H3538" i="9" a="1"/>
  <c r="H4146" i="9" a="1"/>
  <c r="H3190" i="9" a="1"/>
  <c r="G3887" i="9"/>
  <c r="G1889" i="9"/>
  <c r="H3972" i="9" a="1"/>
  <c r="G2658" i="9"/>
  <c r="F3538" i="9"/>
  <c r="G3539" i="9"/>
  <c r="G2528" i="9"/>
  <c r="H2657" i="9" a="1"/>
  <c r="G4059" i="9"/>
  <c r="G897" i="9"/>
  <c r="F3886" i="9"/>
  <c r="F2605" i="9"/>
  <c r="H3364" i="9" a="1"/>
  <c r="G3278" i="9"/>
  <c r="G2502" i="9"/>
  <c r="F3625" i="9"/>
  <c r="H146" i="9" a="1"/>
  <c r="G2632" i="9"/>
  <c r="F274" i="9"/>
  <c r="G4234" i="9"/>
  <c r="F2501" i="9"/>
  <c r="H82" i="9" a="1"/>
  <c r="F3190" i="9"/>
  <c r="G2710" i="9"/>
  <c r="F2449" i="9"/>
  <c r="G717" i="9"/>
  <c r="H210" i="9" a="1"/>
  <c r="H2501" i="9" a="1"/>
  <c r="G2450" i="9"/>
  <c r="H3277" i="9" l="1"/>
  <c r="H2579" i="9"/>
  <c r="H2760" i="9"/>
  <c r="H210" i="9"/>
  <c r="H402" i="9"/>
  <c r="H3972" i="9"/>
  <c r="H2605" i="9"/>
  <c r="H146" i="9"/>
  <c r="H2449" i="9"/>
  <c r="H3016" i="9"/>
  <c r="H2631" i="9"/>
  <c r="H2683" i="9"/>
  <c r="H3190" i="9"/>
  <c r="H2527" i="9"/>
  <c r="H2475" i="9"/>
  <c r="H2709" i="9"/>
  <c r="H467" i="9"/>
  <c r="H3799" i="9"/>
  <c r="H3103" i="9"/>
  <c r="H4146" i="9"/>
  <c r="H3364" i="9"/>
  <c r="H3712" i="9"/>
  <c r="H338" i="9"/>
  <c r="H18" i="9"/>
  <c r="H2501" i="9"/>
  <c r="H3538" i="9"/>
  <c r="H466" i="9"/>
  <c r="H2735" i="9"/>
  <c r="H2553" i="9"/>
  <c r="H82" i="9"/>
  <c r="H2657" i="9"/>
  <c r="H3451" i="9"/>
  <c r="H3886" i="9"/>
  <c r="H3625" i="9"/>
  <c r="H3973" i="9"/>
  <c r="H536" i="9"/>
  <c r="H2734" i="9"/>
  <c r="H274" i="9"/>
  <c r="H3971" i="9"/>
  <c r="C2530" i="9"/>
  <c r="C2712" i="9"/>
  <c r="B2840" i="9"/>
  <c r="C1079" i="9"/>
  <c r="B2737" i="9"/>
  <c r="C2452" i="9"/>
  <c r="C2478" i="9"/>
  <c r="C899" i="9"/>
  <c r="B3801" i="9"/>
  <c r="C719" i="9"/>
  <c r="B3540" i="9"/>
  <c r="B340" i="9"/>
  <c r="B2581" i="9"/>
  <c r="B3279" i="9"/>
  <c r="B212" i="9"/>
  <c r="B3714" i="9"/>
  <c r="C3628" i="9"/>
  <c r="B404" i="9"/>
  <c r="B3888" i="9"/>
  <c r="B20" i="9"/>
  <c r="B539" i="9"/>
  <c r="B2360" i="9"/>
  <c r="C1981" i="9"/>
  <c r="C469" i="9"/>
  <c r="C2815" i="9"/>
  <c r="C2686" i="9"/>
  <c r="C1169" i="9"/>
  <c r="C1439" i="9"/>
  <c r="B2789" i="9"/>
  <c r="C21" i="9"/>
  <c r="C539" i="9"/>
  <c r="C629" i="9"/>
  <c r="C2764" i="9"/>
  <c r="B2451" i="9"/>
  <c r="B2477" i="9"/>
  <c r="C3541" i="9"/>
  <c r="C4063" i="9"/>
  <c r="B2529" i="9"/>
  <c r="C2071" i="9"/>
  <c r="B3366" i="9"/>
  <c r="C3802" i="9"/>
  <c r="C2634" i="9"/>
  <c r="C1259" i="9"/>
  <c r="C2738" i="9"/>
  <c r="C2841" i="9"/>
  <c r="C2504" i="9"/>
  <c r="C277" i="9"/>
  <c r="C2556" i="9"/>
  <c r="C2816" i="9"/>
  <c r="C1709" i="9"/>
  <c r="B3453" i="9"/>
  <c r="B276" i="9"/>
  <c r="B2814" i="9"/>
  <c r="C2894" i="9"/>
  <c r="C1529" i="9"/>
  <c r="C3106" i="9"/>
  <c r="C3019" i="9"/>
  <c r="C3280" i="9"/>
  <c r="B2503" i="9"/>
  <c r="C3454" i="9"/>
  <c r="B4324" i="9"/>
  <c r="C1349" i="9"/>
  <c r="B2763" i="9"/>
  <c r="C3193" i="9"/>
  <c r="B4062" i="9"/>
  <c r="C2582" i="9"/>
  <c r="C3715" i="9"/>
  <c r="C989" i="9"/>
  <c r="B2815" i="9"/>
  <c r="C405" i="9"/>
  <c r="B2633" i="9"/>
  <c r="C4236" i="9"/>
  <c r="B3105" i="9"/>
  <c r="B3018" i="9"/>
  <c r="B2711" i="9"/>
  <c r="C213" i="9"/>
  <c r="B2685" i="9"/>
  <c r="C4237" i="9"/>
  <c r="B2555" i="9"/>
  <c r="C341" i="9"/>
  <c r="B4235" i="9"/>
  <c r="B4149" i="9"/>
  <c r="B3975" i="9"/>
  <c r="B3627" i="9"/>
  <c r="C4235" i="9"/>
  <c r="C3367" i="9"/>
  <c r="C1619" i="9"/>
  <c r="C4410" i="9"/>
  <c r="B468" i="9"/>
  <c r="C3889" i="9"/>
  <c r="C2608" i="9"/>
  <c r="B2659" i="9"/>
  <c r="C149" i="9"/>
  <c r="C85" i="9"/>
  <c r="C2790" i="9"/>
  <c r="C809" i="9"/>
  <c r="B3192" i="9"/>
  <c r="C2660" i="9"/>
  <c r="C4150" i="9"/>
  <c r="B148" i="9"/>
  <c r="B84" i="9"/>
  <c r="B4586" i="9"/>
  <c r="C3976" i="9"/>
  <c r="B2607" i="9"/>
  <c r="H3974" i="9" a="1"/>
  <c r="F3365" i="9"/>
  <c r="F403" i="9"/>
  <c r="G2451" i="9"/>
  <c r="G898" i="9"/>
  <c r="H2710" i="9" a="1"/>
  <c r="G2529" i="9"/>
  <c r="H2762" i="9" a="1"/>
  <c r="G3714" i="9"/>
  <c r="H19" i="9" a="1"/>
  <c r="G2788" i="9"/>
  <c r="G3888" i="9"/>
  <c r="G2503" i="9"/>
  <c r="G3192" i="9"/>
  <c r="G628" i="9"/>
  <c r="H2476" i="9" a="1"/>
  <c r="G1528" i="9"/>
  <c r="G1168" i="9"/>
  <c r="F4147" i="9"/>
  <c r="H147" i="9" a="1"/>
  <c r="F2580" i="9"/>
  <c r="H3626" i="9" a="1"/>
  <c r="G1438" i="9"/>
  <c r="G2633" i="9"/>
  <c r="F3452" i="9"/>
  <c r="G4148" i="9"/>
  <c r="H211" i="9" a="1"/>
  <c r="F211" i="9"/>
  <c r="H3452" i="9" a="1"/>
  <c r="G2814" i="9"/>
  <c r="H2684" i="9" a="1"/>
  <c r="G2737" i="9"/>
  <c r="F2359" i="9"/>
  <c r="F2710" i="9"/>
  <c r="G1258" i="9"/>
  <c r="F2450" i="9"/>
  <c r="H4234" i="9" a="1"/>
  <c r="G718" i="9"/>
  <c r="F2476" i="9"/>
  <c r="F3278" i="9"/>
  <c r="G2867" i="9"/>
  <c r="H4060" i="9" a="1"/>
  <c r="G148" i="9"/>
  <c r="H403" i="9" a="1"/>
  <c r="F147" i="9"/>
  <c r="F468" i="9"/>
  <c r="H275" i="9" a="1"/>
  <c r="F3974" i="9"/>
  <c r="G808" i="9"/>
  <c r="G2789" i="9"/>
  <c r="H3800" i="9" a="1"/>
  <c r="G2555" i="9"/>
  <c r="G3627" i="9"/>
  <c r="G3540" i="9"/>
  <c r="G340" i="9"/>
  <c r="F2736" i="9"/>
  <c r="G2659" i="9"/>
  <c r="H2761" i="9" a="1"/>
  <c r="H468" i="9" a="1"/>
  <c r="H2632" i="9" a="1"/>
  <c r="H2554" i="9" a="1"/>
  <c r="G20" i="9"/>
  <c r="H3887" i="9" a="1"/>
  <c r="G276" i="9"/>
  <c r="H2502" i="9" a="1"/>
  <c r="F3800" i="9"/>
  <c r="F3104" i="9"/>
  <c r="G469" i="9"/>
  <c r="F2658" i="9"/>
  <c r="F275" i="9"/>
  <c r="F2787" i="9"/>
  <c r="H3539" i="9" a="1"/>
  <c r="F3017" i="9"/>
  <c r="H3278" i="9" a="1"/>
  <c r="F538" i="9"/>
  <c r="F2684" i="9"/>
  <c r="G4322" i="9"/>
  <c r="G2477" i="9"/>
  <c r="H2658" i="9" a="1"/>
  <c r="H2450" i="9" a="1"/>
  <c r="G3801" i="9"/>
  <c r="G1890" i="9"/>
  <c r="F3539" i="9"/>
  <c r="H2580" i="9" a="1"/>
  <c r="G1078" i="9"/>
  <c r="F2788" i="9"/>
  <c r="G1348" i="9"/>
  <c r="H3017" i="9" a="1"/>
  <c r="F3626" i="9"/>
  <c r="G3018" i="9"/>
  <c r="H3191" i="9" a="1"/>
  <c r="G4149" i="9"/>
  <c r="H2787" i="9" a="1"/>
  <c r="F2762" i="9"/>
  <c r="G2581" i="9"/>
  <c r="H339" i="9" a="1"/>
  <c r="G1618" i="9"/>
  <c r="G2685" i="9"/>
  <c r="G212" i="9"/>
  <c r="G3975" i="9"/>
  <c r="H3713" i="9" a="1"/>
  <c r="H2813" i="9" a="1"/>
  <c r="F2632" i="9"/>
  <c r="H4061" i="9" a="1"/>
  <c r="G2711" i="9"/>
  <c r="G4147" i="9"/>
  <c r="G538" i="9"/>
  <c r="H83" i="9" a="1"/>
  <c r="F19" i="9"/>
  <c r="F4236" i="9"/>
  <c r="G988" i="9"/>
  <c r="F4061" i="9"/>
  <c r="H3104" i="9" a="1"/>
  <c r="F2502" i="9"/>
  <c r="G2763" i="9"/>
  <c r="H2606" i="9" a="1"/>
  <c r="F2606" i="9"/>
  <c r="F3191" i="9"/>
  <c r="F2813" i="9"/>
  <c r="F2554" i="9"/>
  <c r="F3887" i="9"/>
  <c r="G1980" i="9"/>
  <c r="F83" i="9"/>
  <c r="H537" i="9" a="1"/>
  <c r="G3366" i="9"/>
  <c r="F4498" i="9"/>
  <c r="G3453" i="9"/>
  <c r="H4059" i="9" a="1"/>
  <c r="G404" i="9"/>
  <c r="G84" i="9"/>
  <c r="F3713" i="9"/>
  <c r="G3279" i="9"/>
  <c r="H2528" i="9" a="1"/>
  <c r="G2607" i="9"/>
  <c r="G4062" i="9"/>
  <c r="H2736" i="9" a="1"/>
  <c r="F2528" i="9"/>
  <c r="F339" i="9"/>
  <c r="G3105" i="9"/>
  <c r="H3365" i="9" a="1"/>
  <c r="H468" i="9" l="1"/>
  <c r="H2658" i="9"/>
  <c r="H2761" i="9"/>
  <c r="H4234" i="9"/>
  <c r="H2476" i="9"/>
  <c r="H3713" i="9"/>
  <c r="H2736" i="9"/>
  <c r="H2606" i="9"/>
  <c r="H339" i="9"/>
  <c r="H3365" i="9"/>
  <c r="H2528" i="9"/>
  <c r="H3104" i="9"/>
  <c r="H2787" i="9"/>
  <c r="H3278" i="9"/>
  <c r="H3191" i="9"/>
  <c r="H3539" i="9"/>
  <c r="H3800" i="9"/>
  <c r="H2684" i="9"/>
  <c r="H19" i="9"/>
  <c r="H2554" i="9"/>
  <c r="H3452" i="9"/>
  <c r="H2762" i="9"/>
  <c r="H147" i="9"/>
  <c r="H4059" i="9"/>
  <c r="H83" i="9"/>
  <c r="H3017" i="9"/>
  <c r="H275" i="9"/>
  <c r="H211" i="9"/>
  <c r="H2710" i="9"/>
  <c r="H2450" i="9"/>
  <c r="H537" i="9"/>
  <c r="H4061" i="9"/>
  <c r="H2580" i="9"/>
  <c r="H2502" i="9"/>
  <c r="H403" i="9"/>
  <c r="H2813" i="9"/>
  <c r="H3887" i="9"/>
  <c r="H4060" i="9"/>
  <c r="H3626" i="9"/>
  <c r="H3974" i="9"/>
  <c r="H2632" i="9"/>
  <c r="C900" i="9"/>
  <c r="C278" i="9"/>
  <c r="C2713" i="9"/>
  <c r="B2634" i="9"/>
  <c r="B213" i="9"/>
  <c r="C2635" i="9"/>
  <c r="B2738" i="9"/>
  <c r="C3803" i="9"/>
  <c r="B2790" i="9"/>
  <c r="B2530" i="9"/>
  <c r="C2921" i="9"/>
  <c r="C2661" i="9"/>
  <c r="B2556" i="9"/>
  <c r="B2504" i="9"/>
  <c r="C22" i="9"/>
  <c r="B2361" i="9"/>
  <c r="B469" i="9"/>
  <c r="B3367" i="9"/>
  <c r="C810" i="9"/>
  <c r="B2764" i="9"/>
  <c r="C2557" i="9"/>
  <c r="C406" i="9"/>
  <c r="B2660" i="9"/>
  <c r="B3541" i="9"/>
  <c r="C1710" i="9"/>
  <c r="B4063" i="9"/>
  <c r="B2582" i="9"/>
  <c r="C2609" i="9"/>
  <c r="C1800" i="9"/>
  <c r="C2531" i="9"/>
  <c r="B2452" i="9"/>
  <c r="B2478" i="9"/>
  <c r="C2842" i="9"/>
  <c r="B2608" i="9"/>
  <c r="B3889" i="9"/>
  <c r="B149" i="9"/>
  <c r="B85" i="9"/>
  <c r="B3715" i="9"/>
  <c r="C1620" i="9"/>
  <c r="C342" i="9"/>
  <c r="C2162" i="9"/>
  <c r="C2453" i="9"/>
  <c r="C2479" i="9"/>
  <c r="C4238" i="9"/>
  <c r="C2817" i="9"/>
  <c r="C470" i="9"/>
  <c r="C1440" i="9"/>
  <c r="C3368" i="9"/>
  <c r="B2841" i="9"/>
  <c r="C2843" i="9"/>
  <c r="C2868" i="9"/>
  <c r="C3890" i="9"/>
  <c r="C4151" i="9"/>
  <c r="B2816" i="9"/>
  <c r="B540" i="9"/>
  <c r="C3716" i="9"/>
  <c r="C4064" i="9"/>
  <c r="C3977" i="9"/>
  <c r="C3455" i="9"/>
  <c r="B4237" i="9"/>
  <c r="C4325" i="9"/>
  <c r="B3106" i="9"/>
  <c r="B3019" i="9"/>
  <c r="B2842" i="9"/>
  <c r="B4150" i="9"/>
  <c r="C2791" i="9"/>
  <c r="C1530" i="9"/>
  <c r="C1170" i="9"/>
  <c r="C2687" i="9"/>
  <c r="C150" i="9"/>
  <c r="C86" i="9"/>
  <c r="B4412" i="9"/>
  <c r="C2765" i="9"/>
  <c r="B21" i="9"/>
  <c r="B3802" i="9"/>
  <c r="B405" i="9"/>
  <c r="C990" i="9"/>
  <c r="B2867" i="9"/>
  <c r="B2686" i="9"/>
  <c r="B4674" i="9"/>
  <c r="C214" i="9"/>
  <c r="C4323" i="9"/>
  <c r="B4323" i="9"/>
  <c r="B2712" i="9"/>
  <c r="C3194" i="9"/>
  <c r="B341" i="9"/>
  <c r="C2583" i="9"/>
  <c r="B3454" i="9"/>
  <c r="C3629" i="9"/>
  <c r="C720" i="9"/>
  <c r="C2072" i="9"/>
  <c r="B3193" i="9"/>
  <c r="C3107" i="9"/>
  <c r="C3020" i="9"/>
  <c r="B3280" i="9"/>
  <c r="C4498" i="9"/>
  <c r="C4324" i="9"/>
  <c r="C1080" i="9"/>
  <c r="C3281" i="9"/>
  <c r="C3542" i="9"/>
  <c r="C1350" i="9"/>
  <c r="C540" i="9"/>
  <c r="C630" i="9"/>
  <c r="C1260" i="9"/>
  <c r="B3976" i="9"/>
  <c r="B277" i="9"/>
  <c r="B3628" i="9"/>
  <c r="C2505" i="9"/>
  <c r="C2739" i="9"/>
  <c r="H4147" i="9" a="1"/>
  <c r="G989" i="9"/>
  <c r="F2607" i="9"/>
  <c r="F2789" i="9"/>
  <c r="H3018" i="9" a="1"/>
  <c r="G85" i="9"/>
  <c r="H3105" i="9" a="1"/>
  <c r="F2581" i="9"/>
  <c r="G2478" i="9"/>
  <c r="G2504" i="9"/>
  <c r="H3279" i="9" a="1"/>
  <c r="G341" i="9"/>
  <c r="F3366" i="9"/>
  <c r="G2686" i="9"/>
  <c r="F4062" i="9"/>
  <c r="F3540" i="9"/>
  <c r="G21" i="9"/>
  <c r="G3019" i="9"/>
  <c r="F2451" i="9"/>
  <c r="F276" i="9"/>
  <c r="F2763" i="9"/>
  <c r="H2503" i="9" a="1"/>
  <c r="G1529" i="9"/>
  <c r="H404" i="9" a="1"/>
  <c r="F2360" i="9"/>
  <c r="H2477" i="9" a="1"/>
  <c r="G3715" i="9"/>
  <c r="G2764" i="9"/>
  <c r="F469" i="9"/>
  <c r="F2659" i="9"/>
  <c r="G809" i="9"/>
  <c r="G1349" i="9"/>
  <c r="G3454" i="9"/>
  <c r="G2452" i="9"/>
  <c r="H3714" i="9" a="1"/>
  <c r="F3975" i="9"/>
  <c r="F3105" i="9"/>
  <c r="G2894" i="9"/>
  <c r="G2660" i="9"/>
  <c r="F3192" i="9"/>
  <c r="G719" i="9"/>
  <c r="F212" i="9"/>
  <c r="F2737" i="9"/>
  <c r="F3627" i="9"/>
  <c r="F539" i="9"/>
  <c r="H2633" i="9" a="1"/>
  <c r="G277" i="9"/>
  <c r="G2790" i="9"/>
  <c r="G2582" i="9"/>
  <c r="H4322" i="9" a="1"/>
  <c r="G2634" i="9"/>
  <c r="F3714" i="9"/>
  <c r="G1709" i="9"/>
  <c r="G3193" i="9"/>
  <c r="F148" i="9"/>
  <c r="G2841" i="9"/>
  <c r="H2763" i="9" a="1"/>
  <c r="G3367" i="9"/>
  <c r="H2711" i="9" a="1"/>
  <c r="F3801" i="9"/>
  <c r="F3888" i="9"/>
  <c r="F2633" i="9"/>
  <c r="G2738" i="9"/>
  <c r="H2555" i="9" a="1"/>
  <c r="F2555" i="9"/>
  <c r="F20" i="9"/>
  <c r="H2788" i="9" a="1"/>
  <c r="H2685" i="9" a="1"/>
  <c r="F4324" i="9"/>
  <c r="G2712" i="9"/>
  <c r="G899" i="9"/>
  <c r="G629" i="9"/>
  <c r="G2071" i="9"/>
  <c r="H84" i="9" a="1"/>
  <c r="F3453" i="9"/>
  <c r="H20" i="9" a="1"/>
  <c r="G405" i="9"/>
  <c r="H4062" i="9" a="1"/>
  <c r="F2529" i="9"/>
  <c r="G1439" i="9"/>
  <c r="H3801" i="9" a="1"/>
  <c r="F340" i="9"/>
  <c r="G213" i="9"/>
  <c r="G3802" i="9"/>
  <c r="H340" i="9" a="1"/>
  <c r="G4150" i="9"/>
  <c r="G4236" i="9"/>
  <c r="H2529" i="9" a="1"/>
  <c r="F2814" i="9"/>
  <c r="G4235" i="9"/>
  <c r="G3106" i="9"/>
  <c r="G4237" i="9"/>
  <c r="G470" i="9"/>
  <c r="H2789" i="9" a="1"/>
  <c r="F2503" i="9"/>
  <c r="F4586" i="9"/>
  <c r="H2840" i="9" a="1"/>
  <c r="H469" i="9" a="1"/>
  <c r="H3192" i="9" a="1"/>
  <c r="G4063" i="9"/>
  <c r="H538" i="9" a="1"/>
  <c r="G2815" i="9"/>
  <c r="H2659" i="9" a="1"/>
  <c r="G2816" i="9"/>
  <c r="H3540" i="9" a="1"/>
  <c r="F404" i="9"/>
  <c r="F4235" i="9"/>
  <c r="H2814" i="9" a="1"/>
  <c r="F2685" i="9"/>
  <c r="G2608" i="9"/>
  <c r="F2815" i="9"/>
  <c r="H4149" i="9" a="1"/>
  <c r="G3280" i="9"/>
  <c r="G1259" i="9"/>
  <c r="H2451" i="9" a="1"/>
  <c r="G149" i="9"/>
  <c r="G539" i="9"/>
  <c r="G1169" i="9"/>
  <c r="H212" i="9" a="1"/>
  <c r="H3627" i="9" a="1"/>
  <c r="G1981" i="9"/>
  <c r="F3279" i="9"/>
  <c r="H276" i="9" a="1"/>
  <c r="F2711" i="9"/>
  <c r="H2737" i="9" a="1"/>
  <c r="G3976" i="9"/>
  <c r="H4148" i="9" a="1"/>
  <c r="F84" i="9"/>
  <c r="H2607" i="9" a="1"/>
  <c r="G3889" i="9"/>
  <c r="H3888" i="9" a="1"/>
  <c r="G2530" i="9"/>
  <c r="G2556" i="9"/>
  <c r="H3366" i="9" a="1"/>
  <c r="G4410" i="9"/>
  <c r="F2477" i="9"/>
  <c r="G1079" i="9"/>
  <c r="H3975" i="9" a="1"/>
  <c r="G3628" i="9"/>
  <c r="F2840" i="9"/>
  <c r="H148" i="9" a="1"/>
  <c r="H3453" i="9" a="1"/>
  <c r="F3018" i="9"/>
  <c r="G1619" i="9"/>
  <c r="H2581" i="9" a="1"/>
  <c r="F4149" i="9"/>
  <c r="G3541" i="9"/>
  <c r="H469" i="9" l="1"/>
  <c r="H148" i="9"/>
  <c r="H2451" i="9"/>
  <c r="H2529" i="9"/>
  <c r="H404" i="9"/>
  <c r="H2555" i="9"/>
  <c r="H2840" i="9"/>
  <c r="H276" i="9"/>
  <c r="H3975" i="9"/>
  <c r="H4149" i="9"/>
  <c r="H340" i="9"/>
  <c r="H2633" i="9"/>
  <c r="H2711" i="9"/>
  <c r="H3714" i="9"/>
  <c r="H3279" i="9"/>
  <c r="H2581" i="9"/>
  <c r="H3366" i="9"/>
  <c r="H2814" i="9"/>
  <c r="H3801" i="9"/>
  <c r="H2503" i="9"/>
  <c r="H2763" i="9"/>
  <c r="H3105" i="9"/>
  <c r="H2789" i="9"/>
  <c r="H3888" i="9"/>
  <c r="H3540" i="9"/>
  <c r="H4062" i="9"/>
  <c r="H2685" i="9"/>
  <c r="H3018" i="9"/>
  <c r="H3627" i="9"/>
  <c r="H2607" i="9"/>
  <c r="H2659" i="9"/>
  <c r="H20" i="9"/>
  <c r="H212" i="9"/>
  <c r="H4148" i="9"/>
  <c r="H538" i="9"/>
  <c r="H84" i="9"/>
  <c r="H2788" i="9"/>
  <c r="H4322" i="9"/>
  <c r="H2477" i="9"/>
  <c r="H4147" i="9"/>
  <c r="H3453" i="9"/>
  <c r="H2737" i="9"/>
  <c r="H3192" i="9"/>
  <c r="B3890" i="9"/>
  <c r="B3368" i="9"/>
  <c r="C541" i="9"/>
  <c r="C631" i="9"/>
  <c r="C1171" i="9"/>
  <c r="B2894" i="9"/>
  <c r="B22" i="9"/>
  <c r="C2714" i="9"/>
  <c r="B4238" i="9"/>
  <c r="C4413" i="9"/>
  <c r="C4152" i="9"/>
  <c r="C4239" i="9"/>
  <c r="C407" i="9"/>
  <c r="B214" i="9"/>
  <c r="B2505" i="9"/>
  <c r="B2687" i="9"/>
  <c r="C2948" i="9"/>
  <c r="C2740" i="9"/>
  <c r="B4411" i="9"/>
  <c r="B3716" i="9"/>
  <c r="C721" i="9"/>
  <c r="C3108" i="9"/>
  <c r="C3021" i="9"/>
  <c r="B342" i="9"/>
  <c r="C3195" i="9"/>
  <c r="C3717" i="9"/>
  <c r="C3282" i="9"/>
  <c r="C279" i="9"/>
  <c r="C3978" i="9"/>
  <c r="B3977" i="9"/>
  <c r="B2453" i="9"/>
  <c r="B2479" i="9"/>
  <c r="B2609" i="9"/>
  <c r="C901" i="9"/>
  <c r="C23" i="9"/>
  <c r="B2765" i="9"/>
  <c r="C2766" i="9"/>
  <c r="C1441" i="9"/>
  <c r="C4412" i="9"/>
  <c r="B2739" i="9"/>
  <c r="C1081" i="9"/>
  <c r="C2792" i="9"/>
  <c r="B4325" i="9"/>
  <c r="C3804" i="9"/>
  <c r="C3456" i="9"/>
  <c r="C4326" i="9"/>
  <c r="C2558" i="9"/>
  <c r="B2557" i="9"/>
  <c r="B4064" i="9"/>
  <c r="B3281" i="9"/>
  <c r="B3542" i="9"/>
  <c r="B4762" i="9"/>
  <c r="C1261" i="9"/>
  <c r="B2869" i="9"/>
  <c r="B541" i="9"/>
  <c r="C2895" i="9"/>
  <c r="C1531" i="9"/>
  <c r="C1711" i="9"/>
  <c r="B2635" i="9"/>
  <c r="B4151" i="9"/>
  <c r="C471" i="9"/>
  <c r="B3455" i="9"/>
  <c r="B2531" i="9"/>
  <c r="C2662" i="9"/>
  <c r="C343" i="9"/>
  <c r="C1351" i="9"/>
  <c r="C3630" i="9"/>
  <c r="C4586" i="9"/>
  <c r="B2713" i="9"/>
  <c r="B470" i="9"/>
  <c r="B4500" i="9"/>
  <c r="B3107" i="9"/>
  <c r="B3020" i="9"/>
  <c r="C3543" i="9"/>
  <c r="C2506" i="9"/>
  <c r="B3803" i="9"/>
  <c r="C1891" i="9"/>
  <c r="C1621" i="9"/>
  <c r="B2843" i="9"/>
  <c r="C2454" i="9"/>
  <c r="C2480" i="9"/>
  <c r="C2869" i="9"/>
  <c r="C1801" i="9"/>
  <c r="C2584" i="9"/>
  <c r="B2583" i="9"/>
  <c r="B2817" i="9"/>
  <c r="B278" i="9"/>
  <c r="C991" i="9"/>
  <c r="C2163" i="9"/>
  <c r="C3369" i="9"/>
  <c r="C811" i="9"/>
  <c r="C151" i="9"/>
  <c r="C87" i="9"/>
  <c r="B3194" i="9"/>
  <c r="C4065" i="9"/>
  <c r="C2870" i="9"/>
  <c r="C2253" i="9"/>
  <c r="C2636" i="9"/>
  <c r="B2362" i="9"/>
  <c r="C2532" i="9"/>
  <c r="C2610" i="9"/>
  <c r="B406" i="9"/>
  <c r="C4411" i="9"/>
  <c r="C215" i="9"/>
  <c r="C2818" i="9"/>
  <c r="B2868" i="9"/>
  <c r="C2844" i="9"/>
  <c r="B150" i="9"/>
  <c r="B86" i="9"/>
  <c r="B3629" i="9"/>
  <c r="B2791" i="9"/>
  <c r="C2688" i="9"/>
  <c r="C3891" i="9"/>
  <c r="B2661" i="9"/>
  <c r="H3889" i="9" a="1"/>
  <c r="G86" i="9"/>
  <c r="G3542" i="9"/>
  <c r="F2530" i="9"/>
  <c r="H2816" i="9" a="1"/>
  <c r="F4063" i="9"/>
  <c r="F2556" i="9"/>
  <c r="H2815" i="9" a="1"/>
  <c r="G2868" i="9"/>
  <c r="G406" i="9"/>
  <c r="F3628" i="9"/>
  <c r="F2790" i="9"/>
  <c r="H2530" i="9" a="1"/>
  <c r="F3367" i="9"/>
  <c r="F3019" i="9"/>
  <c r="H2452" i="9" a="1"/>
  <c r="G810" i="9"/>
  <c r="G1710" i="9"/>
  <c r="G2505" i="9"/>
  <c r="F3106" i="9"/>
  <c r="H4235" i="9" a="1"/>
  <c r="H4237" i="9" a="1"/>
  <c r="H2867" i="9" a="1"/>
  <c r="H2894" i="9" a="1"/>
  <c r="F213" i="9"/>
  <c r="G2661" i="9"/>
  <c r="H4063" i="9" a="1"/>
  <c r="G2843" i="9"/>
  <c r="G2557" i="9"/>
  <c r="G2072" i="9"/>
  <c r="H2764" i="9" a="1"/>
  <c r="G2791" i="9"/>
  <c r="G278" i="9"/>
  <c r="G540" i="9"/>
  <c r="F2841" i="9"/>
  <c r="F3541" i="9"/>
  <c r="G3890" i="9"/>
  <c r="G3281" i="9"/>
  <c r="H3193" i="9" a="1"/>
  <c r="G1260" i="9"/>
  <c r="F2712" i="9"/>
  <c r="H2478" i="9" a="1"/>
  <c r="G1350" i="9"/>
  <c r="G720" i="9"/>
  <c r="H405" i="9" a="1"/>
  <c r="H2686" i="9" a="1"/>
  <c r="F405" i="9"/>
  <c r="G1800" i="9"/>
  <c r="F3280" i="9"/>
  <c r="G214" i="9"/>
  <c r="H3106" i="9" a="1"/>
  <c r="F3802" i="9"/>
  <c r="G150" i="9"/>
  <c r="G2162" i="9"/>
  <c r="F2686" i="9"/>
  <c r="G4325" i="9"/>
  <c r="G3716" i="9"/>
  <c r="F21" i="9"/>
  <c r="H3019" i="9" a="1"/>
  <c r="H4410" i="9" a="1"/>
  <c r="F470" i="9"/>
  <c r="F2867" i="9"/>
  <c r="F85" i="9"/>
  <c r="H2582" i="9" a="1"/>
  <c r="F341" i="9"/>
  <c r="G2713" i="9"/>
  <c r="G2609" i="9"/>
  <c r="H21" i="9" a="1"/>
  <c r="G4064" i="9"/>
  <c r="H2634" i="9" a="1"/>
  <c r="H2738" i="9" a="1"/>
  <c r="G3368" i="9"/>
  <c r="H3541" i="9" a="1"/>
  <c r="G342" i="9"/>
  <c r="G3455" i="9"/>
  <c r="G2842" i="9"/>
  <c r="H3976" i="9" a="1"/>
  <c r="G4238" i="9"/>
  <c r="G4323" i="9"/>
  <c r="F4323" i="9"/>
  <c r="H149" i="9" a="1"/>
  <c r="G2635" i="9"/>
  <c r="F2660" i="9"/>
  <c r="F4150" i="9"/>
  <c r="F149" i="9"/>
  <c r="G22" i="9"/>
  <c r="F2478" i="9"/>
  <c r="H2790" i="9" a="1"/>
  <c r="G4324" i="9"/>
  <c r="H539" i="9" a="1"/>
  <c r="H4236" i="9" a="1"/>
  <c r="F277" i="9"/>
  <c r="G2687" i="9"/>
  <c r="H341" i="9" a="1"/>
  <c r="F3976" i="9"/>
  <c r="H2660" i="9" a="1"/>
  <c r="G630" i="9"/>
  <c r="G1530" i="9"/>
  <c r="F2634" i="9"/>
  <c r="G1080" i="9"/>
  <c r="G1620" i="9"/>
  <c r="G2817" i="9"/>
  <c r="F4762" i="9"/>
  <c r="G3020" i="9"/>
  <c r="F4237" i="9"/>
  <c r="H277" i="9" a="1"/>
  <c r="H2608" i="9" a="1"/>
  <c r="H3280" i="9" a="1"/>
  <c r="G3629" i="9"/>
  <c r="F3454" i="9"/>
  <c r="F3715" i="9"/>
  <c r="H2712" i="9" a="1"/>
  <c r="F4412" i="9"/>
  <c r="H470" i="9" a="1"/>
  <c r="H3802" i="9" a="1"/>
  <c r="F2452" i="9"/>
  <c r="F2582" i="9"/>
  <c r="H3715" i="9" a="1"/>
  <c r="G1440" i="9"/>
  <c r="H3367" i="9" a="1"/>
  <c r="F3193" i="9"/>
  <c r="G3977" i="9"/>
  <c r="H3628" i="9" a="1"/>
  <c r="G2921" i="9"/>
  <c r="G2479" i="9"/>
  <c r="F2504" i="9"/>
  <c r="F4674" i="9"/>
  <c r="G2739" i="9"/>
  <c r="G2765" i="9"/>
  <c r="H4150" i="9" a="1"/>
  <c r="G3107" i="9"/>
  <c r="H2504" i="9" a="1"/>
  <c r="F540" i="9"/>
  <c r="F2608" i="9"/>
  <c r="G3803" i="9"/>
  <c r="H2556" i="9" a="1"/>
  <c r="G3194" i="9"/>
  <c r="G4498" i="9"/>
  <c r="H2841" i="9" a="1"/>
  <c r="F2738" i="9"/>
  <c r="G990" i="9"/>
  <c r="G4151" i="9"/>
  <c r="G471" i="9"/>
  <c r="H3454" i="9" a="1"/>
  <c r="F2842" i="9"/>
  <c r="F2764" i="9"/>
  <c r="H213" i="9" a="1"/>
  <c r="F3889" i="9"/>
  <c r="F2816" i="9"/>
  <c r="G900" i="9"/>
  <c r="G2453" i="9"/>
  <c r="F2361" i="9"/>
  <c r="H85" i="9" a="1"/>
  <c r="G2531" i="9"/>
  <c r="G1170" i="9"/>
  <c r="G2583" i="9"/>
  <c r="H405" i="9" l="1"/>
  <c r="H2867" i="9"/>
  <c r="H3976" i="9"/>
  <c r="H85" i="9"/>
  <c r="H2478" i="9"/>
  <c r="H2452" i="9"/>
  <c r="H213" i="9"/>
  <c r="H3628" i="9"/>
  <c r="H3106" i="9"/>
  <c r="H4237" i="9"/>
  <c r="H3193" i="9"/>
  <c r="H2530" i="9"/>
  <c r="H3454" i="9"/>
  <c r="H3367" i="9"/>
  <c r="H2608" i="9"/>
  <c r="H2660" i="9"/>
  <c r="H3541" i="9"/>
  <c r="H3715" i="9"/>
  <c r="H4410" i="9"/>
  <c r="H341" i="9"/>
  <c r="H2738" i="9"/>
  <c r="H3019" i="9"/>
  <c r="H2634" i="9"/>
  <c r="H2686" i="9"/>
  <c r="H2815" i="9"/>
  <c r="H2841" i="9"/>
  <c r="H3802" i="9"/>
  <c r="H2894" i="9"/>
  <c r="H4236" i="9"/>
  <c r="H21" i="9"/>
  <c r="H4235" i="9"/>
  <c r="H470" i="9"/>
  <c r="H277" i="9"/>
  <c r="H539" i="9"/>
  <c r="H2764" i="9"/>
  <c r="H2816" i="9"/>
  <c r="H2556" i="9"/>
  <c r="H2712" i="9"/>
  <c r="H4150" i="9"/>
  <c r="H2790" i="9"/>
  <c r="H2582" i="9"/>
  <c r="H4063" i="9"/>
  <c r="H3889" i="9"/>
  <c r="H2504" i="9"/>
  <c r="H3280" i="9"/>
  <c r="H149" i="9"/>
  <c r="B471" i="9"/>
  <c r="B2844" i="9"/>
  <c r="B3108" i="9"/>
  <c r="B3021" i="9"/>
  <c r="C3544" i="9"/>
  <c r="B3717" i="9"/>
  <c r="C2637" i="9"/>
  <c r="B4239" i="9"/>
  <c r="C2254" i="9"/>
  <c r="B2610" i="9"/>
  <c r="C3892" i="9"/>
  <c r="B2506" i="9"/>
  <c r="B23" i="9"/>
  <c r="B215" i="9"/>
  <c r="C2455" i="9"/>
  <c r="C2481" i="9"/>
  <c r="C2897" i="9"/>
  <c r="B343" i="9"/>
  <c r="C1442" i="9"/>
  <c r="B3543" i="9"/>
  <c r="B2896" i="9"/>
  <c r="B3369" i="9"/>
  <c r="C3805" i="9"/>
  <c r="C812" i="9"/>
  <c r="C472" i="9"/>
  <c r="B3978" i="9"/>
  <c r="C1352" i="9"/>
  <c r="C2871" i="9"/>
  <c r="C4499" i="9"/>
  <c r="B2363" i="9"/>
  <c r="C902" i="9"/>
  <c r="C1892" i="9"/>
  <c r="C1802" i="9"/>
  <c r="C4414" i="9"/>
  <c r="C2819" i="9"/>
  <c r="C1532" i="9"/>
  <c r="C992" i="9"/>
  <c r="C4066" i="9"/>
  <c r="C2975" i="9"/>
  <c r="B4326" i="9"/>
  <c r="C1262" i="9"/>
  <c r="C4153" i="9"/>
  <c r="C2896" i="9"/>
  <c r="C1712" i="9"/>
  <c r="C3631" i="9"/>
  <c r="B2740" i="9"/>
  <c r="C408" i="9"/>
  <c r="C1172" i="9"/>
  <c r="B2636" i="9"/>
  <c r="C3283" i="9"/>
  <c r="B2714" i="9"/>
  <c r="C2741" i="9"/>
  <c r="C722" i="9"/>
  <c r="C2793" i="9"/>
  <c r="C344" i="9"/>
  <c r="B407" i="9"/>
  <c r="B3804" i="9"/>
  <c r="C4327" i="9"/>
  <c r="C542" i="9"/>
  <c r="C632" i="9"/>
  <c r="B3282" i="9"/>
  <c r="B4499" i="9"/>
  <c r="B2532" i="9"/>
  <c r="C3109" i="9"/>
  <c r="C3022" i="9"/>
  <c r="B2818" i="9"/>
  <c r="C3457" i="9"/>
  <c r="C1982" i="9"/>
  <c r="C1622" i="9"/>
  <c r="B2688" i="9"/>
  <c r="C2845" i="9"/>
  <c r="C2663" i="9"/>
  <c r="B3195" i="9"/>
  <c r="C152" i="9"/>
  <c r="C88" i="9"/>
  <c r="C2507" i="9"/>
  <c r="C4240" i="9"/>
  <c r="C280" i="9"/>
  <c r="B2921" i="9"/>
  <c r="B2895" i="9"/>
  <c r="B4152" i="9"/>
  <c r="C4674" i="9"/>
  <c r="C2689" i="9"/>
  <c r="B151" i="9"/>
  <c r="B87" i="9"/>
  <c r="C2344" i="9"/>
  <c r="C2922" i="9"/>
  <c r="B2584" i="9"/>
  <c r="B2766" i="9"/>
  <c r="B2792" i="9"/>
  <c r="C3979" i="9"/>
  <c r="C216" i="9"/>
  <c r="B3891" i="9"/>
  <c r="B542" i="9"/>
  <c r="B2454" i="9"/>
  <c r="B2480" i="9"/>
  <c r="C3370" i="9"/>
  <c r="C3196" i="9"/>
  <c r="B279" i="9"/>
  <c r="B3456" i="9"/>
  <c r="C2715" i="9"/>
  <c r="C2559" i="9"/>
  <c r="C1082" i="9"/>
  <c r="C2611" i="9"/>
  <c r="B2870" i="9"/>
  <c r="C2533" i="9"/>
  <c r="B4588" i="9"/>
  <c r="C3718" i="9"/>
  <c r="B2558" i="9"/>
  <c r="B2662" i="9"/>
  <c r="B3630" i="9"/>
  <c r="C2585" i="9"/>
  <c r="B4413" i="9"/>
  <c r="C4500" i="9"/>
  <c r="C24" i="9"/>
  <c r="B4065" i="9"/>
  <c r="C2767" i="9"/>
  <c r="C4501" i="9"/>
  <c r="H540" i="9" a="1"/>
  <c r="G1261" i="9"/>
  <c r="G1891" i="9"/>
  <c r="G2506" i="9"/>
  <c r="G2253" i="9"/>
  <c r="H3890" i="9" a="1"/>
  <c r="G4586" i="9"/>
  <c r="G3543" i="9"/>
  <c r="G631" i="9"/>
  <c r="H4238" i="9" a="1"/>
  <c r="F22" i="9"/>
  <c r="F2894" i="9"/>
  <c r="G3978" i="9"/>
  <c r="H2765" i="9" a="1"/>
  <c r="G4065" i="9"/>
  <c r="H2791" i="9" a="1"/>
  <c r="G2636" i="9"/>
  <c r="H4498" i="9" a="1"/>
  <c r="H4324" i="9" a="1"/>
  <c r="H278" i="9" a="1"/>
  <c r="G811" i="9"/>
  <c r="F2739" i="9"/>
  <c r="H4151" i="9" a="1"/>
  <c r="H2505" i="9" a="1"/>
  <c r="G2610" i="9"/>
  <c r="F214" i="9"/>
  <c r="F3368" i="9"/>
  <c r="G407" i="9"/>
  <c r="H2868" i="9" a="1"/>
  <c r="F278" i="9"/>
  <c r="F2557" i="9"/>
  <c r="F2713" i="9"/>
  <c r="H3455" i="9" a="1"/>
  <c r="G3195" i="9"/>
  <c r="H3020" i="9" a="1"/>
  <c r="F3803" i="9"/>
  <c r="H3542" i="9" a="1"/>
  <c r="F3455" i="9"/>
  <c r="F3194" i="9"/>
  <c r="G2895" i="9"/>
  <c r="H3194" i="9" a="1"/>
  <c r="G2792" i="9"/>
  <c r="G2532" i="9"/>
  <c r="H22" i="9" a="1"/>
  <c r="F2869" i="9"/>
  <c r="G1801" i="9"/>
  <c r="H3281" i="9" a="1"/>
  <c r="H2842" i="9" a="1"/>
  <c r="G23" i="9"/>
  <c r="H2609" i="9" a="1"/>
  <c r="F3890" i="9"/>
  <c r="G151" i="9"/>
  <c r="G4239" i="9"/>
  <c r="H214" i="9" a="1"/>
  <c r="F2868" i="9"/>
  <c r="F3629" i="9"/>
  <c r="G3282" i="9"/>
  <c r="G1081" i="9"/>
  <c r="G1441" i="9"/>
  <c r="H471" i="9" a="1"/>
  <c r="H2557" i="9" a="1"/>
  <c r="G2948" i="9"/>
  <c r="F2635" i="9"/>
  <c r="G2454" i="9"/>
  <c r="F2661" i="9"/>
  <c r="F541" i="9"/>
  <c r="H150" i="9" a="1"/>
  <c r="H342" i="9" a="1"/>
  <c r="F2791" i="9"/>
  <c r="H2635" i="9" a="1"/>
  <c r="F2362" i="9"/>
  <c r="F2453" i="9"/>
  <c r="G2480" i="9"/>
  <c r="H3716" i="9" a="1"/>
  <c r="G472" i="9"/>
  <c r="F2583" i="9"/>
  <c r="G2688" i="9"/>
  <c r="F4064" i="9"/>
  <c r="F342" i="9"/>
  <c r="G901" i="9"/>
  <c r="F4151" i="9"/>
  <c r="H2453" i="9" a="1"/>
  <c r="F2817" i="9"/>
  <c r="G343" i="9"/>
  <c r="H2531" i="9" a="1"/>
  <c r="G2844" i="9"/>
  <c r="F4500" i="9"/>
  <c r="G4413" i="9"/>
  <c r="F2609" i="9"/>
  <c r="G2870" i="9"/>
  <c r="H3977" i="9" a="1"/>
  <c r="H86" i="9" a="1"/>
  <c r="G2766" i="9"/>
  <c r="G2584" i="9"/>
  <c r="F86" i="9"/>
  <c r="H3629" i="9" a="1"/>
  <c r="G3891" i="9"/>
  <c r="G2975" i="9"/>
  <c r="F2843" i="9"/>
  <c r="F2765" i="9"/>
  <c r="G1531" i="9"/>
  <c r="H3107" i="9" a="1"/>
  <c r="G3804" i="9"/>
  <c r="F2687" i="9"/>
  <c r="F3020" i="9"/>
  <c r="F4238" i="9"/>
  <c r="H2843" i="9" a="1"/>
  <c r="F2479" i="9"/>
  <c r="G215" i="9"/>
  <c r="G1171" i="9"/>
  <c r="H4325" i="9" a="1"/>
  <c r="F406" i="9"/>
  <c r="F4411" i="9"/>
  <c r="G3630" i="9"/>
  <c r="G2662" i="9"/>
  <c r="F471" i="9"/>
  <c r="H4323" i="9" a="1"/>
  <c r="G2869" i="9"/>
  <c r="F2531" i="9"/>
  <c r="G3108" i="9"/>
  <c r="G991" i="9"/>
  <c r="H2713" i="9" a="1"/>
  <c r="H2739" i="9" a="1"/>
  <c r="G1351" i="9"/>
  <c r="G279" i="9"/>
  <c r="G4152" i="9"/>
  <c r="G2714" i="9"/>
  <c r="G1711" i="9"/>
  <c r="G721" i="9"/>
  <c r="F3542" i="9"/>
  <c r="G87" i="9"/>
  <c r="F3716" i="9"/>
  <c r="G3456" i="9"/>
  <c r="G3369" i="9"/>
  <c r="F3977" i="9"/>
  <c r="G2558" i="9"/>
  <c r="F150" i="9"/>
  <c r="H3368" i="9" a="1"/>
  <c r="G541" i="9"/>
  <c r="F4325" i="9"/>
  <c r="G4412" i="9"/>
  <c r="H2479" i="9" a="1"/>
  <c r="H406" i="9" a="1"/>
  <c r="G3717" i="9"/>
  <c r="G3021" i="9"/>
  <c r="G2344" i="9"/>
  <c r="F3107" i="9"/>
  <c r="H2583" i="9" a="1"/>
  <c r="G1621" i="9"/>
  <c r="H3803" i="9" a="1"/>
  <c r="G4411" i="9"/>
  <c r="H2661" i="9" a="1"/>
  <c r="G2163" i="9"/>
  <c r="G2818" i="9"/>
  <c r="F3281" i="9"/>
  <c r="H2817" i="9" a="1"/>
  <c r="G4326" i="9"/>
  <c r="H4064" i="9" a="1"/>
  <c r="F2505" i="9"/>
  <c r="G2740" i="9"/>
  <c r="H2687" i="9" a="1"/>
  <c r="H471" i="9" l="1"/>
  <c r="H2713" i="9"/>
  <c r="H2479" i="9"/>
  <c r="H4324" i="9"/>
  <c r="H2687" i="9"/>
  <c r="H3542" i="9"/>
  <c r="H4498" i="9"/>
  <c r="H3020" i="9"/>
  <c r="H2791" i="9"/>
  <c r="H4064" i="9"/>
  <c r="H3368" i="9"/>
  <c r="H4323" i="9"/>
  <c r="H3629" i="9"/>
  <c r="H3716" i="9"/>
  <c r="H214" i="9"/>
  <c r="H3455" i="9"/>
  <c r="H2765" i="9"/>
  <c r="H2817" i="9"/>
  <c r="H86" i="9"/>
  <c r="H2635" i="9"/>
  <c r="H2609" i="9"/>
  <c r="H2868" i="9"/>
  <c r="H4238" i="9"/>
  <c r="H2661" i="9"/>
  <c r="H4325" i="9"/>
  <c r="H3977" i="9"/>
  <c r="H342" i="9"/>
  <c r="H2842" i="9"/>
  <c r="H3803" i="9"/>
  <c r="H150" i="9"/>
  <c r="H3281" i="9"/>
  <c r="H3890" i="9"/>
  <c r="H2583" i="9"/>
  <c r="H2843" i="9"/>
  <c r="H2505" i="9"/>
  <c r="H22" i="9"/>
  <c r="H4151" i="9"/>
  <c r="H2531" i="9"/>
  <c r="H2557" i="9"/>
  <c r="H3194" i="9"/>
  <c r="H278" i="9"/>
  <c r="H540" i="9"/>
  <c r="H406" i="9"/>
  <c r="H2739" i="9"/>
  <c r="H3107" i="9"/>
  <c r="H2453" i="9"/>
  <c r="B344" i="9"/>
  <c r="B2455" i="9"/>
  <c r="B2481" i="9"/>
  <c r="C4762" i="9"/>
  <c r="B3892" i="9"/>
  <c r="C3719" i="9"/>
  <c r="C1893" i="9"/>
  <c r="C25" i="9"/>
  <c r="B543" i="9"/>
  <c r="C1263" i="9"/>
  <c r="C1983" i="9"/>
  <c r="B4327" i="9"/>
  <c r="C1713" i="9"/>
  <c r="B4414" i="9"/>
  <c r="C903" i="9"/>
  <c r="C2508" i="9"/>
  <c r="B2793" i="9"/>
  <c r="B216" i="9"/>
  <c r="B2922" i="9"/>
  <c r="C2534" i="9"/>
  <c r="C2073" i="9"/>
  <c r="C409" i="9"/>
  <c r="B2741" i="9"/>
  <c r="C473" i="9"/>
  <c r="C2846" i="9"/>
  <c r="C993" i="9"/>
  <c r="C1443" i="9"/>
  <c r="C3893" i="9"/>
  <c r="C1533" i="9"/>
  <c r="B280" i="9"/>
  <c r="B2871" i="9"/>
  <c r="B4501" i="9"/>
  <c r="B2897" i="9"/>
  <c r="C2742" i="9"/>
  <c r="C3458" i="9"/>
  <c r="C281" i="9"/>
  <c r="B2611" i="9"/>
  <c r="C2872" i="9"/>
  <c r="C3545" i="9"/>
  <c r="B2559" i="9"/>
  <c r="B2364" i="9"/>
  <c r="B4066" i="9"/>
  <c r="B408" i="9"/>
  <c r="B2637" i="9"/>
  <c r="B2715" i="9"/>
  <c r="B4587" i="9"/>
  <c r="B2663" i="9"/>
  <c r="C2345" i="9"/>
  <c r="C2794" i="9"/>
  <c r="B2585" i="9"/>
  <c r="C2820" i="9"/>
  <c r="B3805" i="9"/>
  <c r="C2612" i="9"/>
  <c r="B3544" i="9"/>
  <c r="C2716" i="9"/>
  <c r="C153" i="9"/>
  <c r="C89" i="9"/>
  <c r="C4415" i="9"/>
  <c r="C3371" i="9"/>
  <c r="B2767" i="9"/>
  <c r="C4241" i="9"/>
  <c r="C4154" i="9"/>
  <c r="C4502" i="9"/>
  <c r="B3457" i="9"/>
  <c r="C3806" i="9"/>
  <c r="C1353" i="9"/>
  <c r="B24" i="9"/>
  <c r="B2507" i="9"/>
  <c r="B2923" i="9"/>
  <c r="C2924" i="9"/>
  <c r="C3632" i="9"/>
  <c r="C1173" i="9"/>
  <c r="B3109" i="9"/>
  <c r="B3022" i="9"/>
  <c r="B2819" i="9"/>
  <c r="B2948" i="9"/>
  <c r="C4587" i="9"/>
  <c r="B3718" i="9"/>
  <c r="C345" i="9"/>
  <c r="C3110" i="9"/>
  <c r="C3023" i="9"/>
  <c r="B3370" i="9"/>
  <c r="B3196" i="9"/>
  <c r="B2689" i="9"/>
  <c r="B3283" i="9"/>
  <c r="B4153" i="9"/>
  <c r="C2638" i="9"/>
  <c r="C217" i="9"/>
  <c r="C4067" i="9"/>
  <c r="C2949" i="9"/>
  <c r="B2845" i="9"/>
  <c r="C813" i="9"/>
  <c r="C1083" i="9"/>
  <c r="B2533" i="9"/>
  <c r="B4676" i="9"/>
  <c r="C2586" i="9"/>
  <c r="C3197" i="9"/>
  <c r="C723" i="9"/>
  <c r="B472" i="9"/>
  <c r="C2768" i="9"/>
  <c r="C1803" i="9"/>
  <c r="C1623" i="9"/>
  <c r="C2898" i="9"/>
  <c r="B3631" i="9"/>
  <c r="C3980" i="9"/>
  <c r="C4589" i="9"/>
  <c r="C4588" i="9"/>
  <c r="C2560" i="9"/>
  <c r="C3284" i="9"/>
  <c r="B3979" i="9"/>
  <c r="B152" i="9"/>
  <c r="B88" i="9"/>
  <c r="B4240" i="9"/>
  <c r="C4328" i="9"/>
  <c r="C2690" i="9"/>
  <c r="C633" i="9"/>
  <c r="C543" i="9"/>
  <c r="C2923" i="9"/>
  <c r="C2456" i="9"/>
  <c r="C2482" i="9"/>
  <c r="C2664" i="9"/>
  <c r="H2688" i="9" a="1"/>
  <c r="G473" i="9"/>
  <c r="F2896" i="9"/>
  <c r="G2896" i="9"/>
  <c r="G1622" i="9"/>
  <c r="F407" i="9"/>
  <c r="F2558" i="9"/>
  <c r="F3108" i="9"/>
  <c r="G3370" i="9"/>
  <c r="F3543" i="9"/>
  <c r="F3282" i="9"/>
  <c r="G2793" i="9"/>
  <c r="F3369" i="9"/>
  <c r="H2480" i="9" a="1"/>
  <c r="G3805" i="9"/>
  <c r="G4499" i="9"/>
  <c r="H2870" i="9" a="1"/>
  <c r="F2584" i="9"/>
  <c r="G2845" i="9"/>
  <c r="G1262" i="9"/>
  <c r="H2506" i="9" a="1"/>
  <c r="F4065" i="9"/>
  <c r="H3108" i="9" a="1"/>
  <c r="H2869" i="9" a="1"/>
  <c r="G3631" i="9"/>
  <c r="G3457" i="9"/>
  <c r="G152" i="9"/>
  <c r="H215" i="9" a="1"/>
  <c r="G1352" i="9"/>
  <c r="G2533" i="9"/>
  <c r="H87" i="9" a="1"/>
  <c r="G88" i="9"/>
  <c r="F542" i="9"/>
  <c r="H23" i="9" a="1"/>
  <c r="G632" i="9"/>
  <c r="G4500" i="9"/>
  <c r="H2844" i="9" a="1"/>
  <c r="H3717" i="9" a="1"/>
  <c r="H2532" i="9" a="1"/>
  <c r="G2611" i="9"/>
  <c r="H2766" i="9" a="1"/>
  <c r="F4413" i="9"/>
  <c r="H2921" i="9" a="1"/>
  <c r="H279" i="9" a="1"/>
  <c r="G2767" i="9"/>
  <c r="F472" i="9"/>
  <c r="F87" i="9"/>
  <c r="H343" i="9" a="1"/>
  <c r="F2506" i="9"/>
  <c r="H541" i="9" a="1"/>
  <c r="H2584" i="9" a="1"/>
  <c r="F215" i="9"/>
  <c r="F343" i="9"/>
  <c r="G2559" i="9"/>
  <c r="H2610" i="9" a="1"/>
  <c r="F2844" i="9"/>
  <c r="F4152" i="9"/>
  <c r="H2454" i="9" a="1"/>
  <c r="F2740" i="9"/>
  <c r="F2363" i="9"/>
  <c r="F151" i="9"/>
  <c r="H3282" i="9" a="1"/>
  <c r="H3891" i="9" a="1"/>
  <c r="F2636" i="9"/>
  <c r="G2689" i="9"/>
  <c r="F2480" i="9"/>
  <c r="H3195" i="9" a="1"/>
  <c r="G4240" i="9"/>
  <c r="H3021" i="9" a="1"/>
  <c r="G216" i="9"/>
  <c r="G3979" i="9"/>
  <c r="G1982" i="9"/>
  <c r="G4501" i="9"/>
  <c r="F3978" i="9"/>
  <c r="F3804" i="9"/>
  <c r="H407" i="9" a="1"/>
  <c r="G542" i="9"/>
  <c r="F2662" i="9"/>
  <c r="H3543" i="9" a="1"/>
  <c r="G4674" i="9"/>
  <c r="G4762" i="9"/>
  <c r="F2610" i="9"/>
  <c r="G992" i="9"/>
  <c r="G2819" i="9"/>
  <c r="G1172" i="9"/>
  <c r="H4239" i="9" a="1"/>
  <c r="G280" i="9"/>
  <c r="G1442" i="9"/>
  <c r="F4239" i="9"/>
  <c r="G2254" i="9"/>
  <c r="G1712" i="9"/>
  <c r="G3718" i="9"/>
  <c r="G902" i="9"/>
  <c r="G1532" i="9"/>
  <c r="H4412" i="9" a="1"/>
  <c r="F2688" i="9"/>
  <c r="G4066" i="9"/>
  <c r="H2344" i="9" a="1"/>
  <c r="H4413" i="9" a="1"/>
  <c r="H151" i="9" a="1"/>
  <c r="G3283" i="9"/>
  <c r="H4065" i="9" a="1"/>
  <c r="G1892" i="9"/>
  <c r="G1082" i="9"/>
  <c r="H2740" i="9" a="1"/>
  <c r="G24" i="9"/>
  <c r="F3195" i="9"/>
  <c r="F2766" i="9"/>
  <c r="F4326" i="9"/>
  <c r="F2792" i="9"/>
  <c r="F2921" i="9"/>
  <c r="H3369" i="9" a="1"/>
  <c r="G4327" i="9"/>
  <c r="F23" i="9"/>
  <c r="G2637" i="9"/>
  <c r="G2481" i="9"/>
  <c r="F3717" i="9"/>
  <c r="G3892" i="9"/>
  <c r="G2922" i="9"/>
  <c r="F3456" i="9"/>
  <c r="G2663" i="9"/>
  <c r="H2636" i="9" a="1"/>
  <c r="F3021" i="9"/>
  <c r="F2818" i="9"/>
  <c r="F279" i="9"/>
  <c r="H4152" i="9" a="1"/>
  <c r="H2714" i="9" a="1"/>
  <c r="G4414" i="9"/>
  <c r="H2558" i="9" a="1"/>
  <c r="G812" i="9"/>
  <c r="G722" i="9"/>
  <c r="H4326" i="9" a="1"/>
  <c r="G408" i="9"/>
  <c r="G3109" i="9"/>
  <c r="F2870" i="9"/>
  <c r="G2871" i="9"/>
  <c r="H3456" i="9" a="1"/>
  <c r="F2454" i="9"/>
  <c r="F2714" i="9"/>
  <c r="G2345" i="9"/>
  <c r="F3891" i="9"/>
  <c r="H2948" i="9" a="1"/>
  <c r="H2895" i="9" a="1"/>
  <c r="G2507" i="9"/>
  <c r="G4153" i="9"/>
  <c r="G3196" i="9"/>
  <c r="G2455" i="9"/>
  <c r="G2897" i="9"/>
  <c r="G344" i="9"/>
  <c r="H3978" i="9" a="1"/>
  <c r="F3630" i="9"/>
  <c r="F4499" i="9"/>
  <c r="G2715" i="9"/>
  <c r="H2792" i="9" a="1"/>
  <c r="G1802" i="9"/>
  <c r="G3544" i="9"/>
  <c r="H2818" i="9" a="1"/>
  <c r="F2895" i="9"/>
  <c r="G2741" i="9"/>
  <c r="H2662" i="9" a="1"/>
  <c r="F2532" i="9"/>
  <c r="H4586" i="9" a="1"/>
  <c r="G2585" i="9"/>
  <c r="H472" i="9" a="1"/>
  <c r="F4588" i="9"/>
  <c r="H4411" i="9" a="1"/>
  <c r="H3804" i="9" a="1"/>
  <c r="H3630" i="9" a="1"/>
  <c r="G3022" i="9"/>
  <c r="H472" i="9" l="1"/>
  <c r="H23" i="9"/>
  <c r="H3804" i="9"/>
  <c r="H4586" i="9"/>
  <c r="H3717" i="9"/>
  <c r="H2454" i="9"/>
  <c r="H87" i="9"/>
  <c r="H3369" i="9"/>
  <c r="H2662" i="9"/>
  <c r="H4326" i="9"/>
  <c r="H2740" i="9"/>
  <c r="H2532" i="9"/>
  <c r="H2844" i="9"/>
  <c r="H2610" i="9"/>
  <c r="H215" i="9"/>
  <c r="H4411" i="9"/>
  <c r="H2818" i="9"/>
  <c r="H2558" i="9"/>
  <c r="H4065" i="9"/>
  <c r="H2714" i="9"/>
  <c r="H151" i="9"/>
  <c r="H3195" i="9"/>
  <c r="H2792" i="9"/>
  <c r="H4152" i="9"/>
  <c r="H4413" i="9"/>
  <c r="H3543" i="9"/>
  <c r="H407" i="9"/>
  <c r="H2584" i="9"/>
  <c r="H2869" i="9"/>
  <c r="H2344" i="9"/>
  <c r="H3630" i="9"/>
  <c r="H3891" i="9"/>
  <c r="H541" i="9"/>
  <c r="H3108" i="9"/>
  <c r="H2948" i="9"/>
  <c r="H343" i="9"/>
  <c r="H2506" i="9"/>
  <c r="H3456" i="9"/>
  <c r="H3978" i="9"/>
  <c r="H2636" i="9"/>
  <c r="H4412" i="9"/>
  <c r="H4239" i="9"/>
  <c r="H3282" i="9"/>
  <c r="H279" i="9"/>
  <c r="H2870" i="9"/>
  <c r="H2921" i="9"/>
  <c r="H3021" i="9"/>
  <c r="H2766" i="9"/>
  <c r="H2480" i="9"/>
  <c r="H2688" i="9"/>
  <c r="H2895" i="9"/>
  <c r="B2872" i="9"/>
  <c r="C3459" i="9"/>
  <c r="C4676" i="9"/>
  <c r="C410" i="9"/>
  <c r="B4154" i="9"/>
  <c r="C1444" i="9"/>
  <c r="B2365" i="9"/>
  <c r="B544" i="9"/>
  <c r="B4067" i="9"/>
  <c r="C814" i="9"/>
  <c r="B2560" i="9"/>
  <c r="B3806" i="9"/>
  <c r="B3110" i="9"/>
  <c r="B3023" i="9"/>
  <c r="B2950" i="9"/>
  <c r="C154" i="9"/>
  <c r="C90" i="9"/>
  <c r="B2638" i="9"/>
  <c r="C1624" i="9"/>
  <c r="C2950" i="9"/>
  <c r="B4328" i="9"/>
  <c r="C3372" i="9"/>
  <c r="C4068" i="9"/>
  <c r="C1894" i="9"/>
  <c r="C1174" i="9"/>
  <c r="C4155" i="9"/>
  <c r="C4675" i="9"/>
  <c r="C1264" i="9"/>
  <c r="B3545" i="9"/>
  <c r="B3893" i="9"/>
  <c r="B2664" i="9"/>
  <c r="C346" i="9"/>
  <c r="B4589" i="9"/>
  <c r="C3981" i="9"/>
  <c r="C2561" i="9"/>
  <c r="C2535" i="9"/>
  <c r="B4415" i="9"/>
  <c r="C4590" i="9"/>
  <c r="B3632" i="9"/>
  <c r="C2769" i="9"/>
  <c r="C2613" i="9"/>
  <c r="C282" i="9"/>
  <c r="B3371" i="9"/>
  <c r="C3111" i="9"/>
  <c r="C3024" i="9"/>
  <c r="B2975" i="9"/>
  <c r="B2534" i="9"/>
  <c r="B2794" i="9"/>
  <c r="C2847" i="9"/>
  <c r="B2690" i="9"/>
  <c r="B473" i="9"/>
  <c r="C3633" i="9"/>
  <c r="C3546" i="9"/>
  <c r="C1984" i="9"/>
  <c r="B2508" i="9"/>
  <c r="C724" i="9"/>
  <c r="B2612" i="9"/>
  <c r="C1084" i="9"/>
  <c r="C634" i="9"/>
  <c r="C544" i="9"/>
  <c r="C2691" i="9"/>
  <c r="B153" i="9"/>
  <c r="B89" i="9"/>
  <c r="C2587" i="9"/>
  <c r="B3719" i="9"/>
  <c r="C2795" i="9"/>
  <c r="C904" i="9"/>
  <c r="B2716" i="9"/>
  <c r="C3198" i="9"/>
  <c r="B25" i="9"/>
  <c r="C2743" i="9"/>
  <c r="B2898" i="9"/>
  <c r="C1534" i="9"/>
  <c r="B2768" i="9"/>
  <c r="B2949" i="9"/>
  <c r="C994" i="9"/>
  <c r="C2074" i="9"/>
  <c r="B2456" i="9"/>
  <c r="B2482" i="9"/>
  <c r="B2846" i="9"/>
  <c r="B217" i="9"/>
  <c r="C3720" i="9"/>
  <c r="C2717" i="9"/>
  <c r="B281" i="9"/>
  <c r="C2509" i="9"/>
  <c r="C2925" i="9"/>
  <c r="B3284" i="9"/>
  <c r="B4675" i="9"/>
  <c r="B345" i="9"/>
  <c r="C2457" i="9"/>
  <c r="C2483" i="9"/>
  <c r="C2976" i="9"/>
  <c r="C2164" i="9"/>
  <c r="C474" i="9"/>
  <c r="B4764" i="9"/>
  <c r="C2899" i="9"/>
  <c r="B4502" i="9"/>
  <c r="C1714" i="9"/>
  <c r="C4503" i="9"/>
  <c r="B2924" i="9"/>
  <c r="C2665" i="9"/>
  <c r="C1354" i="9"/>
  <c r="C3807" i="9"/>
  <c r="C2951" i="9"/>
  <c r="C4242" i="9"/>
  <c r="C2873" i="9"/>
  <c r="B409" i="9"/>
  <c r="C4677" i="9"/>
  <c r="B4241" i="9"/>
  <c r="C4329" i="9"/>
  <c r="C2639" i="9"/>
  <c r="C2821" i="9"/>
  <c r="B2742" i="9"/>
  <c r="B2820" i="9"/>
  <c r="C1804" i="9"/>
  <c r="B3980" i="9"/>
  <c r="C4416" i="9"/>
  <c r="C3285" i="9"/>
  <c r="B3458" i="9"/>
  <c r="B3197" i="9"/>
  <c r="C3894" i="9"/>
  <c r="C218" i="9"/>
  <c r="B2586" i="9"/>
  <c r="C26" i="9"/>
  <c r="H542" i="9" a="1"/>
  <c r="G3893" i="9"/>
  <c r="G2976" i="9"/>
  <c r="F4587" i="9"/>
  <c r="G3197" i="9"/>
  <c r="H4501" i="9" a="1"/>
  <c r="F3544" i="9"/>
  <c r="H4499" i="9" a="1"/>
  <c r="F2481" i="9"/>
  <c r="G2456" i="9"/>
  <c r="H2345" i="9" a="1"/>
  <c r="G3632" i="9"/>
  <c r="G3719" i="9"/>
  <c r="G4067" i="9"/>
  <c r="G2638" i="9"/>
  <c r="H3196" i="9" a="1"/>
  <c r="F4240" i="9"/>
  <c r="H3370" i="9" a="1"/>
  <c r="G4502" i="9"/>
  <c r="G2872" i="9"/>
  <c r="G2073" i="9"/>
  <c r="G3545" i="9"/>
  <c r="H2481" i="9" a="1"/>
  <c r="G2846" i="9"/>
  <c r="H4762" i="9" a="1"/>
  <c r="G543" i="9"/>
  <c r="H4327" i="9" a="1"/>
  <c r="H2689" i="9" a="1"/>
  <c r="G1983" i="9"/>
  <c r="H216" i="9" a="1"/>
  <c r="G2508" i="9"/>
  <c r="G2898" i="9"/>
  <c r="H3631" i="9" a="1"/>
  <c r="G2586" i="9"/>
  <c r="G1713" i="9"/>
  <c r="H2819" i="9" a="1"/>
  <c r="G2716" i="9"/>
  <c r="F2689" i="9"/>
  <c r="F2767" i="9"/>
  <c r="H4066" i="9" a="1"/>
  <c r="H280" i="9" a="1"/>
  <c r="F543" i="9"/>
  <c r="H473" i="9" a="1"/>
  <c r="H344" i="9" a="1"/>
  <c r="G217" i="9"/>
  <c r="F2897" i="9"/>
  <c r="G4154" i="9"/>
  <c r="G1263" i="9"/>
  <c r="G3284" i="9"/>
  <c r="G633" i="9"/>
  <c r="G723" i="9"/>
  <c r="F2871" i="9"/>
  <c r="H88" i="9" a="1"/>
  <c r="H4414" i="9" a="1"/>
  <c r="H2585" i="9" a="1"/>
  <c r="G4588" i="9"/>
  <c r="G2820" i="9"/>
  <c r="F4764" i="9"/>
  <c r="H2715" i="9" a="1"/>
  <c r="G3023" i="9"/>
  <c r="F3370" i="9"/>
  <c r="G345" i="9"/>
  <c r="F2922" i="9"/>
  <c r="F216" i="9"/>
  <c r="G1623" i="9"/>
  <c r="H408" i="9" a="1"/>
  <c r="G4415" i="9"/>
  <c r="F2585" i="9"/>
  <c r="G2690" i="9"/>
  <c r="G1353" i="9"/>
  <c r="H4153" i="9" a="1"/>
  <c r="H3718" i="9" a="1"/>
  <c r="H3979" i="9" a="1"/>
  <c r="F2663" i="9"/>
  <c r="G2924" i="9"/>
  <c r="F152" i="9"/>
  <c r="H2871" i="9" a="1"/>
  <c r="F3805" i="9"/>
  <c r="G474" i="9"/>
  <c r="F3022" i="9"/>
  <c r="G3806" i="9"/>
  <c r="H3544" i="9" a="1"/>
  <c r="F2364" i="9"/>
  <c r="G3458" i="9"/>
  <c r="F2559" i="9"/>
  <c r="F4414" i="9"/>
  <c r="H2741" i="9" a="1"/>
  <c r="G89" i="9"/>
  <c r="G4241" i="9"/>
  <c r="H2507" i="9" a="1"/>
  <c r="G1893" i="9"/>
  <c r="G4589" i="9"/>
  <c r="G4328" i="9"/>
  <c r="H3109" i="9" a="1"/>
  <c r="G903" i="9"/>
  <c r="H2611" i="9" a="1"/>
  <c r="G1533" i="9"/>
  <c r="G3980" i="9"/>
  <c r="H2896" i="9" a="1"/>
  <c r="H2455" i="9" a="1"/>
  <c r="H3283" i="9" a="1"/>
  <c r="F2533" i="9"/>
  <c r="G2664" i="9"/>
  <c r="F344" i="9"/>
  <c r="H2897" i="9" a="1"/>
  <c r="F88" i="9"/>
  <c r="G1443" i="9"/>
  <c r="F3718" i="9"/>
  <c r="G2949" i="9"/>
  <c r="F4153" i="9"/>
  <c r="F2845" i="9"/>
  <c r="G993" i="9"/>
  <c r="F3892" i="9"/>
  <c r="H3022" i="9" a="1"/>
  <c r="H4500" i="9" a="1"/>
  <c r="G2560" i="9"/>
  <c r="F4066" i="9"/>
  <c r="G813" i="9"/>
  <c r="F3979" i="9"/>
  <c r="G2534" i="9"/>
  <c r="H2559" i="9" a="1"/>
  <c r="F2715" i="9"/>
  <c r="H152" i="9" a="1"/>
  <c r="F2507" i="9"/>
  <c r="G153" i="9"/>
  <c r="F3283" i="9"/>
  <c r="F2923" i="9"/>
  <c r="H2845" i="9" a="1"/>
  <c r="G2923" i="9"/>
  <c r="F2741" i="9"/>
  <c r="H4240" i="9" a="1"/>
  <c r="H3805" i="9" a="1"/>
  <c r="F3196" i="9"/>
  <c r="H4674" i="9" a="1"/>
  <c r="G1083" i="9"/>
  <c r="F3109" i="9"/>
  <c r="G4587" i="9"/>
  <c r="G2742" i="9"/>
  <c r="G281" i="9"/>
  <c r="F4327" i="9"/>
  <c r="H3457" i="9" a="1"/>
  <c r="F2793" i="9"/>
  <c r="F2637" i="9"/>
  <c r="F24" i="9"/>
  <c r="G2768" i="9"/>
  <c r="H2533" i="9" a="1"/>
  <c r="F2611" i="9"/>
  <c r="F2819" i="9"/>
  <c r="F408" i="9"/>
  <c r="G3110" i="9"/>
  <c r="H2663" i="9" a="1"/>
  <c r="G3371" i="9"/>
  <c r="H2767" i="9" a="1"/>
  <c r="F473" i="9"/>
  <c r="F3631" i="9"/>
  <c r="G409" i="9"/>
  <c r="G1173" i="9"/>
  <c r="H2922" i="9" a="1"/>
  <c r="G1803" i="9"/>
  <c r="F2455" i="9"/>
  <c r="H24" i="9" a="1"/>
  <c r="F3457" i="9"/>
  <c r="F4676" i="9"/>
  <c r="H2637" i="9" a="1"/>
  <c r="F4501" i="9"/>
  <c r="G25" i="9"/>
  <c r="G2482" i="9"/>
  <c r="H3892" i="9" a="1"/>
  <c r="H2793" i="9" a="1"/>
  <c r="F2948" i="9"/>
  <c r="F280" i="9"/>
  <c r="G2612" i="9"/>
  <c r="G2794" i="9"/>
  <c r="H473" i="9" l="1"/>
  <c r="H2819" i="9"/>
  <c r="H3457" i="9"/>
  <c r="H2637" i="9"/>
  <c r="H4674" i="9"/>
  <c r="H3805" i="9"/>
  <c r="H3718" i="9"/>
  <c r="H2897" i="9"/>
  <c r="H280" i="9"/>
  <c r="H2715" i="9"/>
  <c r="H3631" i="9"/>
  <c r="H2793" i="9"/>
  <c r="H24" i="9"/>
  <c r="H4240" i="9"/>
  <c r="H216" i="9"/>
  <c r="H3892" i="9"/>
  <c r="H2922" i="9"/>
  <c r="H2845" i="9"/>
  <c r="H4500" i="9"/>
  <c r="H3283" i="9"/>
  <c r="H408" i="9"/>
  <c r="H2585" i="9"/>
  <c r="H3196" i="9"/>
  <c r="H2455" i="9"/>
  <c r="H4066" i="9"/>
  <c r="H4414" i="9"/>
  <c r="H2689" i="9"/>
  <c r="H2345" i="9"/>
  <c r="H4153" i="9"/>
  <c r="H2896" i="9"/>
  <c r="H3544" i="9"/>
  <c r="H88" i="9"/>
  <c r="H4327" i="9"/>
  <c r="H4762" i="9"/>
  <c r="H4499" i="9"/>
  <c r="H2767" i="9"/>
  <c r="H152" i="9"/>
  <c r="H3022" i="9"/>
  <c r="H2611" i="9"/>
  <c r="H2481" i="9"/>
  <c r="H4501" i="9"/>
  <c r="H2663" i="9"/>
  <c r="H2559" i="9"/>
  <c r="H2741" i="9"/>
  <c r="H3109" i="9"/>
  <c r="H2871" i="9"/>
  <c r="H2507" i="9"/>
  <c r="H3979" i="9"/>
  <c r="H344" i="9"/>
  <c r="H3370" i="9"/>
  <c r="H542" i="9"/>
  <c r="H2533" i="9"/>
  <c r="C2952" i="9"/>
  <c r="C2165" i="9"/>
  <c r="C1625" i="9"/>
  <c r="C635" i="9"/>
  <c r="C545" i="9"/>
  <c r="C3721" i="9"/>
  <c r="B2821" i="9"/>
  <c r="B2977" i="9"/>
  <c r="B2769" i="9"/>
  <c r="C4330" i="9"/>
  <c r="B4590" i="9"/>
  <c r="B410" i="9"/>
  <c r="C4504" i="9"/>
  <c r="C2614" i="9"/>
  <c r="B2535" i="9"/>
  <c r="B2561" i="9"/>
  <c r="C4678" i="9"/>
  <c r="B3024" i="9"/>
  <c r="B3111" i="9"/>
  <c r="B4068" i="9"/>
  <c r="C4765" i="9"/>
  <c r="C2978" i="9"/>
  <c r="B2951" i="9"/>
  <c r="C2926" i="9"/>
  <c r="B3372" i="9"/>
  <c r="B2509" i="9"/>
  <c r="C995" i="9"/>
  <c r="B218" i="9"/>
  <c r="C1175" i="9"/>
  <c r="C2075" i="9"/>
  <c r="B2717" i="9"/>
  <c r="C2640" i="9"/>
  <c r="B4503" i="9"/>
  <c r="B3633" i="9"/>
  <c r="C155" i="9"/>
  <c r="C91" i="9"/>
  <c r="C2900" i="9"/>
  <c r="C3199" i="9"/>
  <c r="C2666" i="9"/>
  <c r="B474" i="9"/>
  <c r="C4591" i="9"/>
  <c r="C2510" i="9"/>
  <c r="C2744" i="9"/>
  <c r="B2483" i="9"/>
  <c r="B2457" i="9"/>
  <c r="B2795" i="9"/>
  <c r="B26" i="9"/>
  <c r="C3634" i="9"/>
  <c r="C2874" i="9"/>
  <c r="B4677" i="9"/>
  <c r="C1265" i="9"/>
  <c r="B4416" i="9"/>
  <c r="C219" i="9"/>
  <c r="B3894" i="9"/>
  <c r="B545" i="9"/>
  <c r="C475" i="9"/>
  <c r="C3373" i="9"/>
  <c r="B2613" i="9"/>
  <c r="B3546" i="9"/>
  <c r="C1895" i="9"/>
  <c r="C3895" i="9"/>
  <c r="C2484" i="9"/>
  <c r="C2458" i="9"/>
  <c r="C2822" i="9"/>
  <c r="B2639" i="9"/>
  <c r="C3025" i="9"/>
  <c r="C3112" i="9"/>
  <c r="C2796" i="9"/>
  <c r="C1355" i="9"/>
  <c r="C3286" i="9"/>
  <c r="C2718" i="9"/>
  <c r="C2562" i="9"/>
  <c r="C411" i="9"/>
  <c r="C1985" i="9"/>
  <c r="C2977" i="9"/>
  <c r="B2587" i="9"/>
  <c r="B2366" i="9"/>
  <c r="C4764" i="9"/>
  <c r="B2691" i="9"/>
  <c r="C1715" i="9"/>
  <c r="C905" i="9"/>
  <c r="B2847" i="9"/>
  <c r="C2692" i="9"/>
  <c r="C2536" i="9"/>
  <c r="B3459" i="9"/>
  <c r="B3720" i="9"/>
  <c r="C2588" i="9"/>
  <c r="C4763" i="9"/>
  <c r="C4156" i="9"/>
  <c r="C1535" i="9"/>
  <c r="C3547" i="9"/>
  <c r="C1805" i="9"/>
  <c r="B282" i="9"/>
  <c r="B3807" i="9"/>
  <c r="C725" i="9"/>
  <c r="B2665" i="9"/>
  <c r="B4242" i="9"/>
  <c r="B2899" i="9"/>
  <c r="C283" i="9"/>
  <c r="C3808" i="9"/>
  <c r="C4417" i="9"/>
  <c r="C1445" i="9"/>
  <c r="C815" i="9"/>
  <c r="B4329" i="9"/>
  <c r="C2255" i="9"/>
  <c r="C1085" i="9"/>
  <c r="B2743" i="9"/>
  <c r="C3982" i="9"/>
  <c r="B2873" i="9"/>
  <c r="B2925" i="9"/>
  <c r="C347" i="9"/>
  <c r="C4069" i="9"/>
  <c r="C27" i="9"/>
  <c r="B3285" i="9"/>
  <c r="C2848" i="9"/>
  <c r="B4763" i="9"/>
  <c r="B346" i="9"/>
  <c r="B2976" i="9"/>
  <c r="C2770" i="9"/>
  <c r="B154" i="9"/>
  <c r="B90" i="9"/>
  <c r="B3981" i="9"/>
  <c r="C4243" i="9"/>
  <c r="C3460" i="9"/>
  <c r="B3198" i="9"/>
  <c r="B4155" i="9"/>
  <c r="G4416" i="9"/>
  <c r="G3024" i="9"/>
  <c r="G282" i="9"/>
  <c r="H2612" i="9" a="1"/>
  <c r="G4590" i="9"/>
  <c r="G4763" i="9"/>
  <c r="H2924" i="9" a="1"/>
  <c r="G2639" i="9"/>
  <c r="H4587" i="9" a="1"/>
  <c r="G475" i="9"/>
  <c r="H3632" i="9" a="1"/>
  <c r="F4328" i="9"/>
  <c r="G4068" i="9"/>
  <c r="H2664" i="9" a="1"/>
  <c r="G2613" i="9"/>
  <c r="G1444" i="9"/>
  <c r="H3023" i="9" a="1"/>
  <c r="F3980" i="9"/>
  <c r="G4676" i="9"/>
  <c r="H409" i="9" a="1"/>
  <c r="F2586" i="9"/>
  <c r="F4067" i="9"/>
  <c r="F2638" i="9"/>
  <c r="G2978" i="9"/>
  <c r="H3893" i="9" a="1"/>
  <c r="H2898" i="9" a="1"/>
  <c r="H89" i="9" a="1"/>
  <c r="F217" i="9"/>
  <c r="G90" i="9"/>
  <c r="H3458" i="9" a="1"/>
  <c r="F2872" i="9"/>
  <c r="G2691" i="9"/>
  <c r="G4677" i="9"/>
  <c r="G2977" i="9"/>
  <c r="H281" i="9" a="1"/>
  <c r="F4763" i="9"/>
  <c r="G2717" i="9"/>
  <c r="G814" i="9"/>
  <c r="G410" i="9"/>
  <c r="H4588" i="9" a="1"/>
  <c r="F3197" i="9"/>
  <c r="F153" i="9"/>
  <c r="H3980" i="9" a="1"/>
  <c r="H2949" i="9" a="1"/>
  <c r="F3284" i="9"/>
  <c r="F2664" i="9"/>
  <c r="G2795" i="9"/>
  <c r="H543" i="9" a="1"/>
  <c r="F3545" i="9"/>
  <c r="F4675" i="9"/>
  <c r="G3633" i="9"/>
  <c r="G1174" i="9"/>
  <c r="H2923" i="9" a="1"/>
  <c r="G4329" i="9"/>
  <c r="H2846" i="9" a="1"/>
  <c r="G1804" i="9"/>
  <c r="F4154" i="9"/>
  <c r="H2456" i="9" a="1"/>
  <c r="F409" i="9"/>
  <c r="F2949" i="9"/>
  <c r="H153" i="9" a="1"/>
  <c r="G4503" i="9"/>
  <c r="G1354" i="9"/>
  <c r="H4154" i="9" a="1"/>
  <c r="G2950" i="9"/>
  <c r="G4155" i="9"/>
  <c r="G634" i="9"/>
  <c r="G1624" i="9"/>
  <c r="H4241" i="9" a="1"/>
  <c r="G1984" i="9"/>
  <c r="F3371" i="9"/>
  <c r="H25" i="9" a="1"/>
  <c r="G2873" i="9"/>
  <c r="H2508" i="9" a="1"/>
  <c r="G1084" i="9"/>
  <c r="G2665" i="9"/>
  <c r="G4675" i="9"/>
  <c r="H3545" i="9" a="1"/>
  <c r="G3111" i="9"/>
  <c r="F3110" i="9"/>
  <c r="G4242" i="9"/>
  <c r="F544" i="9"/>
  <c r="H3110" i="9" a="1"/>
  <c r="G26" i="9"/>
  <c r="H2534" i="9" a="1"/>
  <c r="F2612" i="9"/>
  <c r="G2164" i="9"/>
  <c r="H3371" i="9" a="1"/>
  <c r="F2456" i="9"/>
  <c r="H2975" i="9" a="1"/>
  <c r="H2638" i="9" a="1"/>
  <c r="G2847" i="9"/>
  <c r="F2898" i="9"/>
  <c r="F2950" i="9"/>
  <c r="H3806" i="9" a="1"/>
  <c r="F2768" i="9"/>
  <c r="G2561" i="9"/>
  <c r="G3894" i="9"/>
  <c r="H4589" i="9" a="1"/>
  <c r="G2483" i="9"/>
  <c r="H2482" i="9" a="1"/>
  <c r="G2587" i="9"/>
  <c r="F3458" i="9"/>
  <c r="H2872" i="9" a="1"/>
  <c r="F89" i="9"/>
  <c r="F3023" i="9"/>
  <c r="G1264" i="9"/>
  <c r="F2846" i="9"/>
  <c r="F2794" i="9"/>
  <c r="G3198" i="9"/>
  <c r="F3719" i="9"/>
  <c r="H4328" i="9" a="1"/>
  <c r="G154" i="9"/>
  <c r="H2794" i="9" a="1"/>
  <c r="F345" i="9"/>
  <c r="F2716" i="9"/>
  <c r="G1714" i="9"/>
  <c r="F2742" i="9"/>
  <c r="G544" i="9"/>
  <c r="F4241" i="9"/>
  <c r="F474" i="9"/>
  <c r="G2899" i="9"/>
  <c r="G1894" i="9"/>
  <c r="G3720" i="9"/>
  <c r="H3284" i="9" a="1"/>
  <c r="F4589" i="9"/>
  <c r="G3459" i="9"/>
  <c r="F2975" i="9"/>
  <c r="H4502" i="9" a="1"/>
  <c r="F25" i="9"/>
  <c r="H2716" i="9" a="1"/>
  <c r="G2951" i="9"/>
  <c r="F2560" i="9"/>
  <c r="G2074" i="9"/>
  <c r="H2560" i="9" a="1"/>
  <c r="G904" i="9"/>
  <c r="G346" i="9"/>
  <c r="F281" i="9"/>
  <c r="F4502" i="9"/>
  <c r="G4764" i="9"/>
  <c r="G994" i="9"/>
  <c r="G1534" i="9"/>
  <c r="G3285" i="9"/>
  <c r="H2586" i="9" a="1"/>
  <c r="G4765" i="9"/>
  <c r="G2821" i="9"/>
  <c r="G3981" i="9"/>
  <c r="G2457" i="9"/>
  <c r="G2535" i="9"/>
  <c r="G3546" i="9"/>
  <c r="H3719" i="9" a="1"/>
  <c r="F3632" i="9"/>
  <c r="H2742" i="9" a="1"/>
  <c r="H217" i="9" a="1"/>
  <c r="F3806" i="9"/>
  <c r="G218" i="9"/>
  <c r="H2690" i="9" a="1"/>
  <c r="G2925" i="9"/>
  <c r="G2769" i="9"/>
  <c r="H4415" i="9" a="1"/>
  <c r="F2482" i="9"/>
  <c r="G2509" i="9"/>
  <c r="F2924" i="9"/>
  <c r="H345" i="9" a="1"/>
  <c r="F2690" i="9"/>
  <c r="F2365" i="9"/>
  <c r="H4067" i="9" a="1"/>
  <c r="F2508" i="9"/>
  <c r="F2820" i="9"/>
  <c r="F2976" i="9"/>
  <c r="F2977" i="9"/>
  <c r="G3807" i="9"/>
  <c r="H2820" i="9" a="1"/>
  <c r="F4415" i="9"/>
  <c r="G2743" i="9"/>
  <c r="G3372" i="9"/>
  <c r="G724" i="9"/>
  <c r="H3197" i="9" a="1"/>
  <c r="H2768" i="9" a="1"/>
  <c r="F2534" i="9"/>
  <c r="F3893" i="9"/>
  <c r="H4154" i="9" l="1"/>
  <c r="H3980" i="9"/>
  <c r="H409" i="9"/>
  <c r="H2742" i="9"/>
  <c r="H2820" i="9"/>
  <c r="H2586" i="9"/>
  <c r="H2794" i="9"/>
  <c r="H4328" i="9"/>
  <c r="H2638" i="9"/>
  <c r="H153" i="9"/>
  <c r="H3458" i="9"/>
  <c r="H3023" i="9"/>
  <c r="H25" i="9"/>
  <c r="H2975" i="9"/>
  <c r="H3371" i="9"/>
  <c r="H2456" i="9"/>
  <c r="H4588" i="9"/>
  <c r="H2664" i="9"/>
  <c r="H2768" i="9"/>
  <c r="H4067" i="9"/>
  <c r="H2534" i="9"/>
  <c r="H2846" i="9"/>
  <c r="H89" i="9"/>
  <c r="H3632" i="9"/>
  <c r="H3719" i="9"/>
  <c r="H345" i="9"/>
  <c r="H2560" i="9"/>
  <c r="H2872" i="9"/>
  <c r="H3110" i="9"/>
  <c r="H2923" i="9"/>
  <c r="H2898" i="9"/>
  <c r="H4587" i="9"/>
  <c r="H3893" i="9"/>
  <c r="H2924" i="9"/>
  <c r="H3197" i="9"/>
  <c r="H4415" i="9"/>
  <c r="H2716" i="9"/>
  <c r="H2482" i="9"/>
  <c r="H4502" i="9"/>
  <c r="H4589" i="9"/>
  <c r="H3545" i="9"/>
  <c r="H543" i="9"/>
  <c r="H281" i="9"/>
  <c r="H2612" i="9"/>
  <c r="H4241" i="9"/>
  <c r="H2690" i="9"/>
  <c r="H217" i="9"/>
  <c r="H3284" i="9"/>
  <c r="H3806" i="9"/>
  <c r="H2508" i="9"/>
  <c r="H2949" i="9"/>
  <c r="C3548" i="9"/>
  <c r="C2823" i="9"/>
  <c r="C412" i="9"/>
  <c r="C906" i="9"/>
  <c r="C348" i="9"/>
  <c r="C3635" i="9"/>
  <c r="C2615" i="9"/>
  <c r="C2719" i="9"/>
  <c r="B2718" i="9"/>
  <c r="C3200" i="9"/>
  <c r="C2511" i="9"/>
  <c r="B3982" i="9"/>
  <c r="B4765" i="9"/>
  <c r="B2822" i="9"/>
  <c r="C4679" i="9"/>
  <c r="C1266" i="9"/>
  <c r="B3460" i="9"/>
  <c r="B2588" i="9"/>
  <c r="C726" i="9"/>
  <c r="B4243" i="9"/>
  <c r="B4069" i="9"/>
  <c r="C1626" i="9"/>
  <c r="B3808" i="9"/>
  <c r="B2874" i="9"/>
  <c r="C3374" i="9"/>
  <c r="C3113" i="9"/>
  <c r="C3026" i="9"/>
  <c r="B2484" i="9"/>
  <c r="B2458" i="9"/>
  <c r="C2927" i="9"/>
  <c r="C2667" i="9"/>
  <c r="C2953" i="9"/>
  <c r="B475" i="9"/>
  <c r="B3373" i="9"/>
  <c r="B3286" i="9"/>
  <c r="B2952" i="9"/>
  <c r="C1176" i="9"/>
  <c r="C1536" i="9"/>
  <c r="B2926" i="9"/>
  <c r="B3895" i="9"/>
  <c r="C2076" i="9"/>
  <c r="B2666" i="9"/>
  <c r="C3983" i="9"/>
  <c r="C3461" i="9"/>
  <c r="C284" i="9"/>
  <c r="C2901" i="9"/>
  <c r="B283" i="9"/>
  <c r="B4156" i="9"/>
  <c r="C1716" i="9"/>
  <c r="C28" i="9"/>
  <c r="C4505" i="9"/>
  <c r="C996" i="9"/>
  <c r="C3722" i="9"/>
  <c r="B2510" i="9"/>
  <c r="C156" i="9"/>
  <c r="C92" i="9"/>
  <c r="B2978" i="9"/>
  <c r="B2562" i="9"/>
  <c r="B4678" i="9"/>
  <c r="B2848" i="9"/>
  <c r="C2256" i="9"/>
  <c r="B411" i="9"/>
  <c r="B2900" i="9"/>
  <c r="C2346" i="9"/>
  <c r="B4330" i="9"/>
  <c r="B347" i="9"/>
  <c r="C4244" i="9"/>
  <c r="B3547" i="9"/>
  <c r="B2367" i="9"/>
  <c r="C476" i="9"/>
  <c r="C1446" i="9"/>
  <c r="C2849" i="9"/>
  <c r="C1986" i="9"/>
  <c r="B4504" i="9"/>
  <c r="C2771" i="9"/>
  <c r="C2693" i="9"/>
  <c r="C220" i="9"/>
  <c r="B2744" i="9"/>
  <c r="C1086" i="9"/>
  <c r="B3199" i="9"/>
  <c r="C2641" i="9"/>
  <c r="C4418" i="9"/>
  <c r="C3809" i="9"/>
  <c r="B2692" i="9"/>
  <c r="C2589" i="9"/>
  <c r="B27" i="9"/>
  <c r="B3721" i="9"/>
  <c r="B3112" i="9"/>
  <c r="B3025" i="9"/>
  <c r="C2979" i="9"/>
  <c r="C4157" i="9"/>
  <c r="C4070" i="9"/>
  <c r="B4417" i="9"/>
  <c r="C1896" i="9"/>
  <c r="C2563" i="9"/>
  <c r="C1806" i="9"/>
  <c r="B2614" i="9"/>
  <c r="C2485" i="9"/>
  <c r="C2459" i="9"/>
  <c r="B3634" i="9"/>
  <c r="B546" i="9"/>
  <c r="C1356" i="9"/>
  <c r="C2166" i="9"/>
  <c r="B2536" i="9"/>
  <c r="C4592" i="9"/>
  <c r="B2796" i="9"/>
  <c r="B155" i="9"/>
  <c r="B91" i="9"/>
  <c r="C3896" i="9"/>
  <c r="B219" i="9"/>
  <c r="C4331" i="9"/>
  <c r="C2797" i="9"/>
  <c r="C2875" i="9"/>
  <c r="B2770" i="9"/>
  <c r="C816" i="9"/>
  <c r="C2745" i="9"/>
  <c r="B2640" i="9"/>
  <c r="C2537" i="9"/>
  <c r="C3287" i="9"/>
  <c r="B4591" i="9"/>
  <c r="C4766" i="9"/>
  <c r="C636" i="9"/>
  <c r="C546" i="9"/>
  <c r="H90" i="9" a="1"/>
  <c r="F3198" i="9"/>
  <c r="G2770" i="9"/>
  <c r="G2536" i="9"/>
  <c r="H2950" i="9" a="1"/>
  <c r="G3112" i="9"/>
  <c r="G2848" i="9"/>
  <c r="H2535" i="9" a="1"/>
  <c r="G2346" i="9"/>
  <c r="H346" i="9" a="1"/>
  <c r="G635" i="9"/>
  <c r="G2255" i="9"/>
  <c r="H4155" i="9" a="1"/>
  <c r="F2457" i="9"/>
  <c r="F2587" i="9"/>
  <c r="F4329" i="9"/>
  <c r="H4590" i="9" a="1"/>
  <c r="H4329" i="9" a="1"/>
  <c r="F2899" i="9"/>
  <c r="G2718" i="9"/>
  <c r="F90" i="9"/>
  <c r="H154" i="9" a="1"/>
  <c r="F2561" i="9"/>
  <c r="G3199" i="9"/>
  <c r="H3894" i="9" a="1"/>
  <c r="G2822" i="9"/>
  <c r="H3546" i="9" a="1"/>
  <c r="F3720" i="9"/>
  <c r="F3459" i="9"/>
  <c r="H4765" i="9" a="1"/>
  <c r="F475" i="9"/>
  <c r="F545" i="9"/>
  <c r="H2457" i="9" a="1"/>
  <c r="H2976" i="9" a="1"/>
  <c r="F2769" i="9"/>
  <c r="G3460" i="9"/>
  <c r="F282" i="9"/>
  <c r="G725" i="9"/>
  <c r="H218" i="9" a="1"/>
  <c r="F2639" i="9"/>
  <c r="F4242" i="9"/>
  <c r="H4677" i="9" a="1"/>
  <c r="H2587" i="9" a="1"/>
  <c r="F218" i="9"/>
  <c r="F4503" i="9"/>
  <c r="G1715" i="9"/>
  <c r="H2613" i="9" a="1"/>
  <c r="G1535" i="9"/>
  <c r="H2691" i="9" a="1"/>
  <c r="H2665" i="9" a="1"/>
  <c r="F2665" i="9"/>
  <c r="H2769" i="9" a="1"/>
  <c r="F3807" i="9"/>
  <c r="G2666" i="9"/>
  <c r="H2717" i="9" a="1"/>
  <c r="G1985" i="9"/>
  <c r="G411" i="9"/>
  <c r="G815" i="9"/>
  <c r="F154" i="9"/>
  <c r="H544" i="9" a="1"/>
  <c r="G4417" i="9"/>
  <c r="F2821" i="9"/>
  <c r="F2613" i="9"/>
  <c r="H4242" i="9" a="1"/>
  <c r="G2640" i="9"/>
  <c r="H2847" i="9" a="1"/>
  <c r="G4591" i="9"/>
  <c r="F3546" i="9"/>
  <c r="H4675" i="9" a="1"/>
  <c r="G3373" i="9"/>
  <c r="F3111" i="9"/>
  <c r="H2483" i="9" a="1"/>
  <c r="G219" i="9"/>
  <c r="G4243" i="9"/>
  <c r="G1175" i="9"/>
  <c r="F2366" i="9"/>
  <c r="F2743" i="9"/>
  <c r="F2691" i="9"/>
  <c r="F4416" i="9"/>
  <c r="H2821" i="9" a="1"/>
  <c r="F4765" i="9"/>
  <c r="H282" i="9" a="1"/>
  <c r="F3285" i="9"/>
  <c r="H3459" i="9" a="1"/>
  <c r="F4590" i="9"/>
  <c r="G4156" i="9"/>
  <c r="G4504" i="9"/>
  <c r="H4763" i="9" a="1"/>
  <c r="G3895" i="9"/>
  <c r="H2899" i="9" a="1"/>
  <c r="G3025" i="9"/>
  <c r="G4678" i="9"/>
  <c r="H2977" i="9" a="1"/>
  <c r="F4068" i="9"/>
  <c r="G3982" i="9"/>
  <c r="H2795" i="9" a="1"/>
  <c r="G3634" i="9"/>
  <c r="H3720" i="9" a="1"/>
  <c r="F4155" i="9"/>
  <c r="G1895" i="9"/>
  <c r="G2510" i="9"/>
  <c r="F4677" i="9"/>
  <c r="F2717" i="9"/>
  <c r="H3807" i="9" a="1"/>
  <c r="F3372" i="9"/>
  <c r="G1625" i="9"/>
  <c r="G476" i="9"/>
  <c r="H4416" i="9" a="1"/>
  <c r="F2873" i="9"/>
  <c r="G2744" i="9"/>
  <c r="G4766" i="9"/>
  <c r="H2925" i="9" a="1"/>
  <c r="G1355" i="9"/>
  <c r="H4068" i="9" a="1"/>
  <c r="G2926" i="9"/>
  <c r="F346" i="9"/>
  <c r="G347" i="9"/>
  <c r="G905" i="9"/>
  <c r="G3808" i="9"/>
  <c r="H3024" i="9" a="1"/>
  <c r="F2951" i="9"/>
  <c r="H4676" i="9" a="1"/>
  <c r="F2847" i="9"/>
  <c r="G155" i="9"/>
  <c r="G2458" i="9"/>
  <c r="G1445" i="9"/>
  <c r="F26" i="9"/>
  <c r="H3198" i="9" a="1"/>
  <c r="F3981" i="9"/>
  <c r="H410" i="9" a="1"/>
  <c r="G545" i="9"/>
  <c r="H3372" i="9" a="1"/>
  <c r="G2796" i="9"/>
  <c r="F3633" i="9"/>
  <c r="G3721" i="9"/>
  <c r="G4330" i="9"/>
  <c r="H2561" i="9" a="1"/>
  <c r="G995" i="9"/>
  <c r="H2509" i="9" a="1"/>
  <c r="F2925" i="9"/>
  <c r="H2873" i="9" a="1"/>
  <c r="G2588" i="9"/>
  <c r="F2978" i="9"/>
  <c r="F2483" i="9"/>
  <c r="G2692" i="9"/>
  <c r="G2614" i="9"/>
  <c r="H2639" i="9" a="1"/>
  <c r="F410" i="9"/>
  <c r="G2562" i="9"/>
  <c r="H2743" i="9" a="1"/>
  <c r="G2874" i="9"/>
  <c r="G2952" i="9"/>
  <c r="H26" i="9" a="1"/>
  <c r="G3286" i="9"/>
  <c r="F2535" i="9"/>
  <c r="G283" i="9"/>
  <c r="H3285" i="9" a="1"/>
  <c r="F2795" i="9"/>
  <c r="G2075" i="9"/>
  <c r="G4069" i="9"/>
  <c r="H3981" i="9" a="1"/>
  <c r="G3547" i="9"/>
  <c r="F2509" i="9"/>
  <c r="H3633" i="9" a="1"/>
  <c r="G91" i="9"/>
  <c r="H4503" i="9" a="1"/>
  <c r="G2484" i="9"/>
  <c r="G2165" i="9"/>
  <c r="H474" i="9" a="1"/>
  <c r="F3894" i="9"/>
  <c r="F3024" i="9"/>
  <c r="H3111" i="9" a="1"/>
  <c r="G1085" i="9"/>
  <c r="G2979" i="9"/>
  <c r="H4764" i="9" a="1"/>
  <c r="G27" i="9"/>
  <c r="G1805" i="9"/>
  <c r="H2951" i="9" a="1"/>
  <c r="G2900" i="9"/>
  <c r="G1265" i="9"/>
  <c r="H2978" i="9" a="1"/>
  <c r="H2978" i="9" l="1"/>
  <c r="H4677" i="9"/>
  <c r="H218" i="9"/>
  <c r="H4590" i="9"/>
  <c r="H2951" i="9"/>
  <c r="H26" i="9"/>
  <c r="H3198" i="9"/>
  <c r="H3807" i="9"/>
  <c r="H2821" i="9"/>
  <c r="H410" i="9"/>
  <c r="H4764" i="9"/>
  <c r="H2743" i="9"/>
  <c r="H2976" i="9"/>
  <c r="H2457" i="9"/>
  <c r="H282" i="9"/>
  <c r="H3111" i="9"/>
  <c r="H2639" i="9"/>
  <c r="H4676" i="9"/>
  <c r="H3720" i="9"/>
  <c r="H3024" i="9"/>
  <c r="H2795" i="9"/>
  <c r="H2483" i="9"/>
  <c r="H2717" i="9"/>
  <c r="H4765" i="9"/>
  <c r="H4155" i="9"/>
  <c r="H474" i="9"/>
  <c r="H2977" i="9"/>
  <c r="H4675" i="9"/>
  <c r="H2769" i="9"/>
  <c r="H3546" i="9"/>
  <c r="H346" i="9"/>
  <c r="H4503" i="9"/>
  <c r="H2873" i="9"/>
  <c r="H2665" i="9"/>
  <c r="H3894" i="9"/>
  <c r="H2535" i="9"/>
  <c r="H3633" i="9"/>
  <c r="H2509" i="9"/>
  <c r="H4068" i="9"/>
  <c r="H2899" i="9"/>
  <c r="H2847" i="9"/>
  <c r="H2691" i="9"/>
  <c r="H2561" i="9"/>
  <c r="H2925" i="9"/>
  <c r="H4763" i="9"/>
  <c r="H4242" i="9"/>
  <c r="H2613" i="9"/>
  <c r="H154" i="9"/>
  <c r="H2950" i="9"/>
  <c r="H3981" i="9"/>
  <c r="H4416" i="9"/>
  <c r="H3459" i="9"/>
  <c r="H544" i="9"/>
  <c r="H2587" i="9"/>
  <c r="H4329" i="9"/>
  <c r="H90" i="9"/>
  <c r="H3285" i="9"/>
  <c r="H3372" i="9"/>
  <c r="C1627" i="9"/>
  <c r="B2745" i="9"/>
  <c r="C413" i="9"/>
  <c r="C3636" i="9"/>
  <c r="C2257" i="9"/>
  <c r="B4592" i="9"/>
  <c r="C4419" i="9"/>
  <c r="B2823" i="9"/>
  <c r="C2512" i="9"/>
  <c r="C4506" i="9"/>
  <c r="B476" i="9"/>
  <c r="B2537" i="9"/>
  <c r="B2693" i="9"/>
  <c r="B3461" i="9"/>
  <c r="C2954" i="9"/>
  <c r="C3462" i="9"/>
  <c r="B4157" i="9"/>
  <c r="B3548" i="9"/>
  <c r="B2771" i="9"/>
  <c r="C2928" i="9"/>
  <c r="C1447" i="9"/>
  <c r="B2641" i="9"/>
  <c r="C2668" i="9"/>
  <c r="B2589" i="9"/>
  <c r="C3810" i="9"/>
  <c r="C349" i="9"/>
  <c r="C2167" i="9"/>
  <c r="B2459" i="9"/>
  <c r="B2485" i="9"/>
  <c r="B4070" i="9"/>
  <c r="C2746" i="9"/>
  <c r="B4766" i="9"/>
  <c r="C727" i="9"/>
  <c r="C2564" i="9"/>
  <c r="B2797" i="9"/>
  <c r="B284" i="9"/>
  <c r="C4680" i="9"/>
  <c r="B4505" i="9"/>
  <c r="C2616" i="9"/>
  <c r="C285" i="9"/>
  <c r="C2077" i="9"/>
  <c r="B2368" i="9"/>
  <c r="B4418" i="9"/>
  <c r="C2347" i="9"/>
  <c r="C1807" i="9"/>
  <c r="C1267" i="9"/>
  <c r="B2901" i="9"/>
  <c r="B4331" i="9"/>
  <c r="C1357" i="9"/>
  <c r="C997" i="9"/>
  <c r="B3113" i="9"/>
  <c r="B3026" i="9"/>
  <c r="B2719" i="9"/>
  <c r="C2876" i="9"/>
  <c r="B2979" i="9"/>
  <c r="C2980" i="9"/>
  <c r="B2511" i="9"/>
  <c r="C4767" i="9"/>
  <c r="C3375" i="9"/>
  <c r="C1987" i="9"/>
  <c r="B3287" i="9"/>
  <c r="B3635" i="9"/>
  <c r="B2875" i="9"/>
  <c r="C1087" i="9"/>
  <c r="B4244" i="9"/>
  <c r="C3549" i="9"/>
  <c r="B3983" i="9"/>
  <c r="B3896" i="9"/>
  <c r="C817" i="9"/>
  <c r="C2538" i="9"/>
  <c r="C2642" i="9"/>
  <c r="C477" i="9"/>
  <c r="B220" i="9"/>
  <c r="B28" i="9"/>
  <c r="B412" i="9"/>
  <c r="B547" i="9"/>
  <c r="B4679" i="9"/>
  <c r="C2772" i="9"/>
  <c r="C2824" i="9"/>
  <c r="B3722" i="9"/>
  <c r="B2927" i="9"/>
  <c r="B3374" i="9"/>
  <c r="B2849" i="9"/>
  <c r="C2850" i="9"/>
  <c r="C907" i="9"/>
  <c r="C29" i="9"/>
  <c r="C637" i="9"/>
  <c r="C547" i="9"/>
  <c r="B2667" i="9"/>
  <c r="C1897" i="9"/>
  <c r="C2902" i="9"/>
  <c r="C3984" i="9"/>
  <c r="C4158" i="9"/>
  <c r="B3200" i="9"/>
  <c r="C2720" i="9"/>
  <c r="B2563" i="9"/>
  <c r="B3809" i="9"/>
  <c r="C157" i="9"/>
  <c r="C93" i="9"/>
  <c r="C4593" i="9"/>
  <c r="B348" i="9"/>
  <c r="B2953" i="9"/>
  <c r="C3114" i="9"/>
  <c r="C3027" i="9"/>
  <c r="B156" i="9"/>
  <c r="B92" i="9"/>
  <c r="C2460" i="9"/>
  <c r="C2486" i="9"/>
  <c r="C2590" i="9"/>
  <c r="C4245" i="9"/>
  <c r="C3897" i="9"/>
  <c r="C1177" i="9"/>
  <c r="C2798" i="9"/>
  <c r="C1537" i="9"/>
  <c r="C4332" i="9"/>
  <c r="C221" i="9"/>
  <c r="C4071" i="9"/>
  <c r="C2694" i="9"/>
  <c r="C3201" i="9"/>
  <c r="C1717" i="9"/>
  <c r="B2615" i="9"/>
  <c r="C3288" i="9"/>
  <c r="C3723" i="9"/>
  <c r="H4591" i="9" a="1"/>
  <c r="F2484" i="9"/>
  <c r="G3635" i="9"/>
  <c r="G2849" i="9"/>
  <c r="H27" i="9" a="1"/>
  <c r="F3286" i="9"/>
  <c r="H4678" i="9" a="1"/>
  <c r="G4679" i="9"/>
  <c r="H2848" i="9" a="1"/>
  <c r="F2367" i="9"/>
  <c r="H2346" i="9" a="1"/>
  <c r="F347" i="9"/>
  <c r="F2926" i="9"/>
  <c r="H4069" i="9" a="1"/>
  <c r="F3199" i="9"/>
  <c r="H2588" i="9" a="1"/>
  <c r="G156" i="9"/>
  <c r="H2458" i="9" a="1"/>
  <c r="G2875" i="9"/>
  <c r="H3199" i="9" a="1"/>
  <c r="F3112" i="9"/>
  <c r="H4330" i="9" a="1"/>
  <c r="G906" i="9"/>
  <c r="H2718" i="9" a="1"/>
  <c r="F2952" i="9"/>
  <c r="H91" i="9" a="1"/>
  <c r="F2822" i="9"/>
  <c r="H3895" i="9" a="1"/>
  <c r="F4766" i="9"/>
  <c r="G2823" i="9"/>
  <c r="F2796" i="9"/>
  <c r="F2692" i="9"/>
  <c r="G3113" i="9"/>
  <c r="F4069" i="9"/>
  <c r="G3026" i="9"/>
  <c r="G1176" i="9"/>
  <c r="G3722" i="9"/>
  <c r="F4504" i="9"/>
  <c r="F476" i="9"/>
  <c r="F546" i="9"/>
  <c r="H2900" i="9" a="1"/>
  <c r="G477" i="9"/>
  <c r="G2256" i="9"/>
  <c r="H3634" i="9" a="1"/>
  <c r="G2693" i="9"/>
  <c r="H2796" i="9" a="1"/>
  <c r="F4156" i="9"/>
  <c r="F2458" i="9"/>
  <c r="G2615" i="9"/>
  <c r="H3982" i="9" a="1"/>
  <c r="H3286" i="9" a="1"/>
  <c r="H3547" i="9" a="1"/>
  <c r="G1626" i="9"/>
  <c r="H4156" i="9" a="1"/>
  <c r="F2848" i="9"/>
  <c r="F3373" i="9"/>
  <c r="G3287" i="9"/>
  <c r="H4504" i="9" a="1"/>
  <c r="G4505" i="9"/>
  <c r="G348" i="9"/>
  <c r="G2347" i="9"/>
  <c r="G546" i="9"/>
  <c r="F2510" i="9"/>
  <c r="G726" i="9"/>
  <c r="H3721" i="9" a="1"/>
  <c r="G3983" i="9"/>
  <c r="G1446" i="9"/>
  <c r="G284" i="9"/>
  <c r="G3200" i="9"/>
  <c r="H2952" i="9" a="1"/>
  <c r="H347" i="9" a="1"/>
  <c r="H155" i="9" a="1"/>
  <c r="F283" i="9"/>
  <c r="G2076" i="9"/>
  <c r="G3548" i="9"/>
  <c r="F2900" i="9"/>
  <c r="G1266" i="9"/>
  <c r="G28" i="9"/>
  <c r="H3112" i="9" a="1"/>
  <c r="H2874" i="9" a="1"/>
  <c r="H2744" i="9" a="1"/>
  <c r="G2771" i="9"/>
  <c r="F2718" i="9"/>
  <c r="F27" i="9"/>
  <c r="F3460" i="9"/>
  <c r="F3895" i="9"/>
  <c r="H2770" i="9" a="1"/>
  <c r="G2667" i="9"/>
  <c r="G4331" i="9"/>
  <c r="F3025" i="9"/>
  <c r="F2536" i="9"/>
  <c r="G2901" i="9"/>
  <c r="H475" i="9" a="1"/>
  <c r="G1356" i="9"/>
  <c r="F3547" i="9"/>
  <c r="H2510" i="9" a="1"/>
  <c r="G92" i="9"/>
  <c r="F411" i="9"/>
  <c r="F4678" i="9"/>
  <c r="G636" i="9"/>
  <c r="H2822" i="9" a="1"/>
  <c r="H3373" i="9" a="1"/>
  <c r="F2874" i="9"/>
  <c r="F4243" i="9"/>
  <c r="G3374" i="9"/>
  <c r="F2640" i="9"/>
  <c r="G2511" i="9"/>
  <c r="G1536" i="9"/>
  <c r="G2797" i="9"/>
  <c r="G2953" i="9"/>
  <c r="G1806" i="9"/>
  <c r="F4330" i="9"/>
  <c r="F3808" i="9"/>
  <c r="G2745" i="9"/>
  <c r="H4417" i="9" a="1"/>
  <c r="H2692" i="9" a="1"/>
  <c r="F2562" i="9"/>
  <c r="G4070" i="9"/>
  <c r="G816" i="9"/>
  <c r="G2563" i="9"/>
  <c r="F155" i="9"/>
  <c r="H4243" i="9" a="1"/>
  <c r="G2166" i="9"/>
  <c r="H545" i="9" a="1"/>
  <c r="G4418" i="9"/>
  <c r="H283" i="9" a="1"/>
  <c r="G2719" i="9"/>
  <c r="F2588" i="9"/>
  <c r="G2589" i="9"/>
  <c r="G3896" i="9"/>
  <c r="G2927" i="9"/>
  <c r="G1896" i="9"/>
  <c r="H3025" i="9" a="1"/>
  <c r="F219" i="9"/>
  <c r="F3634" i="9"/>
  <c r="G1716" i="9"/>
  <c r="G2459" i="9"/>
  <c r="G1986" i="9"/>
  <c r="G4244" i="9"/>
  <c r="G1086" i="9"/>
  <c r="G2537" i="9"/>
  <c r="G2641" i="9"/>
  <c r="F4591" i="9"/>
  <c r="G412" i="9"/>
  <c r="F91" i="9"/>
  <c r="H3808" i="9" a="1"/>
  <c r="G4592" i="9"/>
  <c r="G3809" i="9"/>
  <c r="F2666" i="9"/>
  <c r="G4157" i="9"/>
  <c r="G3461" i="9"/>
  <c r="H2666" i="9" a="1"/>
  <c r="G2485" i="9"/>
  <c r="H411" i="9" a="1"/>
  <c r="F2614" i="9"/>
  <c r="H2562" i="9" a="1"/>
  <c r="F2770" i="9"/>
  <c r="H3460" i="9" a="1"/>
  <c r="G2980" i="9"/>
  <c r="H219" i="9" a="1"/>
  <c r="F2744" i="9"/>
  <c r="G996" i="9"/>
  <c r="H2640" i="9" a="1"/>
  <c r="G220" i="9"/>
  <c r="F3721" i="9"/>
  <c r="G4767" i="9"/>
  <c r="F2979" i="9"/>
  <c r="H2484" i="9" a="1"/>
  <c r="F4417" i="9"/>
  <c r="F3982" i="9"/>
  <c r="H2614" i="9" a="1"/>
  <c r="H2536" i="9" a="1"/>
  <c r="H2926" i="9" a="1"/>
  <c r="H3721" i="9" l="1"/>
  <c r="H475" i="9"/>
  <c r="H4417" i="9"/>
  <c r="H2536" i="9"/>
  <c r="H2640" i="9"/>
  <c r="H3025" i="9"/>
  <c r="H2952" i="9"/>
  <c r="H3895" i="9"/>
  <c r="H2926" i="9"/>
  <c r="H3373" i="9"/>
  <c r="H219" i="9"/>
  <c r="H2770" i="9"/>
  <c r="H4504" i="9"/>
  <c r="H91" i="9"/>
  <c r="H3634" i="9"/>
  <c r="H155" i="9"/>
  <c r="H3460" i="9"/>
  <c r="H2718" i="9"/>
  <c r="H2346" i="9"/>
  <c r="H2614" i="9"/>
  <c r="H2562" i="9"/>
  <c r="H283" i="9"/>
  <c r="H4156" i="9"/>
  <c r="H4330" i="9"/>
  <c r="H2848" i="9"/>
  <c r="H2822" i="9"/>
  <c r="H411" i="9"/>
  <c r="H545" i="9"/>
  <c r="H2744" i="9"/>
  <c r="H3547" i="9"/>
  <c r="H3199" i="9"/>
  <c r="H4678" i="9"/>
  <c r="H347" i="9"/>
  <c r="H2666" i="9"/>
  <c r="H4243" i="9"/>
  <c r="H2510" i="9"/>
  <c r="H2874" i="9"/>
  <c r="H3286" i="9"/>
  <c r="H3112" i="9"/>
  <c r="H3982" i="9"/>
  <c r="H2458" i="9"/>
  <c r="H27" i="9"/>
  <c r="H2900" i="9"/>
  <c r="H2588" i="9"/>
  <c r="H2796" i="9"/>
  <c r="H4069" i="9"/>
  <c r="H4591" i="9"/>
  <c r="H2484" i="9"/>
  <c r="H3808" i="9"/>
  <c r="H2692" i="9"/>
  <c r="B413" i="9"/>
  <c r="B2876" i="9"/>
  <c r="B3462" i="9"/>
  <c r="C2591" i="9"/>
  <c r="C286" i="9"/>
  <c r="B3288" i="9"/>
  <c r="C1988" i="9"/>
  <c r="B2720" i="9"/>
  <c r="C2539" i="9"/>
  <c r="C3811" i="9"/>
  <c r="C4420" i="9"/>
  <c r="C3985" i="9"/>
  <c r="C4246" i="9"/>
  <c r="B2694" i="9"/>
  <c r="C2877" i="9"/>
  <c r="B4332" i="9"/>
  <c r="B3375" i="9"/>
  <c r="B2538" i="9"/>
  <c r="B2460" i="9"/>
  <c r="B2486" i="9"/>
  <c r="B2616" i="9"/>
  <c r="C3550" i="9"/>
  <c r="C3724" i="9"/>
  <c r="C3376" i="9"/>
  <c r="B3810" i="9"/>
  <c r="B548" i="9"/>
  <c r="B4419" i="9"/>
  <c r="C350" i="9"/>
  <c r="B349" i="9"/>
  <c r="C1628" i="9"/>
  <c r="C4333" i="9"/>
  <c r="B221" i="9"/>
  <c r="B2590" i="9"/>
  <c r="C4072" i="9"/>
  <c r="C548" i="9"/>
  <c r="C638" i="9"/>
  <c r="C2851" i="9"/>
  <c r="B3984" i="9"/>
  <c r="C1178" i="9"/>
  <c r="C2078" i="9"/>
  <c r="B3114" i="9"/>
  <c r="B3027" i="9"/>
  <c r="B2928" i="9"/>
  <c r="B4506" i="9"/>
  <c r="B2824" i="9"/>
  <c r="C2773" i="9"/>
  <c r="C2258" i="9"/>
  <c r="C2695" i="9"/>
  <c r="B2798" i="9"/>
  <c r="C2981" i="9"/>
  <c r="C4507" i="9"/>
  <c r="C478" i="9"/>
  <c r="C2825" i="9"/>
  <c r="C4681" i="9"/>
  <c r="B477" i="9"/>
  <c r="C2669" i="9"/>
  <c r="B2902" i="9"/>
  <c r="B3201" i="9"/>
  <c r="C2643" i="9"/>
  <c r="B2668" i="9"/>
  <c r="C4594" i="9"/>
  <c r="B4680" i="9"/>
  <c r="B2772" i="9"/>
  <c r="B157" i="9"/>
  <c r="B93" i="9"/>
  <c r="C1358" i="9"/>
  <c r="B4593" i="9"/>
  <c r="B4158" i="9"/>
  <c r="C414" i="9"/>
  <c r="B3636" i="9"/>
  <c r="B3549" i="9"/>
  <c r="C4159" i="9"/>
  <c r="C2747" i="9"/>
  <c r="C2929" i="9"/>
  <c r="B29" i="9"/>
  <c r="C1088" i="9"/>
  <c r="B2369" i="9"/>
  <c r="C3898" i="9"/>
  <c r="C1538" i="9"/>
  <c r="C2721" i="9"/>
  <c r="B2642" i="9"/>
  <c r="C2617" i="9"/>
  <c r="B4071" i="9"/>
  <c r="C2513" i="9"/>
  <c r="C2903" i="9"/>
  <c r="C1718" i="9"/>
  <c r="C728" i="9"/>
  <c r="C3115" i="9"/>
  <c r="C3028" i="9"/>
  <c r="C3463" i="9"/>
  <c r="C3202" i="9"/>
  <c r="C158" i="9"/>
  <c r="C94" i="9"/>
  <c r="C30" i="9"/>
  <c r="C2799" i="9"/>
  <c r="C2565" i="9"/>
  <c r="C1808" i="9"/>
  <c r="C1268" i="9"/>
  <c r="C222" i="9"/>
  <c r="B2954" i="9"/>
  <c r="C3637" i="9"/>
  <c r="B3723" i="9"/>
  <c r="C2168" i="9"/>
  <c r="C4768" i="9"/>
  <c r="B4245" i="9"/>
  <c r="C2348" i="9"/>
  <c r="C3289" i="9"/>
  <c r="C2461" i="9"/>
  <c r="C2487" i="9"/>
  <c r="B2980" i="9"/>
  <c r="B3897" i="9"/>
  <c r="C998" i="9"/>
  <c r="B4767" i="9"/>
  <c r="B285" i="9"/>
  <c r="C908" i="9"/>
  <c r="B2746" i="9"/>
  <c r="C1448" i="9"/>
  <c r="C1898" i="9"/>
  <c r="C818" i="9"/>
  <c r="B2512" i="9"/>
  <c r="C2955" i="9"/>
  <c r="B2564" i="9"/>
  <c r="B2850" i="9"/>
  <c r="H4331" i="9" a="1"/>
  <c r="F2563" i="9"/>
  <c r="G29" i="9"/>
  <c r="F284" i="9"/>
  <c r="F2901" i="9"/>
  <c r="H2693" i="9" a="1"/>
  <c r="G1807" i="9"/>
  <c r="F547" i="9"/>
  <c r="H2797" i="9" a="1"/>
  <c r="G1087" i="9"/>
  <c r="H92" i="9" a="1"/>
  <c r="F2641" i="9"/>
  <c r="H3809" i="9" a="1"/>
  <c r="G2642" i="9"/>
  <c r="H2641" i="9" a="1"/>
  <c r="G547" i="9"/>
  <c r="H2875" i="9" a="1"/>
  <c r="F220" i="9"/>
  <c r="G2538" i="9"/>
  <c r="F3113" i="9"/>
  <c r="H3983" i="9" a="1"/>
  <c r="F3200" i="9"/>
  <c r="G997" i="9"/>
  <c r="F4592" i="9"/>
  <c r="F2953" i="9"/>
  <c r="H3113" i="9" a="1"/>
  <c r="F2927" i="9"/>
  <c r="H4070" i="9" a="1"/>
  <c r="G285" i="9"/>
  <c r="H4767" i="9" a="1"/>
  <c r="H2667" i="9" a="1"/>
  <c r="G2824" i="9"/>
  <c r="F3635" i="9"/>
  <c r="G2746" i="9"/>
  <c r="G157" i="9"/>
  <c r="H348" i="9" a="1"/>
  <c r="H2745" i="9" a="1"/>
  <c r="G1627" i="9"/>
  <c r="H28" i="9" a="1"/>
  <c r="G2167" i="9"/>
  <c r="H2615" i="9" a="1"/>
  <c r="H4766" i="9" a="1"/>
  <c r="G1897" i="9"/>
  <c r="G4071" i="9"/>
  <c r="H3896" i="9" a="1"/>
  <c r="G1987" i="9"/>
  <c r="G3549" i="9"/>
  <c r="G2564" i="9"/>
  <c r="G4506" i="9"/>
  <c r="H4679" i="9" a="1"/>
  <c r="F3287" i="9"/>
  <c r="G907" i="9"/>
  <c r="F2459" i="9"/>
  <c r="G2981" i="9"/>
  <c r="H4505" i="9" a="1"/>
  <c r="F2537" i="9"/>
  <c r="G2460" i="9"/>
  <c r="G3288" i="9"/>
  <c r="H3026" i="9" a="1"/>
  <c r="G3375" i="9"/>
  <c r="G3114" i="9"/>
  <c r="G3462" i="9"/>
  <c r="G3723" i="9"/>
  <c r="H3200" i="9" a="1"/>
  <c r="H4157" i="9" a="1"/>
  <c r="F3026" i="9"/>
  <c r="G2257" i="9"/>
  <c r="G4593" i="9"/>
  <c r="G3201" i="9"/>
  <c r="H3461" i="9" a="1"/>
  <c r="H2485" i="9" a="1"/>
  <c r="G4768" i="9"/>
  <c r="H3635" i="9" a="1"/>
  <c r="F2745" i="9"/>
  <c r="H4244" i="9" a="1"/>
  <c r="F4070" i="9"/>
  <c r="G2850" i="9"/>
  <c r="G2694" i="9"/>
  <c r="H284" i="9" a="1"/>
  <c r="F2797" i="9"/>
  <c r="H220" i="9" a="1"/>
  <c r="F2693" i="9"/>
  <c r="F92" i="9"/>
  <c r="F3722" i="9"/>
  <c r="F3896" i="9"/>
  <c r="F3983" i="9"/>
  <c r="H2537" i="9" a="1"/>
  <c r="H2823" i="9" a="1"/>
  <c r="F477" i="9"/>
  <c r="F3461" i="9"/>
  <c r="F2511" i="9"/>
  <c r="F4331" i="9"/>
  <c r="F2368" i="9"/>
  <c r="G2720" i="9"/>
  <c r="G2616" i="9"/>
  <c r="H2347" i="9" a="1"/>
  <c r="H476" i="9" a="1"/>
  <c r="H2511" i="9" a="1"/>
  <c r="G2954" i="9"/>
  <c r="F3809" i="9"/>
  <c r="G1267" i="9"/>
  <c r="G4419" i="9"/>
  <c r="G2902" i="9"/>
  <c r="H3722" i="9" a="1"/>
  <c r="F4767" i="9"/>
  <c r="F2667" i="9"/>
  <c r="F2719" i="9"/>
  <c r="F2849" i="9"/>
  <c r="H2979" i="9" a="1"/>
  <c r="G3636" i="9"/>
  <c r="F4157" i="9"/>
  <c r="G2798" i="9"/>
  <c r="G349" i="9"/>
  <c r="G1357" i="9"/>
  <c r="G3810" i="9"/>
  <c r="G2077" i="9"/>
  <c r="G1447" i="9"/>
  <c r="H2927" i="9" a="1"/>
  <c r="G2772" i="9"/>
  <c r="H2901" i="9" a="1"/>
  <c r="F4244" i="9"/>
  <c r="F2615" i="9"/>
  <c r="H3374" i="9" a="1"/>
  <c r="G727" i="9"/>
  <c r="F28" i="9"/>
  <c r="G637" i="9"/>
  <c r="F348" i="9"/>
  <c r="H2953" i="9" a="1"/>
  <c r="G1537" i="9"/>
  <c r="H2589" i="9" a="1"/>
  <c r="G2668" i="9"/>
  <c r="H2719" i="9" a="1"/>
  <c r="F4418" i="9"/>
  <c r="G2928" i="9"/>
  <c r="F3374" i="9"/>
  <c r="G3027" i="9"/>
  <c r="H4418" i="9" a="1"/>
  <c r="F156" i="9"/>
  <c r="G2348" i="9"/>
  <c r="G2590" i="9"/>
  <c r="F412" i="9"/>
  <c r="G3897" i="9"/>
  <c r="H2563" i="9" a="1"/>
  <c r="H3548" i="9" a="1"/>
  <c r="F4679" i="9"/>
  <c r="G2486" i="9"/>
  <c r="F3548" i="9"/>
  <c r="H412" i="9" a="1"/>
  <c r="F2589" i="9"/>
  <c r="G2876" i="9"/>
  <c r="G2512" i="9"/>
  <c r="G4158" i="9"/>
  <c r="G4680" i="9"/>
  <c r="F2485" i="9"/>
  <c r="G221" i="9"/>
  <c r="H2980" i="9" a="1"/>
  <c r="G3984" i="9"/>
  <c r="H3287" i="9" a="1"/>
  <c r="G478" i="9"/>
  <c r="H156" i="9" a="1"/>
  <c r="G413" i="9"/>
  <c r="H546" i="9" a="1"/>
  <c r="G4332" i="9"/>
  <c r="G93" i="9"/>
  <c r="H2771" i="9" a="1"/>
  <c r="F2771" i="9"/>
  <c r="F2980" i="9"/>
  <c r="G817" i="9"/>
  <c r="F4505" i="9"/>
  <c r="G1717" i="9"/>
  <c r="F2875" i="9"/>
  <c r="F2823" i="9"/>
  <c r="H4592" i="9" a="1"/>
  <c r="H2459" i="9" a="1"/>
  <c r="H2849" i="9" a="1"/>
  <c r="G4245" i="9"/>
  <c r="G1177" i="9"/>
  <c r="H4767" i="9" l="1"/>
  <c r="H476" i="9"/>
  <c r="H4679" i="9"/>
  <c r="H2875" i="9"/>
  <c r="H2771" i="9"/>
  <c r="H4418" i="9"/>
  <c r="H3200" i="9"/>
  <c r="H2927" i="9"/>
  <c r="H2823" i="9"/>
  <c r="H220" i="9"/>
  <c r="H4070" i="9"/>
  <c r="H2849" i="9"/>
  <c r="H2537" i="9"/>
  <c r="H284" i="9"/>
  <c r="H3896" i="9"/>
  <c r="H2641" i="9"/>
  <c r="H546" i="9"/>
  <c r="H3809" i="9"/>
  <c r="H156" i="9"/>
  <c r="H2719" i="9"/>
  <c r="H2979" i="9"/>
  <c r="H4766" i="9"/>
  <c r="H4244" i="9"/>
  <c r="H2615" i="9"/>
  <c r="H92" i="9"/>
  <c r="H3287" i="9"/>
  <c r="H2589" i="9"/>
  <c r="H2347" i="9"/>
  <c r="H3635" i="9"/>
  <c r="H28" i="9"/>
  <c r="H2797" i="9"/>
  <c r="H2980" i="9"/>
  <c r="H2953" i="9"/>
  <c r="H3113" i="9"/>
  <c r="H2459" i="9"/>
  <c r="H3548" i="9"/>
  <c r="H3983" i="9"/>
  <c r="H3722" i="9"/>
  <c r="H2485" i="9"/>
  <c r="H2745" i="9"/>
  <c r="H3461" i="9"/>
  <c r="H348" i="9"/>
  <c r="H2693" i="9"/>
  <c r="H3374" i="9"/>
  <c r="H2563" i="9"/>
  <c r="H4505" i="9"/>
  <c r="H4592" i="9"/>
  <c r="H2511" i="9"/>
  <c r="H4157" i="9"/>
  <c r="H2667" i="9"/>
  <c r="H4331" i="9"/>
  <c r="H412" i="9"/>
  <c r="H2901" i="9"/>
  <c r="H3026" i="9"/>
  <c r="C2514" i="9"/>
  <c r="C2592" i="9"/>
  <c r="C1629" i="9"/>
  <c r="B2539" i="9"/>
  <c r="C1089" i="9"/>
  <c r="C2259" i="9"/>
  <c r="C287" i="9"/>
  <c r="C2826" i="9"/>
  <c r="B3115" i="9"/>
  <c r="B3028" i="9"/>
  <c r="B4072" i="9"/>
  <c r="B2617" i="9"/>
  <c r="B3463" i="9"/>
  <c r="C4334" i="9"/>
  <c r="C351" i="9"/>
  <c r="B478" i="9"/>
  <c r="B2591" i="9"/>
  <c r="C1989" i="9"/>
  <c r="B3811" i="9"/>
  <c r="C31" i="9"/>
  <c r="C3116" i="9"/>
  <c r="C3029" i="9"/>
  <c r="C2930" i="9"/>
  <c r="B2669" i="9"/>
  <c r="C2774" i="9"/>
  <c r="C2852" i="9"/>
  <c r="B2851" i="9"/>
  <c r="B3202" i="9"/>
  <c r="C2878" i="9"/>
  <c r="B4420" i="9"/>
  <c r="C4073" i="9"/>
  <c r="B4333" i="9"/>
  <c r="C2748" i="9"/>
  <c r="C4247" i="9"/>
  <c r="C479" i="9"/>
  <c r="B158" i="9"/>
  <c r="B94" i="9"/>
  <c r="C4682" i="9"/>
  <c r="B2929" i="9"/>
  <c r="B2825" i="9"/>
  <c r="B286" i="9"/>
  <c r="C415" i="9"/>
  <c r="C3464" i="9"/>
  <c r="B2513" i="9"/>
  <c r="C2904" i="9"/>
  <c r="C2079" i="9"/>
  <c r="C1539" i="9"/>
  <c r="C3725" i="9"/>
  <c r="C1899" i="9"/>
  <c r="C159" i="9"/>
  <c r="C95" i="9"/>
  <c r="C3203" i="9"/>
  <c r="C2540" i="9"/>
  <c r="C1179" i="9"/>
  <c r="B4246" i="9"/>
  <c r="B222" i="9"/>
  <c r="B2695" i="9"/>
  <c r="C2722" i="9"/>
  <c r="C2169" i="9"/>
  <c r="C729" i="9"/>
  <c r="B2461" i="9"/>
  <c r="B2487" i="9"/>
  <c r="C4508" i="9"/>
  <c r="B3550" i="9"/>
  <c r="C2696" i="9"/>
  <c r="B4594" i="9"/>
  <c r="C1269" i="9"/>
  <c r="C639" i="9"/>
  <c r="C549" i="9"/>
  <c r="C4421" i="9"/>
  <c r="B4507" i="9"/>
  <c r="C3812" i="9"/>
  <c r="B2565" i="9"/>
  <c r="B2721" i="9"/>
  <c r="B2981" i="9"/>
  <c r="B4159" i="9"/>
  <c r="B2955" i="9"/>
  <c r="B549" i="9"/>
  <c r="C3899" i="9"/>
  <c r="B3376" i="9"/>
  <c r="B2903" i="9"/>
  <c r="C819" i="9"/>
  <c r="B30" i="9"/>
  <c r="B2773" i="9"/>
  <c r="B3637" i="9"/>
  <c r="C2670" i="9"/>
  <c r="C4595" i="9"/>
  <c r="C2349" i="9"/>
  <c r="C4160" i="9"/>
  <c r="C1719" i="9"/>
  <c r="C3638" i="9"/>
  <c r="C2566" i="9"/>
  <c r="C2982" i="9"/>
  <c r="C223" i="9"/>
  <c r="B2799" i="9"/>
  <c r="C3377" i="9"/>
  <c r="B3289" i="9"/>
  <c r="B2643" i="9"/>
  <c r="B350" i="9"/>
  <c r="C2488" i="9"/>
  <c r="C3290" i="9"/>
  <c r="C2644" i="9"/>
  <c r="C3986" i="9"/>
  <c r="C2956" i="9"/>
  <c r="B4681" i="9"/>
  <c r="B3985" i="9"/>
  <c r="C1809" i="9"/>
  <c r="B2877" i="9"/>
  <c r="C909" i="9"/>
  <c r="C999" i="9"/>
  <c r="C1359" i="9"/>
  <c r="C3551" i="9"/>
  <c r="B2370" i="9"/>
  <c r="B3724" i="9"/>
  <c r="C1449" i="9"/>
  <c r="B4768" i="9"/>
  <c r="C4769" i="9"/>
  <c r="C2800" i="9"/>
  <c r="B414" i="9"/>
  <c r="B3898" i="9"/>
  <c r="B2747" i="9"/>
  <c r="C2618" i="9"/>
  <c r="H2564" i="9" a="1"/>
  <c r="H2876" i="9" a="1"/>
  <c r="G3115" i="9"/>
  <c r="H2720" i="9" a="1"/>
  <c r="F2590" i="9"/>
  <c r="F29" i="9"/>
  <c r="G908" i="9"/>
  <c r="G1538" i="9"/>
  <c r="H4158" i="9" a="1"/>
  <c r="F4506" i="9"/>
  <c r="G2799" i="9"/>
  <c r="G1178" i="9"/>
  <c r="H2642" i="9" a="1"/>
  <c r="G1988" i="9"/>
  <c r="G1718" i="9"/>
  <c r="F4332" i="9"/>
  <c r="H3288" i="9" a="1"/>
  <c r="F2902" i="9"/>
  <c r="H3549" i="9" a="1"/>
  <c r="G2565" i="9"/>
  <c r="G2669" i="9"/>
  <c r="F3984" i="9"/>
  <c r="F413" i="9"/>
  <c r="F349" i="9"/>
  <c r="H2348" i="9" a="1"/>
  <c r="F4245" i="9"/>
  <c r="H2824" i="9" a="1"/>
  <c r="F3897" i="9"/>
  <c r="F2564" i="9"/>
  <c r="F4419" i="9"/>
  <c r="H3375" i="9" a="1"/>
  <c r="G2078" i="9"/>
  <c r="H285" i="9" a="1"/>
  <c r="G4159" i="9"/>
  <c r="H4245" i="9" a="1"/>
  <c r="G3376" i="9"/>
  <c r="F2876" i="9"/>
  <c r="H2928" i="9" a="1"/>
  <c r="G4681" i="9"/>
  <c r="G4507" i="9"/>
  <c r="G1628" i="9"/>
  <c r="H4332" i="9" a="1"/>
  <c r="F2512" i="9"/>
  <c r="H2590" i="9" a="1"/>
  <c r="F3810" i="9"/>
  <c r="H547" i="9" a="1"/>
  <c r="G2168" i="9"/>
  <c r="F3549" i="9"/>
  <c r="G3637" i="9"/>
  <c r="F3114" i="9"/>
  <c r="F4768" i="9"/>
  <c r="H93" i="9" a="1"/>
  <c r="G728" i="9"/>
  <c r="F478" i="9"/>
  <c r="H349" i="9" a="1"/>
  <c r="G3028" i="9"/>
  <c r="F2981" i="9"/>
  <c r="G2487" i="9"/>
  <c r="G4420" i="9"/>
  <c r="H2798" i="9" a="1"/>
  <c r="F4158" i="9"/>
  <c r="H3114" i="9" a="1"/>
  <c r="G1448" i="9"/>
  <c r="H477" i="9" a="1"/>
  <c r="H3201" i="9" a="1"/>
  <c r="H2954" i="9" a="1"/>
  <c r="F285" i="9"/>
  <c r="F2668" i="9"/>
  <c r="G2617" i="9"/>
  <c r="H4506" i="9" a="1"/>
  <c r="F2538" i="9"/>
  <c r="F4593" i="9"/>
  <c r="H3636" i="9" a="1"/>
  <c r="G286" i="9"/>
  <c r="G4072" i="9"/>
  <c r="F2694" i="9"/>
  <c r="G2877" i="9"/>
  <c r="H2850" i="9" a="1"/>
  <c r="H2460" i="9" a="1"/>
  <c r="F3636" i="9"/>
  <c r="G30" i="9"/>
  <c r="H2486" i="9" a="1"/>
  <c r="G2747" i="9"/>
  <c r="G3811" i="9"/>
  <c r="G998" i="9"/>
  <c r="G3724" i="9"/>
  <c r="H413" i="9" a="1"/>
  <c r="F4071" i="9"/>
  <c r="H29" i="9" a="1"/>
  <c r="F157" i="9"/>
  <c r="G3289" i="9"/>
  <c r="G222" i="9"/>
  <c r="F2642" i="9"/>
  <c r="G1268" i="9"/>
  <c r="G1358" i="9"/>
  <c r="H4768" i="9" a="1"/>
  <c r="H4593" i="9" a="1"/>
  <c r="H3723" i="9" a="1"/>
  <c r="G1898" i="9"/>
  <c r="F2616" i="9"/>
  <c r="H221" i="9" a="1"/>
  <c r="F3723" i="9"/>
  <c r="G2982" i="9"/>
  <c r="G2643" i="9"/>
  <c r="G4333" i="9"/>
  <c r="H2746" i="9" a="1"/>
  <c r="H2668" i="9" a="1"/>
  <c r="H2538" i="9" a="1"/>
  <c r="G2851" i="9"/>
  <c r="H4071" i="9" a="1"/>
  <c r="G2721" i="9"/>
  <c r="G3550" i="9"/>
  <c r="F3027" i="9"/>
  <c r="G2258" i="9"/>
  <c r="H3462" i="9" a="1"/>
  <c r="F3288" i="9"/>
  <c r="G4246" i="9"/>
  <c r="G638" i="9"/>
  <c r="G2461" i="9"/>
  <c r="F2798" i="9"/>
  <c r="G2513" i="9"/>
  <c r="F3462" i="9"/>
  <c r="F2720" i="9"/>
  <c r="F2460" i="9"/>
  <c r="G4594" i="9"/>
  <c r="F4680" i="9"/>
  <c r="G2773" i="9"/>
  <c r="H2616" i="9" a="1"/>
  <c r="G2903" i="9"/>
  <c r="F2369" i="9"/>
  <c r="G3202" i="9"/>
  <c r="G158" i="9"/>
  <c r="F93" i="9"/>
  <c r="H2902" i="9" a="1"/>
  <c r="H3027" i="9" a="1"/>
  <c r="G1808" i="9"/>
  <c r="H3984" i="9" a="1"/>
  <c r="G350" i="9"/>
  <c r="F2850" i="9"/>
  <c r="F3375" i="9"/>
  <c r="G2539" i="9"/>
  <c r="H4680" i="9" a="1"/>
  <c r="F2746" i="9"/>
  <c r="F2824" i="9"/>
  <c r="G2929" i="9"/>
  <c r="F221" i="9"/>
  <c r="G1088" i="9"/>
  <c r="G414" i="9"/>
  <c r="F2928" i="9"/>
  <c r="H4419" i="9" a="1"/>
  <c r="G479" i="9"/>
  <c r="G4769" i="9"/>
  <c r="G818" i="9"/>
  <c r="F2954" i="9"/>
  <c r="F3201" i="9"/>
  <c r="H157" i="9" a="1"/>
  <c r="H2694" i="9" a="1"/>
  <c r="G2695" i="9"/>
  <c r="H3897" i="9" a="1"/>
  <c r="G94" i="9"/>
  <c r="H2772" i="9" a="1"/>
  <c r="G2825" i="9"/>
  <c r="F2772" i="9"/>
  <c r="H3810" i="9" a="1"/>
  <c r="G2349" i="9"/>
  <c r="G3985" i="9"/>
  <c r="G548" i="9"/>
  <c r="G3463" i="9"/>
  <c r="F548" i="9"/>
  <c r="G2591" i="9"/>
  <c r="H478" i="9" a="1"/>
  <c r="F2486" i="9"/>
  <c r="H2512" i="9" a="1"/>
  <c r="G3898" i="9"/>
  <c r="G2955" i="9"/>
  <c r="H478" i="9" l="1"/>
  <c r="H4768" i="9"/>
  <c r="H2954" i="9"/>
  <c r="H3201" i="9"/>
  <c r="H2928" i="9"/>
  <c r="H477" i="9"/>
  <c r="H29" i="9"/>
  <c r="H3114" i="9"/>
  <c r="H4245" i="9"/>
  <c r="H3288" i="9"/>
  <c r="H2590" i="9"/>
  <c r="H3810" i="9"/>
  <c r="H4680" i="9"/>
  <c r="H3462" i="9"/>
  <c r="H413" i="9"/>
  <c r="H2798" i="9"/>
  <c r="H285" i="9"/>
  <c r="H3375" i="9"/>
  <c r="H2642" i="9"/>
  <c r="H4506" i="9"/>
  <c r="H2772" i="9"/>
  <c r="H3897" i="9"/>
  <c r="H3984" i="9"/>
  <c r="H4071" i="9"/>
  <c r="H2486" i="9"/>
  <c r="H349" i="9"/>
  <c r="H2824" i="9"/>
  <c r="H4158" i="9"/>
  <c r="H3723" i="9"/>
  <c r="H2694" i="9"/>
  <c r="H3027" i="9"/>
  <c r="H2538" i="9"/>
  <c r="H2512" i="9"/>
  <c r="H157" i="9"/>
  <c r="H2902" i="9"/>
  <c r="H2668" i="9"/>
  <c r="H2460" i="9"/>
  <c r="H93" i="9"/>
  <c r="H2348" i="9"/>
  <c r="H2746" i="9"/>
  <c r="H2850" i="9"/>
  <c r="H2720" i="9"/>
  <c r="H4332" i="9"/>
  <c r="H2876" i="9"/>
  <c r="H4593" i="9"/>
  <c r="H4419" i="9"/>
  <c r="H2616" i="9"/>
  <c r="H221" i="9"/>
  <c r="H3636" i="9"/>
  <c r="H547" i="9"/>
  <c r="H3549" i="9"/>
  <c r="H2564" i="9"/>
  <c r="C288" i="9"/>
  <c r="C4683" i="9"/>
  <c r="B4595" i="9"/>
  <c r="B3812" i="9"/>
  <c r="B4073" i="9"/>
  <c r="C2671" i="9"/>
  <c r="C2697" i="9"/>
  <c r="B550" i="9"/>
  <c r="B2748" i="9"/>
  <c r="B4682" i="9"/>
  <c r="C1990" i="9"/>
  <c r="B223" i="9"/>
  <c r="B2371" i="9"/>
  <c r="C1810" i="9"/>
  <c r="C2567" i="9"/>
  <c r="B3290" i="9"/>
  <c r="B2696" i="9"/>
  <c r="C416" i="9"/>
  <c r="C1720" i="9"/>
  <c r="B2904" i="9"/>
  <c r="C4248" i="9"/>
  <c r="B3725" i="9"/>
  <c r="C3291" i="9"/>
  <c r="C2957" i="9"/>
  <c r="C2080" i="9"/>
  <c r="B3116" i="9"/>
  <c r="B3029" i="9"/>
  <c r="C2350" i="9"/>
  <c r="C2619" i="9"/>
  <c r="C3639" i="9"/>
  <c r="C2983" i="9"/>
  <c r="C2515" i="9"/>
  <c r="C3465" i="9"/>
  <c r="C2593" i="9"/>
  <c r="C3900" i="9"/>
  <c r="C730" i="9"/>
  <c r="B3638" i="9"/>
  <c r="C2260" i="9"/>
  <c r="C160" i="9"/>
  <c r="C96" i="9"/>
  <c r="C1630" i="9"/>
  <c r="C3552" i="9"/>
  <c r="B2956" i="9"/>
  <c r="C2879" i="9"/>
  <c r="C3117" i="9"/>
  <c r="C3030" i="9"/>
  <c r="C4422" i="9"/>
  <c r="B3203" i="9"/>
  <c r="C1180" i="9"/>
  <c r="C2541" i="9"/>
  <c r="B415" i="9"/>
  <c r="B2800" i="9"/>
  <c r="B3464" i="9"/>
  <c r="B4247" i="9"/>
  <c r="C1360" i="9"/>
  <c r="B4334" i="9"/>
  <c r="C224" i="9"/>
  <c r="C480" i="9"/>
  <c r="C4335" i="9"/>
  <c r="B4508" i="9"/>
  <c r="C3204" i="9"/>
  <c r="B2618" i="9"/>
  <c r="C4596" i="9"/>
  <c r="C2749" i="9"/>
  <c r="C2170" i="9"/>
  <c r="C4770" i="9"/>
  <c r="C2905" i="9"/>
  <c r="B3551" i="9"/>
  <c r="C3726" i="9"/>
  <c r="C3987" i="9"/>
  <c r="C1270" i="9"/>
  <c r="C2931" i="9"/>
  <c r="B351" i="9"/>
  <c r="B159" i="9"/>
  <c r="B95" i="9"/>
  <c r="C2775" i="9"/>
  <c r="C2801" i="9"/>
  <c r="B2644" i="9"/>
  <c r="C2853" i="9"/>
  <c r="B2566" i="9"/>
  <c r="B479" i="9"/>
  <c r="C2827" i="9"/>
  <c r="B2722" i="9"/>
  <c r="C32" i="9"/>
  <c r="B3986" i="9"/>
  <c r="B2826" i="9"/>
  <c r="B31" i="9"/>
  <c r="B2670" i="9"/>
  <c r="C1450" i="9"/>
  <c r="C1540" i="9"/>
  <c r="C1900" i="9"/>
  <c r="C4074" i="9"/>
  <c r="C2645" i="9"/>
  <c r="C1090" i="9"/>
  <c r="B2514" i="9"/>
  <c r="C352" i="9"/>
  <c r="C910" i="9"/>
  <c r="C4509" i="9"/>
  <c r="C2723" i="9"/>
  <c r="B2488" i="9"/>
  <c r="B2540" i="9"/>
  <c r="B4421" i="9"/>
  <c r="B3899" i="9"/>
  <c r="B2774" i="9"/>
  <c r="C1000" i="9"/>
  <c r="B4769" i="9"/>
  <c r="C3378" i="9"/>
  <c r="B3377" i="9"/>
  <c r="B2930" i="9"/>
  <c r="B2982" i="9"/>
  <c r="B2592" i="9"/>
  <c r="C640" i="9"/>
  <c r="C550" i="9"/>
  <c r="C820" i="9"/>
  <c r="B287" i="9"/>
  <c r="C3813" i="9"/>
  <c r="B2852" i="9"/>
  <c r="C4161" i="9"/>
  <c r="B2878" i="9"/>
  <c r="B4160" i="9"/>
  <c r="H2747" i="9" a="1"/>
  <c r="G2350" i="9"/>
  <c r="G819" i="9"/>
  <c r="G639" i="9"/>
  <c r="G3377" i="9"/>
  <c r="F30" i="9"/>
  <c r="H4681" i="9" a="1"/>
  <c r="G1539" i="9"/>
  <c r="H2669" i="9" a="1"/>
  <c r="F3811" i="9"/>
  <c r="F2721" i="9"/>
  <c r="G2878" i="9"/>
  <c r="G2644" i="9"/>
  <c r="G287" i="9"/>
  <c r="H2617" i="9" a="1"/>
  <c r="G3812" i="9"/>
  <c r="F3289" i="9"/>
  <c r="F3115" i="9"/>
  <c r="G2618" i="9"/>
  <c r="G3029" i="9"/>
  <c r="G2800" i="9"/>
  <c r="G3986" i="9"/>
  <c r="H2982" i="9" a="1"/>
  <c r="F2799" i="9"/>
  <c r="F2370" i="9"/>
  <c r="F4072" i="9"/>
  <c r="G2722" i="9"/>
  <c r="F2982" i="9"/>
  <c r="G2592" i="9"/>
  <c r="H94" i="9" a="1"/>
  <c r="G2774" i="9"/>
  <c r="H2695" i="9" a="1"/>
  <c r="G2488" i="9"/>
  <c r="F2513" i="9"/>
  <c r="G1089" i="9"/>
  <c r="G4770" i="9"/>
  <c r="H2981" i="9" a="1"/>
  <c r="H3289" i="9" a="1"/>
  <c r="F4681" i="9"/>
  <c r="G223" i="9"/>
  <c r="F2461" i="9"/>
  <c r="G4160" i="9"/>
  <c r="F2695" i="9"/>
  <c r="F3028" i="9"/>
  <c r="G549" i="9"/>
  <c r="H2903" i="9" a="1"/>
  <c r="G95" i="9"/>
  <c r="H3463" i="9" a="1"/>
  <c r="F4246" i="9"/>
  <c r="G909" i="9"/>
  <c r="G2079" i="9"/>
  <c r="F4333" i="9"/>
  <c r="F3376" i="9"/>
  <c r="H3898" i="9" a="1"/>
  <c r="G2566" i="9"/>
  <c r="F2773" i="9"/>
  <c r="F4769" i="9"/>
  <c r="H3811" i="9" a="1"/>
  <c r="H2591" i="9" a="1"/>
  <c r="F2487" i="9"/>
  <c r="H4333" i="9" a="1"/>
  <c r="G2852" i="9"/>
  <c r="F2903" i="9"/>
  <c r="G3116" i="9"/>
  <c r="F94" i="9"/>
  <c r="H2461" i="9" a="1"/>
  <c r="H4246" i="9" a="1"/>
  <c r="G2826" i="9"/>
  <c r="F3985" i="9"/>
  <c r="H4507" i="9" a="1"/>
  <c r="G1989" i="9"/>
  <c r="G3290" i="9"/>
  <c r="G3551" i="9"/>
  <c r="G3725" i="9"/>
  <c r="G4595" i="9"/>
  <c r="F2929" i="9"/>
  <c r="H3376" i="9" a="1"/>
  <c r="F4420" i="9"/>
  <c r="G4073" i="9"/>
  <c r="F2617" i="9"/>
  <c r="F2851" i="9"/>
  <c r="F4507" i="9"/>
  <c r="H3028" i="9" a="1"/>
  <c r="H2773" i="9" a="1"/>
  <c r="H2721" i="9" a="1"/>
  <c r="G1449" i="9"/>
  <c r="G4247" i="9"/>
  <c r="H2565" i="9" a="1"/>
  <c r="H2513" i="9" a="1"/>
  <c r="G1899" i="9"/>
  <c r="G159" i="9"/>
  <c r="H3550" i="9" a="1"/>
  <c r="G999" i="9"/>
  <c r="G4421" i="9"/>
  <c r="G729" i="9"/>
  <c r="H2825" i="9" a="1"/>
  <c r="H2955" i="9" a="1"/>
  <c r="F2669" i="9"/>
  <c r="H548" i="9" a="1"/>
  <c r="G2169" i="9"/>
  <c r="H3724" i="9" a="1"/>
  <c r="F350" i="9"/>
  <c r="F2747" i="9"/>
  <c r="G1719" i="9"/>
  <c r="F3463" i="9"/>
  <c r="H158" i="9" a="1"/>
  <c r="G2904" i="9"/>
  <c r="H4594" i="9" a="1"/>
  <c r="F3724" i="9"/>
  <c r="F2591" i="9"/>
  <c r="H2929" i="9" a="1"/>
  <c r="G2540" i="9"/>
  <c r="F286" i="9"/>
  <c r="H2877" i="9" a="1"/>
  <c r="H2487" i="9" a="1"/>
  <c r="G351" i="9"/>
  <c r="G2930" i="9"/>
  <c r="H414" i="9" a="1"/>
  <c r="G1629" i="9"/>
  <c r="F479" i="9"/>
  <c r="F158" i="9"/>
  <c r="H2851" i="9" a="1"/>
  <c r="F4159" i="9"/>
  <c r="F2955" i="9"/>
  <c r="H2799" i="9" a="1"/>
  <c r="H30" i="9" a="1"/>
  <c r="G2514" i="9"/>
  <c r="H2643" i="9" a="1"/>
  <c r="G1269" i="9"/>
  <c r="H3637" i="9" a="1"/>
  <c r="G1179" i="9"/>
  <c r="H4420" i="9" a="1"/>
  <c r="F3637" i="9"/>
  <c r="F2539" i="9"/>
  <c r="G2670" i="9"/>
  <c r="F414" i="9"/>
  <c r="F549" i="9"/>
  <c r="G415" i="9"/>
  <c r="F2565" i="9"/>
  <c r="G3638" i="9"/>
  <c r="H222" i="9" a="1"/>
  <c r="F4594" i="9"/>
  <c r="F3550" i="9"/>
  <c r="H2539" i="9" a="1"/>
  <c r="G2748" i="9"/>
  <c r="H2349" i="9" a="1"/>
  <c r="G3203" i="9"/>
  <c r="G1359" i="9"/>
  <c r="F2877" i="9"/>
  <c r="F3202" i="9"/>
  <c r="G1809" i="9"/>
  <c r="G480" i="9"/>
  <c r="H4072" i="9" a="1"/>
  <c r="H3202" i="9" a="1"/>
  <c r="G4682" i="9"/>
  <c r="H3115" i="9" a="1"/>
  <c r="G4508" i="9"/>
  <c r="H479" i="9" a="1"/>
  <c r="F2643" i="9"/>
  <c r="H350" i="9" a="1"/>
  <c r="G2983" i="9"/>
  <c r="G31" i="9"/>
  <c r="G2956" i="9"/>
  <c r="F3898" i="9"/>
  <c r="G2259" i="9"/>
  <c r="G3899" i="9"/>
  <c r="G2696" i="9"/>
  <c r="H4159" i="9" a="1"/>
  <c r="F2825" i="9"/>
  <c r="G4334" i="9"/>
  <c r="H3985" i="9" a="1"/>
  <c r="F222" i="9"/>
  <c r="G3464" i="9"/>
  <c r="H286" i="9" a="1"/>
  <c r="H2982" i="9" l="1"/>
  <c r="H2565" i="9"/>
  <c r="H4594" i="9"/>
  <c r="H3985" i="9"/>
  <c r="H286" i="9"/>
  <c r="H158" i="9"/>
  <c r="H2721" i="9"/>
  <c r="H3376" i="9"/>
  <c r="H3463" i="9"/>
  <c r="H2903" i="9"/>
  <c r="H2617" i="9"/>
  <c r="H350" i="9"/>
  <c r="H4420" i="9"/>
  <c r="H2591" i="9"/>
  <c r="H479" i="9"/>
  <c r="H3637" i="9"/>
  <c r="H94" i="9"/>
  <c r="H3724" i="9"/>
  <c r="H2773" i="9"/>
  <c r="H3115" i="9"/>
  <c r="H2643" i="9"/>
  <c r="H2487" i="9"/>
  <c r="H548" i="9"/>
  <c r="H222" i="9"/>
  <c r="H4507" i="9"/>
  <c r="H2669" i="9"/>
  <c r="H3202" i="9"/>
  <c r="H30" i="9"/>
  <c r="H2539" i="9"/>
  <c r="H2955" i="9"/>
  <c r="H4072" i="9"/>
  <c r="H2799" i="9"/>
  <c r="H3811" i="9"/>
  <c r="H2825" i="9"/>
  <c r="H3898" i="9"/>
  <c r="H4246" i="9"/>
  <c r="H3289" i="9"/>
  <c r="H4681" i="9"/>
  <c r="H3028" i="9"/>
  <c r="H2461" i="9"/>
  <c r="H2981" i="9"/>
  <c r="H2851" i="9"/>
  <c r="H2877" i="9"/>
  <c r="H3550" i="9"/>
  <c r="H4159" i="9"/>
  <c r="H4333" i="9"/>
  <c r="H2695" i="9"/>
  <c r="H2747" i="9"/>
  <c r="H2349" i="9"/>
  <c r="H414" i="9"/>
  <c r="H2929" i="9"/>
  <c r="H2513" i="9"/>
  <c r="B4248" i="9"/>
  <c r="C1991" i="9"/>
  <c r="B32" i="9"/>
  <c r="C1181" i="9"/>
  <c r="C2568" i="9"/>
  <c r="C3205" i="9"/>
  <c r="B3726" i="9"/>
  <c r="C4249" i="9"/>
  <c r="B4509" i="9"/>
  <c r="C1631" i="9"/>
  <c r="C289" i="9"/>
  <c r="C1721" i="9"/>
  <c r="C2984" i="9"/>
  <c r="C911" i="9"/>
  <c r="B2879" i="9"/>
  <c r="C641" i="9"/>
  <c r="C551" i="9"/>
  <c r="B2957" i="9"/>
  <c r="C1091" i="9"/>
  <c r="B2567" i="9"/>
  <c r="C1001" i="9"/>
  <c r="C2672" i="9"/>
  <c r="C1541" i="9"/>
  <c r="B3639" i="9"/>
  <c r="B2827" i="9"/>
  <c r="C2906" i="9"/>
  <c r="C225" i="9"/>
  <c r="C3988" i="9"/>
  <c r="B3117" i="9"/>
  <c r="B3030" i="9"/>
  <c r="C3379" i="9"/>
  <c r="C1811" i="9"/>
  <c r="C2594" i="9"/>
  <c r="C2081" i="9"/>
  <c r="B4683" i="9"/>
  <c r="B2697" i="9"/>
  <c r="C2958" i="9"/>
  <c r="C2776" i="9"/>
  <c r="B4596" i="9"/>
  <c r="B4422" i="9"/>
  <c r="B3291" i="9"/>
  <c r="B3204" i="9"/>
  <c r="C2698" i="9"/>
  <c r="B3465" i="9"/>
  <c r="B2801" i="9"/>
  <c r="B2515" i="9"/>
  <c r="C4162" i="9"/>
  <c r="C33" i="9"/>
  <c r="B2593" i="9"/>
  <c r="C2802" i="9"/>
  <c r="C2932" i="9"/>
  <c r="C4684" i="9"/>
  <c r="C1451" i="9"/>
  <c r="B2983" i="9"/>
  <c r="C2351" i="9"/>
  <c r="C2620" i="9"/>
  <c r="B3813" i="9"/>
  <c r="C481" i="9"/>
  <c r="C1901" i="9"/>
  <c r="B4770" i="9"/>
  <c r="C4771" i="9"/>
  <c r="C2880" i="9"/>
  <c r="B160" i="9"/>
  <c r="B96" i="9"/>
  <c r="C1361" i="9"/>
  <c r="C4423" i="9"/>
  <c r="B480" i="9"/>
  <c r="C4510" i="9"/>
  <c r="C3727" i="9"/>
  <c r="B2723" i="9"/>
  <c r="B2372" i="9"/>
  <c r="B4161" i="9"/>
  <c r="C353" i="9"/>
  <c r="C3640" i="9"/>
  <c r="C2171" i="9"/>
  <c r="C4336" i="9"/>
  <c r="B2775" i="9"/>
  <c r="B3987" i="9"/>
  <c r="C2646" i="9"/>
  <c r="C731" i="9"/>
  <c r="C3901" i="9"/>
  <c r="B2541" i="9"/>
  <c r="B352" i="9"/>
  <c r="C2750" i="9"/>
  <c r="C3118" i="9"/>
  <c r="C3031" i="9"/>
  <c r="B2671" i="9"/>
  <c r="B2931" i="9"/>
  <c r="C4597" i="9"/>
  <c r="C2854" i="9"/>
  <c r="B416" i="9"/>
  <c r="B3552" i="9"/>
  <c r="B3378" i="9"/>
  <c r="C417" i="9"/>
  <c r="B2619" i="9"/>
  <c r="B2905" i="9"/>
  <c r="C3466" i="9"/>
  <c r="B2749" i="9"/>
  <c r="B224" i="9"/>
  <c r="C4075" i="9"/>
  <c r="C3553" i="9"/>
  <c r="B2645" i="9"/>
  <c r="B4335" i="9"/>
  <c r="B288" i="9"/>
  <c r="B615" i="9"/>
  <c r="B551" i="9"/>
  <c r="B2853" i="9"/>
  <c r="C2542" i="9"/>
  <c r="B3900" i="9"/>
  <c r="B4074" i="9"/>
  <c r="C2828" i="9"/>
  <c r="C3814" i="9"/>
  <c r="C2261" i="9"/>
  <c r="C3292" i="9"/>
  <c r="C1271" i="9"/>
  <c r="C161" i="9"/>
  <c r="C97" i="9"/>
  <c r="C821" i="9"/>
  <c r="C2724" i="9"/>
  <c r="G550" i="9"/>
  <c r="G4771" i="9"/>
  <c r="F3986" i="9"/>
  <c r="F2722" i="9"/>
  <c r="F2983" i="9"/>
  <c r="H3986" i="9" a="1"/>
  <c r="H2722" i="9" a="1"/>
  <c r="F287" i="9"/>
  <c r="H159" i="9" a="1"/>
  <c r="G730" i="9"/>
  <c r="H2826" i="9" a="1"/>
  <c r="G1810" i="9"/>
  <c r="H2592" i="9" a="1"/>
  <c r="G2905" i="9"/>
  <c r="H2350" i="9" a="1"/>
  <c r="F4770" i="9"/>
  <c r="H351" i="9" a="1"/>
  <c r="F4334" i="9"/>
  <c r="F2540" i="9"/>
  <c r="G1270" i="9"/>
  <c r="H2904" i="9" a="1"/>
  <c r="G1180" i="9"/>
  <c r="G2619" i="9"/>
  <c r="F2618" i="9"/>
  <c r="H31" i="9" a="1"/>
  <c r="G3726" i="9"/>
  <c r="G2541" i="9"/>
  <c r="H3899" i="9" a="1"/>
  <c r="H2852" i="9" a="1"/>
  <c r="G2515" i="9"/>
  <c r="H4421" i="9" a="1"/>
  <c r="G2260" i="9"/>
  <c r="F31" i="9"/>
  <c r="G4422" i="9"/>
  <c r="H3725" i="9" a="1"/>
  <c r="G2593" i="9"/>
  <c r="G416" i="9"/>
  <c r="F3551" i="9"/>
  <c r="G3639" i="9"/>
  <c r="H287" i="9" a="1"/>
  <c r="F2956" i="9"/>
  <c r="G96" i="9"/>
  <c r="G4335" i="9"/>
  <c r="H2566" i="9" a="1"/>
  <c r="H2800" i="9" a="1"/>
  <c r="F4421" i="9"/>
  <c r="H2670" i="9" a="1"/>
  <c r="G3117" i="9"/>
  <c r="F3812" i="9"/>
  <c r="H2488" i="9" a="1"/>
  <c r="G2723" i="9"/>
  <c r="G1000" i="9"/>
  <c r="F4073" i="9"/>
  <c r="H3377" i="9" a="1"/>
  <c r="F4682" i="9"/>
  <c r="F3725" i="9"/>
  <c r="G3552" i="9"/>
  <c r="F3464" i="9"/>
  <c r="G2351" i="9"/>
  <c r="H3029" i="9" a="1"/>
  <c r="G3900" i="9"/>
  <c r="G288" i="9"/>
  <c r="G1090" i="9"/>
  <c r="F2696" i="9"/>
  <c r="G2671" i="9"/>
  <c r="F3029" i="9"/>
  <c r="H3638" i="9" a="1"/>
  <c r="H2956" i="9" a="1"/>
  <c r="G2984" i="9"/>
  <c r="H95" i="9" a="1"/>
  <c r="G1540" i="9"/>
  <c r="H415" i="9" a="1"/>
  <c r="G1900" i="9"/>
  <c r="F2904" i="9"/>
  <c r="G1450" i="9"/>
  <c r="G4248" i="9"/>
  <c r="H3203" i="9" a="1"/>
  <c r="G4509" i="9"/>
  <c r="G3030" i="9"/>
  <c r="F2644" i="9"/>
  <c r="G2170" i="9"/>
  <c r="G2080" i="9"/>
  <c r="H2774" i="9" a="1"/>
  <c r="G2567" i="9"/>
  <c r="F2748" i="9"/>
  <c r="G1630" i="9"/>
  <c r="F2514" i="9"/>
  <c r="F480" i="9"/>
  <c r="F2371" i="9"/>
  <c r="G2775" i="9"/>
  <c r="H2748" i="9" a="1"/>
  <c r="G2645" i="9"/>
  <c r="H4334" i="9" a="1"/>
  <c r="F2930" i="9"/>
  <c r="H4073" i="9" a="1"/>
  <c r="G820" i="9"/>
  <c r="H2930" i="9" a="1"/>
  <c r="F2670" i="9"/>
  <c r="G640" i="9"/>
  <c r="F3638" i="9"/>
  <c r="F3290" i="9"/>
  <c r="G2801" i="9"/>
  <c r="F159" i="9"/>
  <c r="H2983" i="9" a="1"/>
  <c r="F3203" i="9"/>
  <c r="H549" i="9" a="1"/>
  <c r="G2931" i="9"/>
  <c r="G3813" i="9"/>
  <c r="F2800" i="9"/>
  <c r="F351" i="9"/>
  <c r="F223" i="9"/>
  <c r="F95" i="9"/>
  <c r="F3899" i="9"/>
  <c r="H4247" i="9" a="1"/>
  <c r="G2749" i="9"/>
  <c r="H3290" i="9" a="1"/>
  <c r="G2879" i="9"/>
  <c r="H3812" i="9" a="1"/>
  <c r="G160" i="9"/>
  <c r="H2644" i="9" a="1"/>
  <c r="F3377" i="9"/>
  <c r="G3378" i="9"/>
  <c r="G224" i="9"/>
  <c r="G3204" i="9"/>
  <c r="G2697" i="9"/>
  <c r="F2488" i="9"/>
  <c r="H480" i="9" a="1"/>
  <c r="H3464" i="9" a="1"/>
  <c r="F2774" i="9"/>
  <c r="G2827" i="9"/>
  <c r="G1360" i="9"/>
  <c r="H4769" i="9" a="1"/>
  <c r="F2878" i="9"/>
  <c r="G3987" i="9"/>
  <c r="F2826" i="9"/>
  <c r="H4682" i="9" a="1"/>
  <c r="F415" i="9"/>
  <c r="H4160" i="9" a="1"/>
  <c r="F4595" i="9"/>
  <c r="H3551" i="9" a="1"/>
  <c r="G3291" i="9"/>
  <c r="H4508" i="9" a="1"/>
  <c r="G32" i="9"/>
  <c r="G3465" i="9"/>
  <c r="F2852" i="9"/>
  <c r="H4595" i="9" a="1"/>
  <c r="F4160" i="9"/>
  <c r="G481" i="9"/>
  <c r="F3116" i="9"/>
  <c r="G4161" i="9"/>
  <c r="F2566" i="9"/>
  <c r="G352" i="9"/>
  <c r="G4683" i="9"/>
  <c r="G1990" i="9"/>
  <c r="F550" i="9"/>
  <c r="H2696" i="9" a="1"/>
  <c r="G2853" i="9"/>
  <c r="H3116" i="9" a="1"/>
  <c r="F2592" i="9"/>
  <c r="H2514" i="9" a="1"/>
  <c r="F4508" i="9"/>
  <c r="H2878" i="9" a="1"/>
  <c r="G4074" i="9"/>
  <c r="H223" i="9" a="1"/>
  <c r="G4596" i="9"/>
  <c r="H2618" i="9" a="1"/>
  <c r="G1720" i="9"/>
  <c r="H2540" i="9" a="1"/>
  <c r="G2957" i="9"/>
  <c r="F4247" i="9"/>
  <c r="G910" i="9"/>
  <c r="H480" i="9" l="1"/>
  <c r="H2983" i="9"/>
  <c r="H2540" i="9"/>
  <c r="H4595" i="9"/>
  <c r="H3203" i="9"/>
  <c r="H3377" i="9"/>
  <c r="H3725" i="9"/>
  <c r="H351" i="9"/>
  <c r="H2618" i="9"/>
  <c r="H2350" i="9"/>
  <c r="H223" i="9"/>
  <c r="H4508" i="9"/>
  <c r="H2644" i="9"/>
  <c r="H2930" i="9"/>
  <c r="H2488" i="9"/>
  <c r="H4421" i="9"/>
  <c r="H2592" i="9"/>
  <c r="H2878" i="9"/>
  <c r="H3551" i="9"/>
  <c r="H3812" i="9"/>
  <c r="H4073" i="9"/>
  <c r="H415" i="9"/>
  <c r="H2852" i="9"/>
  <c r="H2826" i="9"/>
  <c r="H2514" i="9"/>
  <c r="H4160" i="9"/>
  <c r="H3290" i="9"/>
  <c r="H4334" i="9"/>
  <c r="H95" i="9"/>
  <c r="H2670" i="9"/>
  <c r="H3899" i="9"/>
  <c r="H159" i="9"/>
  <c r="H3116" i="9"/>
  <c r="H4682" i="9"/>
  <c r="H4247" i="9"/>
  <c r="H2748" i="9"/>
  <c r="H2956" i="9"/>
  <c r="H2800" i="9"/>
  <c r="H3638" i="9"/>
  <c r="H2566" i="9"/>
  <c r="H31" i="9"/>
  <c r="H2722" i="9"/>
  <c r="H2696" i="9"/>
  <c r="H3986" i="9"/>
  <c r="H4769" i="9"/>
  <c r="H287" i="9"/>
  <c r="H2904" i="9"/>
  <c r="H3464" i="9"/>
  <c r="H549" i="9"/>
  <c r="H2774" i="9"/>
  <c r="H3029" i="9"/>
  <c r="C2352" i="9"/>
  <c r="B3640" i="9"/>
  <c r="C4250" i="9"/>
  <c r="B2698" i="9"/>
  <c r="B417" i="9"/>
  <c r="B3292" i="9"/>
  <c r="C2933" i="9"/>
  <c r="B2880" i="9"/>
  <c r="B4075" i="9"/>
  <c r="B2750" i="9"/>
  <c r="C4511" i="9"/>
  <c r="C2985" i="9"/>
  <c r="C2621" i="9"/>
  <c r="B3205" i="9"/>
  <c r="C732" i="9"/>
  <c r="C4337" i="9"/>
  <c r="C912" i="9"/>
  <c r="C3380" i="9"/>
  <c r="B4162" i="9"/>
  <c r="C3641" i="9"/>
  <c r="C3554" i="9"/>
  <c r="C3206" i="9"/>
  <c r="C3989" i="9"/>
  <c r="B2802" i="9"/>
  <c r="C418" i="9"/>
  <c r="C3815" i="9"/>
  <c r="C1452" i="9"/>
  <c r="C4772" i="9"/>
  <c r="C34" i="9"/>
  <c r="B3553" i="9"/>
  <c r="B2724" i="9"/>
  <c r="C4076" i="9"/>
  <c r="B3727" i="9"/>
  <c r="B2594" i="9"/>
  <c r="B33" i="9"/>
  <c r="B3466" i="9"/>
  <c r="C4685" i="9"/>
  <c r="C2777" i="9"/>
  <c r="B161" i="9"/>
  <c r="B97" i="9"/>
  <c r="C2647" i="9"/>
  <c r="B4510" i="9"/>
  <c r="C1902" i="9"/>
  <c r="C290" i="9"/>
  <c r="B2906" i="9"/>
  <c r="C354" i="9"/>
  <c r="B3814" i="9"/>
  <c r="C162" i="9"/>
  <c r="C98" i="9"/>
  <c r="B353" i="9"/>
  <c r="C822" i="9"/>
  <c r="C4424" i="9"/>
  <c r="B4249" i="9"/>
  <c r="C4598" i="9"/>
  <c r="B225" i="9"/>
  <c r="C1992" i="9"/>
  <c r="C2725" i="9"/>
  <c r="B4684" i="9"/>
  <c r="B4771" i="9"/>
  <c r="C1632" i="9"/>
  <c r="C1182" i="9"/>
  <c r="C1722" i="9"/>
  <c r="C3293" i="9"/>
  <c r="B2932" i="9"/>
  <c r="C2673" i="9"/>
  <c r="C2959" i="9"/>
  <c r="C3467" i="9"/>
  <c r="C2699" i="9"/>
  <c r="C1002" i="9"/>
  <c r="C2082" i="9"/>
  <c r="B3988" i="9"/>
  <c r="B2984" i="9"/>
  <c r="B4336" i="9"/>
  <c r="B2373" i="9"/>
  <c r="C3902" i="9"/>
  <c r="C2172" i="9"/>
  <c r="C1092" i="9"/>
  <c r="B4597" i="9"/>
  <c r="C2595" i="9"/>
  <c r="C226" i="9"/>
  <c r="C4163" i="9"/>
  <c r="B289" i="9"/>
  <c r="C2855" i="9"/>
  <c r="B2646" i="9"/>
  <c r="B2620" i="9"/>
  <c r="B2958" i="9"/>
  <c r="C2569" i="9"/>
  <c r="B481" i="9"/>
  <c r="C2262" i="9"/>
  <c r="C2829" i="9"/>
  <c r="C1362" i="9"/>
  <c r="B4423" i="9"/>
  <c r="C2907" i="9"/>
  <c r="B2542" i="9"/>
  <c r="C2803" i="9"/>
  <c r="B3118" i="9"/>
  <c r="B3031" i="9"/>
  <c r="B2854" i="9"/>
  <c r="C642" i="9"/>
  <c r="C552" i="9"/>
  <c r="C482" i="9"/>
  <c r="C2881" i="9"/>
  <c r="B2568" i="9"/>
  <c r="C3728" i="9"/>
  <c r="B2828" i="9"/>
  <c r="C2751" i="9"/>
  <c r="B616" i="9"/>
  <c r="B552" i="9"/>
  <c r="B2672" i="9"/>
  <c r="B2776" i="9"/>
  <c r="C3119" i="9"/>
  <c r="C3032" i="9"/>
  <c r="B3901" i="9"/>
  <c r="C1542" i="9"/>
  <c r="B3379" i="9"/>
  <c r="C1812" i="9"/>
  <c r="C1272" i="9"/>
  <c r="H2957" i="9" a="1"/>
  <c r="G97" i="9"/>
  <c r="G1451" i="9"/>
  <c r="G2620" i="9"/>
  <c r="G4075" i="9"/>
  <c r="G821" i="9"/>
  <c r="H4074" i="9" a="1"/>
  <c r="G3031" i="9"/>
  <c r="H4161" i="9" a="1"/>
  <c r="H4248" i="9" a="1"/>
  <c r="G289" i="9"/>
  <c r="H481" i="9" a="1"/>
  <c r="F2567" i="9"/>
  <c r="H3552" i="9" a="1"/>
  <c r="F32" i="9"/>
  <c r="G2568" i="9"/>
  <c r="H2515" i="9" a="1"/>
  <c r="G3466" i="9"/>
  <c r="H4509" i="9" a="1"/>
  <c r="G4336" i="9"/>
  <c r="H2593" i="9" a="1"/>
  <c r="G911" i="9"/>
  <c r="G2880" i="9"/>
  <c r="G2646" i="9"/>
  <c r="H2853" i="9" a="1"/>
  <c r="F3813" i="9"/>
  <c r="F3552" i="9"/>
  <c r="H160" i="9" a="1"/>
  <c r="F288" i="9"/>
  <c r="H4422" i="9" a="1"/>
  <c r="G1811" i="9"/>
  <c r="H4596" i="9" a="1"/>
  <c r="F96" i="9"/>
  <c r="G2542" i="9"/>
  <c r="H2645" i="9" a="1"/>
  <c r="H4770" i="9" a="1"/>
  <c r="H352" i="9" a="1"/>
  <c r="G2672" i="9"/>
  <c r="H2879" i="9" a="1"/>
  <c r="F3030" i="9"/>
  <c r="F3639" i="9"/>
  <c r="F4248" i="9"/>
  <c r="H4335" i="9" a="1"/>
  <c r="H3030" i="9" a="1"/>
  <c r="F3204" i="9"/>
  <c r="H2671" i="9" a="1"/>
  <c r="G4510" i="9"/>
  <c r="H96" i="9" a="1"/>
  <c r="F160" i="9"/>
  <c r="H2749" i="9" a="1"/>
  <c r="F3726" i="9"/>
  <c r="G1271" i="9"/>
  <c r="H2931" i="9" a="1"/>
  <c r="G1901" i="9"/>
  <c r="G417" i="9"/>
  <c r="G3553" i="9"/>
  <c r="F2879" i="9"/>
  <c r="F2801" i="9"/>
  <c r="G2698" i="9"/>
  <c r="H3900" i="9" a="1"/>
  <c r="H2567" i="9" a="1"/>
  <c r="F2984" i="9"/>
  <c r="H2827" i="9" a="1"/>
  <c r="G2724" i="9"/>
  <c r="G1991" i="9"/>
  <c r="F3291" i="9"/>
  <c r="H4683" i="9" a="1"/>
  <c r="H224" i="9" a="1"/>
  <c r="F3117" i="9"/>
  <c r="H3639" i="9" a="1"/>
  <c r="F4596" i="9"/>
  <c r="G4162" i="9"/>
  <c r="F4771" i="9"/>
  <c r="H2619" i="9" a="1"/>
  <c r="G731" i="9"/>
  <c r="G2776" i="9"/>
  <c r="F2671" i="9"/>
  <c r="G1541" i="9"/>
  <c r="G4684" i="9"/>
  <c r="G1091" i="9"/>
  <c r="F416" i="9"/>
  <c r="G2352" i="9"/>
  <c r="F481" i="9"/>
  <c r="G2261" i="9"/>
  <c r="H550" i="9" a="1"/>
  <c r="G2932" i="9"/>
  <c r="F2931" i="9"/>
  <c r="F2723" i="9"/>
  <c r="H3291" i="9" a="1"/>
  <c r="G3292" i="9"/>
  <c r="G2906" i="9"/>
  <c r="G1631" i="9"/>
  <c r="G641" i="9"/>
  <c r="F3900" i="9"/>
  <c r="F2853" i="9"/>
  <c r="F4683" i="9"/>
  <c r="H416" i="9" a="1"/>
  <c r="G2985" i="9"/>
  <c r="F2905" i="9"/>
  <c r="H2697" i="9" a="1"/>
  <c r="F3378" i="9"/>
  <c r="G1001" i="9"/>
  <c r="G2171" i="9"/>
  <c r="F3987" i="9"/>
  <c r="F352" i="9"/>
  <c r="F4335" i="9"/>
  <c r="G2594" i="9"/>
  <c r="G353" i="9"/>
  <c r="G1721" i="9"/>
  <c r="F224" i="9"/>
  <c r="G33" i="9"/>
  <c r="H3117" i="9" a="1"/>
  <c r="F4422" i="9"/>
  <c r="G4423" i="9"/>
  <c r="F2372" i="9"/>
  <c r="F4074" i="9"/>
  <c r="G2828" i="9"/>
  <c r="G2958" i="9"/>
  <c r="G3205" i="9"/>
  <c r="H3204" i="9" a="1"/>
  <c r="G4249" i="9"/>
  <c r="F2957" i="9"/>
  <c r="H2905" i="9" a="1"/>
  <c r="F2619" i="9"/>
  <c r="H4771" i="9" a="1"/>
  <c r="G4772" i="9"/>
  <c r="G482" i="9"/>
  <c r="F2775" i="9"/>
  <c r="G4597" i="9"/>
  <c r="H3465" i="9" a="1"/>
  <c r="H2801" i="9" a="1"/>
  <c r="F2827" i="9"/>
  <c r="H2775" i="9" a="1"/>
  <c r="F551" i="9"/>
  <c r="F3465" i="9"/>
  <c r="F2541" i="9"/>
  <c r="G3118" i="9"/>
  <c r="G551" i="9"/>
  <c r="F615" i="9"/>
  <c r="G3379" i="9"/>
  <c r="H32" i="9" a="1"/>
  <c r="H615" i="9" a="1"/>
  <c r="G2081" i="9"/>
  <c r="H2541" i="9" a="1"/>
  <c r="F2593" i="9"/>
  <c r="F4509" i="9"/>
  <c r="H3813" i="9" a="1"/>
  <c r="G225" i="9"/>
  <c r="F2749" i="9"/>
  <c r="G3988" i="9"/>
  <c r="F4161" i="9"/>
  <c r="H3726" i="9" a="1"/>
  <c r="H3378" i="9" a="1"/>
  <c r="G2802" i="9"/>
  <c r="H288" i="9" a="1"/>
  <c r="H2351" i="9" a="1"/>
  <c r="G2750" i="9"/>
  <c r="F2645" i="9"/>
  <c r="G3727" i="9"/>
  <c r="G1181" i="9"/>
  <c r="F2697" i="9"/>
  <c r="G3814" i="9"/>
  <c r="H2723" i="9" a="1"/>
  <c r="G3901" i="9"/>
  <c r="G161" i="9"/>
  <c r="H3987" i="9" a="1"/>
  <c r="G2854" i="9"/>
  <c r="F2515" i="9"/>
  <c r="G1361" i="9"/>
  <c r="G3640" i="9"/>
  <c r="H4771" i="9" l="1"/>
  <c r="H3813" i="9"/>
  <c r="H3900" i="9"/>
  <c r="H3987" i="9"/>
  <c r="H2541" i="9"/>
  <c r="H2905" i="9"/>
  <c r="H2697" i="9"/>
  <c r="H4770" i="9"/>
  <c r="H615" i="9"/>
  <c r="H2931" i="9"/>
  <c r="H2645" i="9"/>
  <c r="H2515" i="9"/>
  <c r="H2723" i="9"/>
  <c r="H32" i="9"/>
  <c r="H3204" i="9"/>
  <c r="H416" i="9"/>
  <c r="H2619" i="9"/>
  <c r="H2749" i="9"/>
  <c r="H4596" i="9"/>
  <c r="H3552" i="9"/>
  <c r="H96" i="9"/>
  <c r="H4422" i="9"/>
  <c r="H481" i="9"/>
  <c r="H3639" i="9"/>
  <c r="H2671" i="9"/>
  <c r="H160" i="9"/>
  <c r="H4248" i="9"/>
  <c r="H2351" i="9"/>
  <c r="H4161" i="9"/>
  <c r="H288" i="9"/>
  <c r="H2775" i="9"/>
  <c r="H3117" i="9"/>
  <c r="H3291" i="9"/>
  <c r="H224" i="9"/>
  <c r="H3030" i="9"/>
  <c r="H4683" i="9"/>
  <c r="H4335" i="9"/>
  <c r="H2853" i="9"/>
  <c r="H4074" i="9"/>
  <c r="H3378" i="9"/>
  <c r="H2801" i="9"/>
  <c r="H3726" i="9"/>
  <c r="H3465" i="9"/>
  <c r="H550" i="9"/>
  <c r="H2827" i="9"/>
  <c r="H2879" i="9"/>
  <c r="H2593" i="9"/>
  <c r="H2567" i="9"/>
  <c r="H352" i="9"/>
  <c r="H4509" i="9"/>
  <c r="H2957" i="9"/>
  <c r="C1363" i="9"/>
  <c r="C2173" i="9"/>
  <c r="C1903" i="9"/>
  <c r="B2595" i="9"/>
  <c r="B2569" i="9"/>
  <c r="B354" i="9"/>
  <c r="B4685" i="9"/>
  <c r="B2374" i="9"/>
  <c r="C1813" i="9"/>
  <c r="B4772" i="9"/>
  <c r="B418" i="9"/>
  <c r="C4773" i="9"/>
  <c r="C3207" i="9"/>
  <c r="C2674" i="9"/>
  <c r="B3815" i="9"/>
  <c r="B3293" i="9"/>
  <c r="B2803" i="9"/>
  <c r="C1183" i="9"/>
  <c r="B4424" i="9"/>
  <c r="B4337" i="9"/>
  <c r="C227" i="9"/>
  <c r="B2933" i="9"/>
  <c r="B482" i="9"/>
  <c r="C1633" i="9"/>
  <c r="B2699" i="9"/>
  <c r="B3206" i="9"/>
  <c r="B4511" i="9"/>
  <c r="C2726" i="9"/>
  <c r="C4512" i="9"/>
  <c r="C355" i="9"/>
  <c r="B226" i="9"/>
  <c r="B34" i="9"/>
  <c r="B2751" i="9"/>
  <c r="B2907" i="9"/>
  <c r="C2882" i="9"/>
  <c r="B4076" i="9"/>
  <c r="B290" i="9"/>
  <c r="C1993" i="9"/>
  <c r="C1543" i="9"/>
  <c r="C4077" i="9"/>
  <c r="C4425" i="9"/>
  <c r="B2725" i="9"/>
  <c r="C2830" i="9"/>
  <c r="C1453" i="9"/>
  <c r="C2596" i="9"/>
  <c r="C2622" i="9"/>
  <c r="C3990" i="9"/>
  <c r="C3555" i="9"/>
  <c r="C3381" i="9"/>
  <c r="C913" i="9"/>
  <c r="B3902" i="9"/>
  <c r="C2804" i="9"/>
  <c r="B3641" i="9"/>
  <c r="C4599" i="9"/>
  <c r="C2960" i="9"/>
  <c r="B4598" i="9"/>
  <c r="B2621" i="9"/>
  <c r="C3903" i="9"/>
  <c r="C3294" i="9"/>
  <c r="B4250" i="9"/>
  <c r="C823" i="9"/>
  <c r="C4338" i="9"/>
  <c r="B2881" i="9"/>
  <c r="C2986" i="9"/>
  <c r="C4686" i="9"/>
  <c r="C35" i="9"/>
  <c r="C483" i="9"/>
  <c r="C3642" i="9"/>
  <c r="B2777" i="9"/>
  <c r="B2985" i="9"/>
  <c r="B2647" i="9"/>
  <c r="C1273" i="9"/>
  <c r="B3380" i="9"/>
  <c r="B3728" i="9"/>
  <c r="C3816" i="9"/>
  <c r="C419" i="9"/>
  <c r="C2778" i="9"/>
  <c r="C2908" i="9"/>
  <c r="C2700" i="9"/>
  <c r="C163" i="9"/>
  <c r="C99" i="9"/>
  <c r="B3467" i="9"/>
  <c r="C643" i="9"/>
  <c r="C553" i="9"/>
  <c r="B3989" i="9"/>
  <c r="B617" i="9"/>
  <c r="B553" i="9"/>
  <c r="C733" i="9"/>
  <c r="C2856" i="9"/>
  <c r="C3033" i="9"/>
  <c r="C3120" i="9"/>
  <c r="C1093" i="9"/>
  <c r="C3468" i="9"/>
  <c r="C2934" i="9"/>
  <c r="C2353" i="9"/>
  <c r="C4251" i="9"/>
  <c r="C2752" i="9"/>
  <c r="B2855" i="9"/>
  <c r="B3032" i="9"/>
  <c r="B3119" i="9"/>
  <c r="B2673" i="9"/>
  <c r="C291" i="9"/>
  <c r="C2263" i="9"/>
  <c r="B2959" i="9"/>
  <c r="C1723" i="9"/>
  <c r="C2083" i="9"/>
  <c r="B162" i="9"/>
  <c r="B98" i="9"/>
  <c r="B3554" i="9"/>
  <c r="C4164" i="9"/>
  <c r="B2829" i="9"/>
  <c r="C3729" i="9"/>
  <c r="C1003" i="9"/>
  <c r="C2648" i="9"/>
  <c r="B4163" i="9"/>
  <c r="H551" i="9" a="1"/>
  <c r="G1542" i="9"/>
  <c r="G354" i="9"/>
  <c r="G2751" i="9"/>
  <c r="F3292" i="9"/>
  <c r="G642" i="9"/>
  <c r="F3466" i="9"/>
  <c r="F2985" i="9"/>
  <c r="F2880" i="9"/>
  <c r="H2620" i="9" a="1"/>
  <c r="G3815" i="9"/>
  <c r="H2880" i="9" a="1"/>
  <c r="G2933" i="9"/>
  <c r="H2646" i="9" a="1"/>
  <c r="F4336" i="9"/>
  <c r="G3728" i="9"/>
  <c r="G4773" i="9"/>
  <c r="F2828" i="9"/>
  <c r="G3119" i="9"/>
  <c r="G4163" i="9"/>
  <c r="H353" i="9" a="1"/>
  <c r="F3988" i="9"/>
  <c r="F3901" i="9"/>
  <c r="G2353" i="9"/>
  <c r="G2262" i="9"/>
  <c r="G552" i="9"/>
  <c r="G2621" i="9"/>
  <c r="G912" i="9"/>
  <c r="G822" i="9"/>
  <c r="G1812" i="9"/>
  <c r="F2646" i="9"/>
  <c r="H3988" i="9" a="1"/>
  <c r="G483" i="9"/>
  <c r="H4075" i="9" a="1"/>
  <c r="F417" i="9"/>
  <c r="H2854" i="9" a="1"/>
  <c r="F4249" i="9"/>
  <c r="G226" i="9"/>
  <c r="F2724" i="9"/>
  <c r="G2569" i="9"/>
  <c r="G3380" i="9"/>
  <c r="H225" i="9" a="1"/>
  <c r="G3989" i="9"/>
  <c r="G2907" i="9"/>
  <c r="G3641" i="9"/>
  <c r="F2906" i="9"/>
  <c r="H161" i="9" a="1"/>
  <c r="G2829" i="9"/>
  <c r="G1632" i="9"/>
  <c r="F3379" i="9"/>
  <c r="F289" i="9"/>
  <c r="G2725" i="9"/>
  <c r="H2672" i="9" a="1"/>
  <c r="F2620" i="9"/>
  <c r="H2594" i="9" a="1"/>
  <c r="F161" i="9"/>
  <c r="H3901" i="9" a="1"/>
  <c r="G2699" i="9"/>
  <c r="G1992" i="9"/>
  <c r="F2750" i="9"/>
  <c r="G4598" i="9"/>
  <c r="G418" i="9"/>
  <c r="F4510" i="9"/>
  <c r="G2595" i="9"/>
  <c r="G1272" i="9"/>
  <c r="G1362" i="9"/>
  <c r="F4075" i="9"/>
  <c r="H2958" i="9" a="1"/>
  <c r="G4511" i="9"/>
  <c r="G4337" i="9"/>
  <c r="H3553" i="9" a="1"/>
  <c r="H3727" i="9" a="1"/>
  <c r="G2673" i="9"/>
  <c r="F4684" i="9"/>
  <c r="H3466" i="9" a="1"/>
  <c r="F616" i="9"/>
  <c r="G4076" i="9"/>
  <c r="H4336" i="9" a="1"/>
  <c r="G2855" i="9"/>
  <c r="H3379" i="9" a="1"/>
  <c r="F33" i="9"/>
  <c r="F2802" i="9"/>
  <c r="G98" i="9"/>
  <c r="F2932" i="9"/>
  <c r="G2172" i="9"/>
  <c r="F2568" i="9"/>
  <c r="G3467" i="9"/>
  <c r="H3640" i="9" a="1"/>
  <c r="H2352" i="9" a="1"/>
  <c r="F3640" i="9"/>
  <c r="G732" i="9"/>
  <c r="H2776" i="9" a="1"/>
  <c r="H4510" i="9" a="1"/>
  <c r="H2698" i="9" a="1"/>
  <c r="G1092" i="9"/>
  <c r="H2568" i="9" a="1"/>
  <c r="F482" i="9"/>
  <c r="H3814" i="9" a="1"/>
  <c r="H616" i="9" a="1"/>
  <c r="G3902" i="9"/>
  <c r="H2906" i="9" a="1"/>
  <c r="H4684" i="9" a="1"/>
  <c r="F2373" i="9"/>
  <c r="G2777" i="9"/>
  <c r="F2542" i="9"/>
  <c r="F2776" i="9"/>
  <c r="F3031" i="9"/>
  <c r="G3032" i="9"/>
  <c r="G162" i="9"/>
  <c r="H2932" i="9" a="1"/>
  <c r="H2542" i="9" a="1"/>
  <c r="F3118" i="9"/>
  <c r="H2750" i="9" a="1"/>
  <c r="F4423" i="9"/>
  <c r="H4162" i="9" a="1"/>
  <c r="F4597" i="9"/>
  <c r="F3814" i="9"/>
  <c r="H33" i="9" a="1"/>
  <c r="F4162" i="9"/>
  <c r="H4249" i="9" a="1"/>
  <c r="H2984" i="9" a="1"/>
  <c r="G34" i="9"/>
  <c r="F552" i="9"/>
  <c r="H417" i="9" a="1"/>
  <c r="G4685" i="9"/>
  <c r="G2959" i="9"/>
  <c r="G4424" i="9"/>
  <c r="F225" i="9"/>
  <c r="G4250" i="9"/>
  <c r="G1902" i="9"/>
  <c r="F2594" i="9"/>
  <c r="F4772" i="9"/>
  <c r="H3118" i="9" a="1"/>
  <c r="G290" i="9"/>
  <c r="H3292" i="9" a="1"/>
  <c r="G1452" i="9"/>
  <c r="H4423" i="9" a="1"/>
  <c r="F353" i="9"/>
  <c r="G3206" i="9"/>
  <c r="H4597" i="9" a="1"/>
  <c r="G2986" i="9"/>
  <c r="H2828" i="9" a="1"/>
  <c r="H2724" i="9" a="1"/>
  <c r="H3205" i="9" a="1"/>
  <c r="F3205" i="9"/>
  <c r="G1182" i="9"/>
  <c r="F3553" i="9"/>
  <c r="G3293" i="9"/>
  <c r="G1002" i="9"/>
  <c r="F2958" i="9"/>
  <c r="F97" i="9"/>
  <c r="G2647" i="9"/>
  <c r="H289" i="9" a="1"/>
  <c r="F2698" i="9"/>
  <c r="H3031" i="9" a="1"/>
  <c r="G2803" i="9"/>
  <c r="H2802" i="9" a="1"/>
  <c r="F3727" i="9"/>
  <c r="F2854" i="9"/>
  <c r="H97" i="9" a="1"/>
  <c r="G3554" i="9"/>
  <c r="G2082" i="9"/>
  <c r="G1722" i="9"/>
  <c r="G2881" i="9"/>
  <c r="F2672" i="9"/>
  <c r="H2724" i="9" l="1"/>
  <c r="H2984" i="9"/>
  <c r="H2828" i="9"/>
  <c r="H4249" i="9"/>
  <c r="H4684" i="9"/>
  <c r="H97" i="9"/>
  <c r="H4597" i="9"/>
  <c r="H33" i="9"/>
  <c r="H2906" i="9"/>
  <c r="H3379" i="9"/>
  <c r="H3901" i="9"/>
  <c r="H2854" i="9"/>
  <c r="H616" i="9"/>
  <c r="H4336" i="9"/>
  <c r="H2594" i="9"/>
  <c r="H4075" i="9"/>
  <c r="H2646" i="9"/>
  <c r="H2802" i="9"/>
  <c r="H4423" i="9"/>
  <c r="H4162" i="9"/>
  <c r="H3814" i="9"/>
  <c r="H2672" i="9"/>
  <c r="H3988" i="9"/>
  <c r="H2880" i="9"/>
  <c r="H3031" i="9"/>
  <c r="H3292" i="9"/>
  <c r="H2750" i="9"/>
  <c r="H2568" i="9"/>
  <c r="H3466" i="9"/>
  <c r="H2620" i="9"/>
  <c r="H289" i="9"/>
  <c r="H3118" i="9"/>
  <c r="H2542" i="9"/>
  <c r="H2698" i="9"/>
  <c r="H2932" i="9"/>
  <c r="H4510" i="9"/>
  <c r="H3727" i="9"/>
  <c r="H2776" i="9"/>
  <c r="H3553" i="9"/>
  <c r="H161" i="9"/>
  <c r="H2352" i="9"/>
  <c r="H2958" i="9"/>
  <c r="H3640" i="9"/>
  <c r="H225" i="9"/>
  <c r="H353" i="9"/>
  <c r="H551" i="9"/>
  <c r="H3205" i="9"/>
  <c r="H417" i="9"/>
  <c r="C2174" i="9"/>
  <c r="C2727" i="9"/>
  <c r="B3816" i="9"/>
  <c r="C36" i="9"/>
  <c r="C1094" i="9"/>
  <c r="B2986" i="9"/>
  <c r="C4426" i="9"/>
  <c r="C3991" i="9"/>
  <c r="B2752" i="9"/>
  <c r="B3294" i="9"/>
  <c r="B3207" i="9"/>
  <c r="B618" i="9"/>
  <c r="B554" i="9"/>
  <c r="B3555" i="9"/>
  <c r="C2805" i="9"/>
  <c r="B3729" i="9"/>
  <c r="C4513" i="9"/>
  <c r="B2596" i="9"/>
  <c r="B163" i="9"/>
  <c r="B99" i="9"/>
  <c r="B3120" i="9"/>
  <c r="B3033" i="9"/>
  <c r="C3208" i="9"/>
  <c r="C4774" i="9"/>
  <c r="C914" i="9"/>
  <c r="B2648" i="9"/>
  <c r="C3469" i="9"/>
  <c r="B4251" i="9"/>
  <c r="C2961" i="9"/>
  <c r="C2883" i="9"/>
  <c r="B4077" i="9"/>
  <c r="C228" i="9"/>
  <c r="C484" i="9"/>
  <c r="C1364" i="9"/>
  <c r="C2831" i="9"/>
  <c r="C3643" i="9"/>
  <c r="C1544" i="9"/>
  <c r="C4165" i="9"/>
  <c r="B4164" i="9"/>
  <c r="C1724" i="9"/>
  <c r="B3381" i="9"/>
  <c r="B2375" i="9"/>
  <c r="B2622" i="9"/>
  <c r="C1454" i="9"/>
  <c r="C356" i="9"/>
  <c r="C2987" i="9"/>
  <c r="C2857" i="9"/>
  <c r="C1634" i="9"/>
  <c r="B4599" i="9"/>
  <c r="C4252" i="9"/>
  <c r="B2908" i="9"/>
  <c r="C3382" i="9"/>
  <c r="B3990" i="9"/>
  <c r="C4078" i="9"/>
  <c r="C2909" i="9"/>
  <c r="B291" i="9"/>
  <c r="B4512" i="9"/>
  <c r="B3903" i="9"/>
  <c r="B483" i="9"/>
  <c r="B4773" i="9"/>
  <c r="C3556" i="9"/>
  <c r="C824" i="9"/>
  <c r="C4687" i="9"/>
  <c r="C1004" i="9"/>
  <c r="C2649" i="9"/>
  <c r="C2084" i="9"/>
  <c r="B2934" i="9"/>
  <c r="B2960" i="9"/>
  <c r="C2701" i="9"/>
  <c r="B2700" i="9"/>
  <c r="C554" i="9"/>
  <c r="C644" i="9"/>
  <c r="C420" i="9"/>
  <c r="C1274" i="9"/>
  <c r="B419" i="9"/>
  <c r="C1994" i="9"/>
  <c r="C2675" i="9"/>
  <c r="C2779" i="9"/>
  <c r="C1814" i="9"/>
  <c r="C734" i="9"/>
  <c r="C2264" i="9"/>
  <c r="B3642" i="9"/>
  <c r="C4339" i="9"/>
  <c r="C2935" i="9"/>
  <c r="C4600" i="9"/>
  <c r="B2674" i="9"/>
  <c r="C3904" i="9"/>
  <c r="C1184" i="9"/>
  <c r="C3817" i="9"/>
  <c r="B2804" i="9"/>
  <c r="B2778" i="9"/>
  <c r="C3295" i="9"/>
  <c r="B3468" i="9"/>
  <c r="C2623" i="9"/>
  <c r="B355" i="9"/>
  <c r="B2726" i="9"/>
  <c r="C292" i="9"/>
  <c r="B2830" i="9"/>
  <c r="C1904" i="9"/>
  <c r="B2856" i="9"/>
  <c r="B227" i="9"/>
  <c r="C2354" i="9"/>
  <c r="B2882" i="9"/>
  <c r="C3121" i="9"/>
  <c r="C3034" i="9"/>
  <c r="C164" i="9"/>
  <c r="C100" i="9"/>
  <c r="C3730" i="9"/>
  <c r="B4338" i="9"/>
  <c r="B4686" i="9"/>
  <c r="B35" i="9"/>
  <c r="C2753" i="9"/>
  <c r="B4425" i="9"/>
  <c r="F3641" i="9"/>
  <c r="G2622" i="9"/>
  <c r="H4511" i="9" a="1"/>
  <c r="F2621" i="9"/>
  <c r="F4250" i="9"/>
  <c r="G4077" i="9"/>
  <c r="H4685" i="9" a="1"/>
  <c r="H2933" i="9" a="1"/>
  <c r="H3032" i="9" a="1"/>
  <c r="H418" i="9" a="1"/>
  <c r="F98" i="9"/>
  <c r="G2908" i="9"/>
  <c r="G419" i="9"/>
  <c r="G2987" i="9"/>
  <c r="G1723" i="9"/>
  <c r="F2647" i="9"/>
  <c r="G1183" i="9"/>
  <c r="H3293" i="9" a="1"/>
  <c r="F4337" i="9"/>
  <c r="G2083" i="9"/>
  <c r="G227" i="9"/>
  <c r="F3206" i="9"/>
  <c r="G2882" i="9"/>
  <c r="H2829" i="9" a="1"/>
  <c r="G4251" i="9"/>
  <c r="H2803" i="9" a="1"/>
  <c r="G163" i="9"/>
  <c r="G913" i="9"/>
  <c r="H4424" i="9" a="1"/>
  <c r="H3989" i="9" a="1"/>
  <c r="G3381" i="9"/>
  <c r="G1363" i="9"/>
  <c r="H3206" i="9" a="1"/>
  <c r="G2934" i="9"/>
  <c r="G1093" i="9"/>
  <c r="F3293" i="9"/>
  <c r="G1993" i="9"/>
  <c r="F2777" i="9"/>
  <c r="H4163" i="9" a="1"/>
  <c r="F3380" i="9"/>
  <c r="H2907" i="9" a="1"/>
  <c r="F4598" i="9"/>
  <c r="G1003" i="9"/>
  <c r="F162" i="9"/>
  <c r="F3467" i="9"/>
  <c r="F418" i="9"/>
  <c r="H3641" i="9" a="1"/>
  <c r="G3816" i="9"/>
  <c r="H2621" i="9" a="1"/>
  <c r="G3555" i="9"/>
  <c r="G553" i="9"/>
  <c r="G35" i="9"/>
  <c r="G4425" i="9"/>
  <c r="G823" i="9"/>
  <c r="H3380" i="9" a="1"/>
  <c r="F553" i="9"/>
  <c r="H3119" i="9" a="1"/>
  <c r="F2803" i="9"/>
  <c r="F3902" i="9"/>
  <c r="H4250" i="9" a="1"/>
  <c r="G484" i="9"/>
  <c r="F290" i="9"/>
  <c r="G3468" i="9"/>
  <c r="H2985" i="9" a="1"/>
  <c r="G3033" i="9"/>
  <c r="H2855" i="9" a="1"/>
  <c r="H2881" i="9" a="1"/>
  <c r="F2725" i="9"/>
  <c r="H34" i="9" a="1"/>
  <c r="G3120" i="9"/>
  <c r="H2595" i="9" a="1"/>
  <c r="F2569" i="9"/>
  <c r="F2907" i="9"/>
  <c r="H2959" i="9" a="1"/>
  <c r="F2751" i="9"/>
  <c r="H2353" i="9" a="1"/>
  <c r="G1633" i="9"/>
  <c r="G1903" i="9"/>
  <c r="G733" i="9"/>
  <c r="H3815" i="9" a="1"/>
  <c r="F2595" i="9"/>
  <c r="F2959" i="9"/>
  <c r="H2777" i="9" a="1"/>
  <c r="H482" i="9" a="1"/>
  <c r="H2751" i="9" a="1"/>
  <c r="G1453" i="9"/>
  <c r="G1813" i="9"/>
  <c r="G355" i="9"/>
  <c r="H617" i="9" a="1"/>
  <c r="H226" i="9" a="1"/>
  <c r="H98" i="9" a="1"/>
  <c r="F354" i="9"/>
  <c r="G3207" i="9"/>
  <c r="H3467" i="9" a="1"/>
  <c r="G291" i="9"/>
  <c r="G3642" i="9"/>
  <c r="F2699" i="9"/>
  <c r="G1273" i="9"/>
  <c r="G2648" i="9"/>
  <c r="G4164" i="9"/>
  <c r="H290" i="9" a="1"/>
  <c r="F3032" i="9"/>
  <c r="H3554" i="9" a="1"/>
  <c r="G2830" i="9"/>
  <c r="H2647" i="9" a="1"/>
  <c r="F3989" i="9"/>
  <c r="G2596" i="9"/>
  <c r="G4774" i="9"/>
  <c r="G2354" i="9"/>
  <c r="F3119" i="9"/>
  <c r="G1543" i="9"/>
  <c r="G2263" i="9"/>
  <c r="G2674" i="9"/>
  <c r="H483" i="9" a="1"/>
  <c r="F2881" i="9"/>
  <c r="F4163" i="9"/>
  <c r="F3728" i="9"/>
  <c r="F4511" i="9"/>
  <c r="G2726" i="9"/>
  <c r="H4772" i="9" a="1"/>
  <c r="G2960" i="9"/>
  <c r="G4512" i="9"/>
  <c r="G3729" i="9"/>
  <c r="H2673" i="9" a="1"/>
  <c r="G2856" i="9"/>
  <c r="H4076" i="9" a="1"/>
  <c r="F483" i="9"/>
  <c r="H552" i="9" a="1"/>
  <c r="G2804" i="9"/>
  <c r="H4598" i="9" a="1"/>
  <c r="F4773" i="9"/>
  <c r="F34" i="9"/>
  <c r="G2778" i="9"/>
  <c r="G3294" i="9"/>
  <c r="G99" i="9"/>
  <c r="G2173" i="9"/>
  <c r="H4773" i="9" a="1"/>
  <c r="G2752" i="9"/>
  <c r="F2986" i="9"/>
  <c r="H3728" i="9" a="1"/>
  <c r="F2855" i="9"/>
  <c r="G4338" i="9"/>
  <c r="F4424" i="9"/>
  <c r="H3902" i="9" a="1"/>
  <c r="G3903" i="9"/>
  <c r="F3815" i="9"/>
  <c r="F2374" i="9"/>
  <c r="F2829" i="9"/>
  <c r="H162" i="9" a="1"/>
  <c r="G3990" i="9"/>
  <c r="H354" i="9" a="1"/>
  <c r="G4599" i="9"/>
  <c r="G2700" i="9"/>
  <c r="F4076" i="9"/>
  <c r="H2699" i="9" a="1"/>
  <c r="F2933" i="9"/>
  <c r="H2569" i="9" a="1"/>
  <c r="G4686" i="9"/>
  <c r="F226" i="9"/>
  <c r="H2725" i="9" a="1"/>
  <c r="F617" i="9"/>
  <c r="F2673" i="9"/>
  <c r="H4337" i="9" a="1"/>
  <c r="F3554" i="9"/>
  <c r="G643" i="9"/>
  <c r="F4685" i="9"/>
  <c r="H4773" i="9" l="1"/>
  <c r="H483" i="9"/>
  <c r="H482" i="9"/>
  <c r="H3989" i="9"/>
  <c r="H4424" i="9"/>
  <c r="H3032" i="9"/>
  <c r="H2725" i="9"/>
  <c r="H2777" i="9"/>
  <c r="H2353" i="9"/>
  <c r="H2621" i="9"/>
  <c r="H2803" i="9"/>
  <c r="H3728" i="9"/>
  <c r="H2569" i="9"/>
  <c r="H2959" i="9"/>
  <c r="H3641" i="9"/>
  <c r="H2829" i="9"/>
  <c r="H2933" i="9"/>
  <c r="H2699" i="9"/>
  <c r="H4598" i="9"/>
  <c r="H552" i="9"/>
  <c r="H2647" i="9"/>
  <c r="H3119" i="9"/>
  <c r="H2595" i="9"/>
  <c r="H4685" i="9"/>
  <c r="H354" i="9"/>
  <c r="H4076" i="9"/>
  <c r="H3554" i="9"/>
  <c r="H98" i="9"/>
  <c r="H34" i="9"/>
  <c r="H2907" i="9"/>
  <c r="H3293" i="9"/>
  <c r="H4337" i="9"/>
  <c r="H162" i="9"/>
  <c r="H2673" i="9"/>
  <c r="H290" i="9"/>
  <c r="H226" i="9"/>
  <c r="H2881" i="9"/>
  <c r="H3815" i="9"/>
  <c r="H2855" i="9"/>
  <c r="H4163" i="9"/>
  <c r="H3380" i="9"/>
  <c r="H617" i="9"/>
  <c r="H2985" i="9"/>
  <c r="H4772" i="9"/>
  <c r="H4511" i="9"/>
  <c r="H3902" i="9"/>
  <c r="H3467" i="9"/>
  <c r="H2751" i="9"/>
  <c r="H4250" i="9"/>
  <c r="H3206" i="9"/>
  <c r="H418" i="9"/>
  <c r="C4166" i="9"/>
  <c r="B2376" i="9"/>
  <c r="C1455" i="9"/>
  <c r="B619" i="9"/>
  <c r="B555" i="9"/>
  <c r="C3818" i="9"/>
  <c r="C2676" i="9"/>
  <c r="B4687" i="9"/>
  <c r="C421" i="9"/>
  <c r="C1635" i="9"/>
  <c r="B3817" i="9"/>
  <c r="B36" i="9"/>
  <c r="C1995" i="9"/>
  <c r="B420" i="9"/>
  <c r="C1275" i="9"/>
  <c r="C2962" i="9"/>
  <c r="C825" i="9"/>
  <c r="B2987" i="9"/>
  <c r="B164" i="9"/>
  <c r="B100" i="9"/>
  <c r="C4514" i="9"/>
  <c r="B3904" i="9"/>
  <c r="C165" i="9"/>
  <c r="C101" i="9"/>
  <c r="C2650" i="9"/>
  <c r="C2085" i="9"/>
  <c r="C735" i="9"/>
  <c r="C1095" i="9"/>
  <c r="B356" i="9"/>
  <c r="C3470" i="9"/>
  <c r="C1725" i="9"/>
  <c r="C1545" i="9"/>
  <c r="C1815" i="9"/>
  <c r="C3731" i="9"/>
  <c r="C293" i="9"/>
  <c r="B4339" i="9"/>
  <c r="B228" i="9"/>
  <c r="C2832" i="9"/>
  <c r="B3382" i="9"/>
  <c r="C2754" i="9"/>
  <c r="C1905" i="9"/>
  <c r="C555" i="9"/>
  <c r="C645" i="9"/>
  <c r="C4775" i="9"/>
  <c r="C2884" i="9"/>
  <c r="B2649" i="9"/>
  <c r="C3296" i="9"/>
  <c r="B2727" i="9"/>
  <c r="C2936" i="9"/>
  <c r="B2935" i="9"/>
  <c r="B4252" i="9"/>
  <c r="C2858" i="9"/>
  <c r="B4165" i="9"/>
  <c r="C3557" i="9"/>
  <c r="B2623" i="9"/>
  <c r="B3643" i="9"/>
  <c r="B2779" i="9"/>
  <c r="C3992" i="9"/>
  <c r="C4340" i="9"/>
  <c r="C1185" i="9"/>
  <c r="C2265" i="9"/>
  <c r="C4427" i="9"/>
  <c r="B484" i="9"/>
  <c r="C3122" i="9"/>
  <c r="C3035" i="9"/>
  <c r="C2806" i="9"/>
  <c r="C4253" i="9"/>
  <c r="C2910" i="9"/>
  <c r="B3121" i="9"/>
  <c r="B3034" i="9"/>
  <c r="C37" i="9"/>
  <c r="B2857" i="9"/>
  <c r="B4774" i="9"/>
  <c r="C357" i="9"/>
  <c r="B2831" i="9"/>
  <c r="B2701" i="9"/>
  <c r="B3730" i="9"/>
  <c r="C915" i="9"/>
  <c r="B2675" i="9"/>
  <c r="B4513" i="9"/>
  <c r="C3209" i="9"/>
  <c r="B2753" i="9"/>
  <c r="C1365" i="9"/>
  <c r="B3991" i="9"/>
  <c r="C4079" i="9"/>
  <c r="C229" i="9"/>
  <c r="B2805" i="9"/>
  <c r="B292" i="9"/>
  <c r="B2961" i="9"/>
  <c r="B2883" i="9"/>
  <c r="B3556" i="9"/>
  <c r="C2175" i="9"/>
  <c r="C4601" i="9"/>
  <c r="B4426" i="9"/>
  <c r="C2780" i="9"/>
  <c r="C3905" i="9"/>
  <c r="C4688" i="9"/>
  <c r="B4600" i="9"/>
  <c r="C2988" i="9"/>
  <c r="B3208" i="9"/>
  <c r="B2909" i="9"/>
  <c r="C3383" i="9"/>
  <c r="C2355" i="9"/>
  <c r="C2702" i="9"/>
  <c r="C485" i="9"/>
  <c r="C2728" i="9"/>
  <c r="C3644" i="9"/>
  <c r="B4078" i="9"/>
  <c r="B3469" i="9"/>
  <c r="C1005" i="9"/>
  <c r="B3295" i="9"/>
  <c r="F3729" i="9"/>
  <c r="F3990" i="9"/>
  <c r="F4251" i="9"/>
  <c r="G1814" i="9"/>
  <c r="F3468" i="9"/>
  <c r="H2778" i="9" a="1"/>
  <c r="F2778" i="9"/>
  <c r="G4426" i="9"/>
  <c r="H2648" i="9" a="1"/>
  <c r="F3207" i="9"/>
  <c r="F554" i="9"/>
  <c r="H2804" i="9" a="1"/>
  <c r="G3730" i="9"/>
  <c r="H2674" i="9" a="1"/>
  <c r="F355" i="9"/>
  <c r="F4164" i="9"/>
  <c r="G2084" i="9"/>
  <c r="G100" i="9"/>
  <c r="G2909" i="9"/>
  <c r="G3469" i="9"/>
  <c r="G2935" i="9"/>
  <c r="G1544" i="9"/>
  <c r="G2727" i="9"/>
  <c r="H35" i="9" a="1"/>
  <c r="G2831" i="9"/>
  <c r="G3034" i="9"/>
  <c r="H2752" i="9" a="1"/>
  <c r="H3816" i="9" a="1"/>
  <c r="H3294" i="9" a="1"/>
  <c r="F163" i="9"/>
  <c r="G734" i="9"/>
  <c r="H99" i="9" a="1"/>
  <c r="G356" i="9"/>
  <c r="H4599" i="9" a="1"/>
  <c r="F2960" i="9"/>
  <c r="H3207" i="9" a="1"/>
  <c r="F2987" i="9"/>
  <c r="G4252" i="9"/>
  <c r="G3817" i="9"/>
  <c r="G1454" i="9"/>
  <c r="G485" i="9"/>
  <c r="G1274" i="9"/>
  <c r="F2830" i="9"/>
  <c r="G1004" i="9"/>
  <c r="G914" i="9"/>
  <c r="H2986" i="9" a="1"/>
  <c r="H163" i="9" a="1"/>
  <c r="G4687" i="9"/>
  <c r="H553" i="9" a="1"/>
  <c r="F4686" i="9"/>
  <c r="F2622" i="9"/>
  <c r="G1094" i="9"/>
  <c r="H3990" i="9" a="1"/>
  <c r="H4251" i="9" a="1"/>
  <c r="F2752" i="9"/>
  <c r="G1994" i="9"/>
  <c r="H4774" i="9" a="1"/>
  <c r="G1904" i="9"/>
  <c r="H3729" i="9" a="1"/>
  <c r="F3816" i="9"/>
  <c r="H3555" i="9" a="1"/>
  <c r="G644" i="9"/>
  <c r="F419" i="9"/>
  <c r="F3120" i="9"/>
  <c r="F3555" i="9"/>
  <c r="F291" i="9"/>
  <c r="G2355" i="9"/>
  <c r="G228" i="9"/>
  <c r="F3033" i="9"/>
  <c r="F2375" i="9"/>
  <c r="G2988" i="9"/>
  <c r="F4425" i="9"/>
  <c r="H2700" i="9" a="1"/>
  <c r="F2700" i="9"/>
  <c r="H2354" i="9" a="1"/>
  <c r="G3121" i="9"/>
  <c r="G2174" i="9"/>
  <c r="G1724" i="9"/>
  <c r="H419" i="9" a="1"/>
  <c r="H2856" i="9" a="1"/>
  <c r="F2856" i="9"/>
  <c r="G2805" i="9"/>
  <c r="H2882" i="9" a="1"/>
  <c r="G3382" i="9"/>
  <c r="H3033" i="9" a="1"/>
  <c r="G554" i="9"/>
  <c r="H3381" i="9" a="1"/>
  <c r="G1634" i="9"/>
  <c r="G2883" i="9"/>
  <c r="G2264" i="9"/>
  <c r="F3642" i="9"/>
  <c r="F4077" i="9"/>
  <c r="F2934" i="9"/>
  <c r="G2753" i="9"/>
  <c r="G4078" i="9"/>
  <c r="F2804" i="9"/>
  <c r="H3120" i="9" a="1"/>
  <c r="F4774" i="9"/>
  <c r="H2908" i="9" a="1"/>
  <c r="G4513" i="9"/>
  <c r="G824" i="9"/>
  <c r="G292" i="9"/>
  <c r="G2623" i="9"/>
  <c r="H4512" i="9" a="1"/>
  <c r="G3904" i="9"/>
  <c r="F2908" i="9"/>
  <c r="H227" i="9" a="1"/>
  <c r="G3643" i="9"/>
  <c r="H3903" i="9" a="1"/>
  <c r="F2596" i="9"/>
  <c r="H2830" i="9" a="1"/>
  <c r="G3556" i="9"/>
  <c r="G36" i="9"/>
  <c r="G2961" i="9"/>
  <c r="G2857" i="9"/>
  <c r="H2960" i="9" a="1"/>
  <c r="G3991" i="9"/>
  <c r="G2649" i="9"/>
  <c r="H618" i="9" a="1"/>
  <c r="F4338" i="9"/>
  <c r="G420" i="9"/>
  <c r="F2726" i="9"/>
  <c r="H291" i="9" a="1"/>
  <c r="G3295" i="9"/>
  <c r="G2779" i="9"/>
  <c r="H4077" i="9" a="1"/>
  <c r="G3208" i="9"/>
  <c r="H3642" i="9" a="1"/>
  <c r="F484" i="9"/>
  <c r="H4164" i="9" a="1"/>
  <c r="F3294" i="9"/>
  <c r="F2674" i="9"/>
  <c r="H4686" i="9" a="1"/>
  <c r="G4600" i="9"/>
  <c r="G164" i="9"/>
  <c r="F99" i="9"/>
  <c r="H2726" i="9" a="1"/>
  <c r="G1364" i="9"/>
  <c r="H355" i="9" a="1"/>
  <c r="F618" i="9"/>
  <c r="G1184" i="9"/>
  <c r="F4599" i="9"/>
  <c r="F3381" i="9"/>
  <c r="G2701" i="9"/>
  <c r="F2882" i="9"/>
  <c r="F35" i="9"/>
  <c r="H4425" i="9" a="1"/>
  <c r="G4339" i="9"/>
  <c r="H2987" i="9" a="1"/>
  <c r="F2648" i="9"/>
  <c r="H2934" i="9" a="1"/>
  <c r="G4165" i="9"/>
  <c r="H4338" i="9" a="1"/>
  <c r="G4775" i="9"/>
  <c r="F3903" i="9"/>
  <c r="H3468" i="9" a="1"/>
  <c r="H2622" i="9" a="1"/>
  <c r="F4512" i="9"/>
  <c r="G2675" i="9"/>
  <c r="H2596" i="9" a="1"/>
  <c r="F227" i="9"/>
  <c r="H2622" i="9" l="1"/>
  <c r="H3468" i="9"/>
  <c r="H4686" i="9"/>
  <c r="H2986" i="9"/>
  <c r="H4338" i="9"/>
  <c r="H4164" i="9"/>
  <c r="H2830" i="9"/>
  <c r="H3381" i="9"/>
  <c r="H3555" i="9"/>
  <c r="H3207" i="9"/>
  <c r="H2674" i="9"/>
  <c r="H2934" i="9"/>
  <c r="H3642" i="9"/>
  <c r="H3903" i="9"/>
  <c r="H3033" i="9"/>
  <c r="H3729" i="9"/>
  <c r="H4599" i="9"/>
  <c r="H2804" i="9"/>
  <c r="H2726" i="9"/>
  <c r="H2987" i="9"/>
  <c r="H4077" i="9"/>
  <c r="H227" i="9"/>
  <c r="H2882" i="9"/>
  <c r="H4774" i="9"/>
  <c r="H99" i="9"/>
  <c r="H2648" i="9"/>
  <c r="H2596" i="9"/>
  <c r="H4425" i="9"/>
  <c r="H291" i="9"/>
  <c r="H4512" i="9"/>
  <c r="H2856" i="9"/>
  <c r="H4251" i="9"/>
  <c r="H3294" i="9"/>
  <c r="H419" i="9"/>
  <c r="H3990" i="9"/>
  <c r="H3816" i="9"/>
  <c r="H2778" i="9"/>
  <c r="H2752" i="9"/>
  <c r="H618" i="9"/>
  <c r="H2908" i="9"/>
  <c r="H2354" i="9"/>
  <c r="H553" i="9"/>
  <c r="H35" i="9"/>
  <c r="H355" i="9"/>
  <c r="H2960" i="9"/>
  <c r="H3120" i="9"/>
  <c r="H2700" i="9"/>
  <c r="H163" i="9"/>
  <c r="C2266" i="9"/>
  <c r="B2884" i="9"/>
  <c r="C2755" i="9"/>
  <c r="C2833" i="9"/>
  <c r="C2963" i="9"/>
  <c r="B4688" i="9"/>
  <c r="B2910" i="9"/>
  <c r="C1006" i="9"/>
  <c r="C422" i="9"/>
  <c r="B3122" i="9"/>
  <c r="B3035" i="9"/>
  <c r="B293" i="9"/>
  <c r="C1906" i="9"/>
  <c r="B421" i="9"/>
  <c r="C2989" i="9"/>
  <c r="B4166" i="9"/>
  <c r="C2729" i="9"/>
  <c r="C4167" i="9"/>
  <c r="B3209" i="9"/>
  <c r="B2754" i="9"/>
  <c r="C2911" i="9"/>
  <c r="C2781" i="9"/>
  <c r="B165" i="9"/>
  <c r="B101" i="9"/>
  <c r="B3905" i="9"/>
  <c r="B3383" i="9"/>
  <c r="B4601" i="9"/>
  <c r="B2650" i="9"/>
  <c r="C230" i="9"/>
  <c r="C3906" i="9"/>
  <c r="B2377" i="9"/>
  <c r="C4428" i="9"/>
  <c r="B4340" i="9"/>
  <c r="C3384" i="9"/>
  <c r="B3470" i="9"/>
  <c r="C358" i="9"/>
  <c r="C1816" i="9"/>
  <c r="C826" i="9"/>
  <c r="B485" i="9"/>
  <c r="C1726" i="9"/>
  <c r="C4341" i="9"/>
  <c r="C736" i="9"/>
  <c r="C2859" i="9"/>
  <c r="C2176" i="9"/>
  <c r="B3992" i="9"/>
  <c r="C916" i="9"/>
  <c r="C4254" i="9"/>
  <c r="C1096" i="9"/>
  <c r="C2807" i="9"/>
  <c r="B3644" i="9"/>
  <c r="B2832" i="9"/>
  <c r="B2702" i="9"/>
  <c r="C38" i="9"/>
  <c r="C4515" i="9"/>
  <c r="C4080" i="9"/>
  <c r="C3645" i="9"/>
  <c r="B2676" i="9"/>
  <c r="C646" i="9"/>
  <c r="C556" i="9"/>
  <c r="C3819" i="9"/>
  <c r="C3558" i="9"/>
  <c r="C4602" i="9"/>
  <c r="C2086" i="9"/>
  <c r="C486" i="9"/>
  <c r="B620" i="9"/>
  <c r="B556" i="9"/>
  <c r="B4775" i="9"/>
  <c r="C3993" i="9"/>
  <c r="B2780" i="9"/>
  <c r="B357" i="9"/>
  <c r="B2858" i="9"/>
  <c r="B3557" i="9"/>
  <c r="C2356" i="9"/>
  <c r="C3732" i="9"/>
  <c r="B3296" i="9"/>
  <c r="B4079" i="9"/>
  <c r="B2728" i="9"/>
  <c r="B2962" i="9"/>
  <c r="C3471" i="9"/>
  <c r="C1456" i="9"/>
  <c r="C1996" i="9"/>
  <c r="C2677" i="9"/>
  <c r="B2936" i="9"/>
  <c r="B4514" i="9"/>
  <c r="C294" i="9"/>
  <c r="B2806" i="9"/>
  <c r="B4253" i="9"/>
  <c r="B37" i="9"/>
  <c r="C1546" i="9"/>
  <c r="C3123" i="9"/>
  <c r="C3036" i="9"/>
  <c r="C4776" i="9"/>
  <c r="C4689" i="9"/>
  <c r="B2988" i="9"/>
  <c r="C3297" i="9"/>
  <c r="B3818" i="9"/>
  <c r="C2937" i="9"/>
  <c r="C3210" i="9"/>
  <c r="C1276" i="9"/>
  <c r="B3731" i="9"/>
  <c r="C2885" i="9"/>
  <c r="B4427" i="9"/>
  <c r="C1636" i="9"/>
  <c r="C1186" i="9"/>
  <c r="C166" i="9"/>
  <c r="C102" i="9"/>
  <c r="B229" i="9"/>
  <c r="C1366" i="9"/>
  <c r="C2703" i="9"/>
  <c r="H36" i="9" a="1"/>
  <c r="G1725" i="9"/>
  <c r="G1905" i="9"/>
  <c r="G4514" i="9"/>
  <c r="F2376" i="9"/>
  <c r="G2936" i="9"/>
  <c r="H554" i="9" a="1"/>
  <c r="H4252" i="9" a="1"/>
  <c r="H2727" i="9" a="1"/>
  <c r="H2961" i="9" a="1"/>
  <c r="F4513" i="9"/>
  <c r="H2935" i="9" a="1"/>
  <c r="F2831" i="9"/>
  <c r="H3643" i="9" a="1"/>
  <c r="G1635" i="9"/>
  <c r="H3121" i="9" a="1"/>
  <c r="G3905" i="9"/>
  <c r="G2884" i="9"/>
  <c r="F4775" i="9"/>
  <c r="H2831" i="9" a="1"/>
  <c r="G4253" i="9"/>
  <c r="G4601" i="9"/>
  <c r="G2265" i="9"/>
  <c r="G4427" i="9"/>
  <c r="F356" i="9"/>
  <c r="H4339" i="9" a="1"/>
  <c r="H3730" i="9" a="1"/>
  <c r="F2857" i="9"/>
  <c r="H2805" i="9" a="1"/>
  <c r="F3382" i="9"/>
  <c r="F2883" i="9"/>
  <c r="F3208" i="9"/>
  <c r="H4513" i="9" a="1"/>
  <c r="G2085" i="9"/>
  <c r="F3469" i="9"/>
  <c r="H2675" i="9" a="1"/>
  <c r="F3904" i="9"/>
  <c r="H4165" i="9" a="1"/>
  <c r="G1455" i="9"/>
  <c r="F292" i="9"/>
  <c r="G3644" i="9"/>
  <c r="H2701" i="9" a="1"/>
  <c r="H2779" i="9" a="1"/>
  <c r="G4079" i="9"/>
  <c r="H4426" i="9" a="1"/>
  <c r="F420" i="9"/>
  <c r="G2962" i="9"/>
  <c r="G3383" i="9"/>
  <c r="G2728" i="9"/>
  <c r="F2675" i="9"/>
  <c r="F228" i="9"/>
  <c r="F3991" i="9"/>
  <c r="G915" i="9"/>
  <c r="G2780" i="9"/>
  <c r="H2753" i="9" a="1"/>
  <c r="G101" i="9"/>
  <c r="G3035" i="9"/>
  <c r="G555" i="9"/>
  <c r="G2175" i="9"/>
  <c r="H3904" i="9" a="1"/>
  <c r="F485" i="9"/>
  <c r="H2623" i="9" a="1"/>
  <c r="G2832" i="9"/>
  <c r="F3121" i="9"/>
  <c r="G4776" i="9"/>
  <c r="F4078" i="9"/>
  <c r="G3731" i="9"/>
  <c r="F2727" i="9"/>
  <c r="F4426" i="9"/>
  <c r="F2753" i="9"/>
  <c r="G2754" i="9"/>
  <c r="F4687" i="9"/>
  <c r="G2806" i="9"/>
  <c r="G1815" i="9"/>
  <c r="F2649" i="9"/>
  <c r="H3991" i="9" a="1"/>
  <c r="H4687" i="9" a="1"/>
  <c r="F164" i="9"/>
  <c r="G1185" i="9"/>
  <c r="F2935" i="9"/>
  <c r="H2988" i="9" a="1"/>
  <c r="G2650" i="9"/>
  <c r="H292" i="9" a="1"/>
  <c r="F2805" i="9"/>
  <c r="H484" i="9" a="1"/>
  <c r="G1095" i="9"/>
  <c r="F100" i="9"/>
  <c r="G421" i="9"/>
  <c r="F3817" i="9"/>
  <c r="F36" i="9"/>
  <c r="G229" i="9"/>
  <c r="F3556" i="9"/>
  <c r="F2988" i="9"/>
  <c r="G735" i="9"/>
  <c r="G3122" i="9"/>
  <c r="H2355" i="9" a="1"/>
  <c r="G2702" i="9"/>
  <c r="G3470" i="9"/>
  <c r="F3295" i="9"/>
  <c r="G825" i="9"/>
  <c r="F619" i="9"/>
  <c r="H3469" i="9" a="1"/>
  <c r="G1995" i="9"/>
  <c r="H420" i="9" a="1"/>
  <c r="G1545" i="9"/>
  <c r="F4600" i="9"/>
  <c r="F2909" i="9"/>
  <c r="G3992" i="9"/>
  <c r="H2857" i="9" a="1"/>
  <c r="F2623" i="9"/>
  <c r="G1365" i="9"/>
  <c r="G1005" i="9"/>
  <c r="G2910" i="9"/>
  <c r="G3209" i="9"/>
  <c r="G37" i="9"/>
  <c r="H4600" i="9" a="1"/>
  <c r="G165" i="9"/>
  <c r="G2356" i="9"/>
  <c r="G3296" i="9"/>
  <c r="F2961" i="9"/>
  <c r="F4165" i="9"/>
  <c r="H100" i="9" a="1"/>
  <c r="G1275" i="9"/>
  <c r="H3034" i="9" a="1"/>
  <c r="G2676" i="9"/>
  <c r="F3034" i="9"/>
  <c r="H2909" i="9" a="1"/>
  <c r="G486" i="9"/>
  <c r="H3556" i="9" a="1"/>
  <c r="G4340" i="9"/>
  <c r="G4688" i="9"/>
  <c r="G3557" i="9"/>
  <c r="G2858" i="9"/>
  <c r="H3295" i="9" a="1"/>
  <c r="F2779" i="9"/>
  <c r="F3643" i="9"/>
  <c r="H3817" i="9" a="1"/>
  <c r="F4252" i="9"/>
  <c r="F2701" i="9"/>
  <c r="G645" i="9"/>
  <c r="F4339" i="9"/>
  <c r="F3730" i="9"/>
  <c r="H2883" i="9" a="1"/>
  <c r="H164" i="9" a="1"/>
  <c r="H2649" i="9" a="1"/>
  <c r="H4078" i="9" a="1"/>
  <c r="G2989" i="9"/>
  <c r="H3208" i="9" a="1"/>
  <c r="H619" i="9" a="1"/>
  <c r="H228" i="9" a="1"/>
  <c r="G293" i="9"/>
  <c r="H3382" i="9" a="1"/>
  <c r="F555" i="9"/>
  <c r="H356" i="9" a="1"/>
  <c r="G357" i="9"/>
  <c r="G4166" i="9"/>
  <c r="G3818" i="9"/>
  <c r="H485" i="9" a="1"/>
  <c r="H485" i="9" l="1"/>
  <c r="H3295" i="9"/>
  <c r="H356" i="9"/>
  <c r="H3121" i="9"/>
  <c r="H3382" i="9"/>
  <c r="H4513" i="9"/>
  <c r="H3643" i="9"/>
  <c r="H228" i="9"/>
  <c r="H3556" i="9"/>
  <c r="H2857" i="9"/>
  <c r="H619" i="9"/>
  <c r="H484" i="9"/>
  <c r="H2935" i="9"/>
  <c r="H3208" i="9"/>
  <c r="H2909" i="9"/>
  <c r="H292" i="9"/>
  <c r="H2623" i="9"/>
  <c r="H4426" i="9"/>
  <c r="H2805" i="9"/>
  <c r="H2961" i="9"/>
  <c r="H4078" i="9"/>
  <c r="H2727" i="9"/>
  <c r="H2649" i="9"/>
  <c r="H3034" i="9"/>
  <c r="H420" i="9"/>
  <c r="H2988" i="9"/>
  <c r="H3904" i="9"/>
  <c r="H2779" i="9"/>
  <c r="H3730" i="9"/>
  <c r="H4252" i="9"/>
  <c r="H164" i="9"/>
  <c r="H2701" i="9"/>
  <c r="H4339" i="9"/>
  <c r="H554" i="9"/>
  <c r="H2883" i="9"/>
  <c r="H100" i="9"/>
  <c r="H3469" i="9"/>
  <c r="H4687" i="9"/>
  <c r="H3991" i="9"/>
  <c r="H2753" i="9"/>
  <c r="H4165" i="9"/>
  <c r="H2675" i="9"/>
  <c r="H2831" i="9"/>
  <c r="H36" i="9"/>
  <c r="H3817" i="9"/>
  <c r="H4600" i="9"/>
  <c r="H2355" i="9"/>
  <c r="C1277" i="9"/>
  <c r="C3124" i="9"/>
  <c r="C3037" i="9"/>
  <c r="C3559" i="9"/>
  <c r="C1727" i="9"/>
  <c r="C2886" i="9"/>
  <c r="B4776" i="9"/>
  <c r="C4603" i="9"/>
  <c r="C2087" i="9"/>
  <c r="B2755" i="9"/>
  <c r="B621" i="9"/>
  <c r="B557" i="9"/>
  <c r="C2834" i="9"/>
  <c r="C1007" i="9"/>
  <c r="C1997" i="9"/>
  <c r="C2990" i="9"/>
  <c r="C2357" i="9"/>
  <c r="C167" i="9"/>
  <c r="C103" i="9"/>
  <c r="C2730" i="9"/>
  <c r="C231" i="9"/>
  <c r="C4777" i="9"/>
  <c r="C1547" i="9"/>
  <c r="C3646" i="9"/>
  <c r="B2729" i="9"/>
  <c r="B4080" i="9"/>
  <c r="C4429" i="9"/>
  <c r="C1907" i="9"/>
  <c r="B4428" i="9"/>
  <c r="C295" i="9"/>
  <c r="B4254" i="9"/>
  <c r="C1097" i="9"/>
  <c r="B38" i="9"/>
  <c r="B4602" i="9"/>
  <c r="B4167" i="9"/>
  <c r="B3645" i="9"/>
  <c r="C4081" i="9"/>
  <c r="C3733" i="9"/>
  <c r="C1187" i="9"/>
  <c r="B2781" i="9"/>
  <c r="B358" i="9"/>
  <c r="B2937" i="9"/>
  <c r="B4341" i="9"/>
  <c r="B2963" i="9"/>
  <c r="C3907" i="9"/>
  <c r="B2859" i="9"/>
  <c r="C2267" i="9"/>
  <c r="C1817" i="9"/>
  <c r="C423" i="9"/>
  <c r="C4516" i="9"/>
  <c r="B2677" i="9"/>
  <c r="B166" i="9"/>
  <c r="B102" i="9"/>
  <c r="B3123" i="9"/>
  <c r="B3036" i="9"/>
  <c r="C2782" i="9"/>
  <c r="B3819" i="9"/>
  <c r="B3384" i="9"/>
  <c r="B2885" i="9"/>
  <c r="B2378" i="9"/>
  <c r="B230" i="9"/>
  <c r="B3297" i="9"/>
  <c r="B2911" i="9"/>
  <c r="C1367" i="9"/>
  <c r="C2177" i="9"/>
  <c r="B3558" i="9"/>
  <c r="B294" i="9"/>
  <c r="C3211" i="9"/>
  <c r="B3732" i="9"/>
  <c r="C3385" i="9"/>
  <c r="C647" i="9"/>
  <c r="C557" i="9"/>
  <c r="B2833" i="9"/>
  <c r="C3298" i="9"/>
  <c r="C917" i="9"/>
  <c r="B3906" i="9"/>
  <c r="C1457" i="9"/>
  <c r="C4168" i="9"/>
  <c r="C4342" i="9"/>
  <c r="B4689" i="9"/>
  <c r="B3210" i="9"/>
  <c r="C2704" i="9"/>
  <c r="B2989" i="9"/>
  <c r="C3820" i="9"/>
  <c r="B422" i="9"/>
  <c r="C4690" i="9"/>
  <c r="C737" i="9"/>
  <c r="C827" i="9"/>
  <c r="C3472" i="9"/>
  <c r="C3994" i="9"/>
  <c r="B3471" i="9"/>
  <c r="C2808" i="9"/>
  <c r="C4255" i="9"/>
  <c r="B486" i="9"/>
  <c r="B4515" i="9"/>
  <c r="B2703" i="9"/>
  <c r="C2756" i="9"/>
  <c r="C487" i="9"/>
  <c r="C2912" i="9"/>
  <c r="C2964" i="9"/>
  <c r="C1637" i="9"/>
  <c r="C359" i="9"/>
  <c r="B2807" i="9"/>
  <c r="C39" i="9"/>
  <c r="B3993" i="9"/>
  <c r="C2938" i="9"/>
  <c r="C2860" i="9"/>
  <c r="H4514" i="9" a="1"/>
  <c r="F620" i="9"/>
  <c r="F2650" i="9"/>
  <c r="F101" i="9"/>
  <c r="H37" i="9" a="1"/>
  <c r="H3818" i="9" a="1"/>
  <c r="F3905" i="9"/>
  <c r="G3558" i="9"/>
  <c r="H4340" i="9" a="1"/>
  <c r="F3644" i="9"/>
  <c r="H165" i="9" a="1"/>
  <c r="G3819" i="9"/>
  <c r="H4601" i="9" a="1"/>
  <c r="F2989" i="9"/>
  <c r="G4689" i="9"/>
  <c r="F229" i="9"/>
  <c r="G2859" i="9"/>
  <c r="H620" i="9" a="1"/>
  <c r="G422" i="9"/>
  <c r="F2676" i="9"/>
  <c r="H3122" i="9" a="1"/>
  <c r="F2884" i="9"/>
  <c r="H2356" i="9" a="1"/>
  <c r="H3209" i="9" a="1"/>
  <c r="G1276" i="9"/>
  <c r="F2806" i="9"/>
  <c r="F4166" i="9"/>
  <c r="H2806" i="9" a="1"/>
  <c r="F486" i="9"/>
  <c r="F3557" i="9"/>
  <c r="G2990" i="9"/>
  <c r="F421" i="9"/>
  <c r="G3471" i="9"/>
  <c r="F3296" i="9"/>
  <c r="H2702" i="9" a="1"/>
  <c r="G2885" i="9"/>
  <c r="F3992" i="9"/>
  <c r="G556" i="9"/>
  <c r="G1906" i="9"/>
  <c r="F4776" i="9"/>
  <c r="G4602" i="9"/>
  <c r="H486" i="9" a="1"/>
  <c r="G1546" i="9"/>
  <c r="H101" i="9" a="1"/>
  <c r="G38" i="9"/>
  <c r="H229" i="9" a="1"/>
  <c r="G1186" i="9"/>
  <c r="H4079" i="9" a="1"/>
  <c r="F3818" i="9"/>
  <c r="F3122" i="9"/>
  <c r="F556" i="9"/>
  <c r="H2962" i="9" a="1"/>
  <c r="H2754" i="9" a="1"/>
  <c r="F2754" i="9"/>
  <c r="G166" i="9"/>
  <c r="G487" i="9"/>
  <c r="G4515" i="9"/>
  <c r="F3209" i="9"/>
  <c r="G2357" i="9"/>
  <c r="H3905" i="9" a="1"/>
  <c r="F4514" i="9"/>
  <c r="G826" i="9"/>
  <c r="G4341" i="9"/>
  <c r="G2703" i="9"/>
  <c r="G646" i="9"/>
  <c r="G1816" i="9"/>
  <c r="G2086" i="9"/>
  <c r="G2911" i="9"/>
  <c r="H3557" i="9" a="1"/>
  <c r="G916" i="9"/>
  <c r="H3035" i="9" a="1"/>
  <c r="G736" i="9"/>
  <c r="G2729" i="9"/>
  <c r="F357" i="9"/>
  <c r="H4427" i="9" a="1"/>
  <c r="H2884" i="9" a="1"/>
  <c r="F2936" i="9"/>
  <c r="F2702" i="9"/>
  <c r="H2858" i="9" a="1"/>
  <c r="G2807" i="9"/>
  <c r="H357" i="9" a="1"/>
  <c r="G4777" i="9"/>
  <c r="H421" i="9" a="1"/>
  <c r="G3645" i="9"/>
  <c r="G4254" i="9"/>
  <c r="G2176" i="9"/>
  <c r="G1006" i="9"/>
  <c r="H2989" i="9" a="1"/>
  <c r="F4253" i="9"/>
  <c r="G2963" i="9"/>
  <c r="G102" i="9"/>
  <c r="H3731" i="9" a="1"/>
  <c r="F4079" i="9"/>
  <c r="H3470" i="9" a="1"/>
  <c r="G2937" i="9"/>
  <c r="G2677" i="9"/>
  <c r="G1366" i="9"/>
  <c r="H3296" i="9" a="1"/>
  <c r="H293" i="9" a="1"/>
  <c r="G1726" i="9"/>
  <c r="F293" i="9"/>
  <c r="H4688" i="9" a="1"/>
  <c r="G2266" i="9"/>
  <c r="H2910" i="9" a="1"/>
  <c r="G230" i="9"/>
  <c r="H3644" i="9" a="1"/>
  <c r="F2910" i="9"/>
  <c r="F2962" i="9"/>
  <c r="G2755" i="9"/>
  <c r="H4775" i="9" a="1"/>
  <c r="F3383" i="9"/>
  <c r="H555" i="9" a="1"/>
  <c r="H3992" i="9" a="1"/>
  <c r="G1096" i="9"/>
  <c r="F2728" i="9"/>
  <c r="G2833" i="9"/>
  <c r="G294" i="9"/>
  <c r="G3906" i="9"/>
  <c r="G3036" i="9"/>
  <c r="H4253" i="9" a="1"/>
  <c r="G3384" i="9"/>
  <c r="G358" i="9"/>
  <c r="H2728" i="9" a="1"/>
  <c r="F4340" i="9"/>
  <c r="H2832" i="9" a="1"/>
  <c r="F2832" i="9"/>
  <c r="G1636" i="9"/>
  <c r="G4428" i="9"/>
  <c r="F4427" i="9"/>
  <c r="F2377" i="9"/>
  <c r="F165" i="9"/>
  <c r="H4166" i="9" a="1"/>
  <c r="F3470" i="9"/>
  <c r="G2781" i="9"/>
  <c r="H2650" i="9" a="1"/>
  <c r="F4601" i="9"/>
  <c r="G1456" i="9"/>
  <c r="H2780" i="9" a="1"/>
  <c r="G3210" i="9"/>
  <c r="G4080" i="9"/>
  <c r="G3123" i="9"/>
  <c r="F4688" i="9"/>
  <c r="G3297" i="9"/>
  <c r="F3731" i="9"/>
  <c r="H3383" i="9" a="1"/>
  <c r="F37" i="9"/>
  <c r="H2676" i="9" a="1"/>
  <c r="F3035" i="9"/>
  <c r="G1996" i="9"/>
  <c r="F2858" i="9"/>
  <c r="F2780" i="9"/>
  <c r="G3732" i="9"/>
  <c r="G4167" i="9"/>
  <c r="H2936" i="9" a="1"/>
  <c r="G3993" i="9"/>
  <c r="H486" i="9" l="1"/>
  <c r="H2989" i="9"/>
  <c r="H4775" i="9"/>
  <c r="H620" i="9"/>
  <c r="H3644" i="9"/>
  <c r="H421" i="9"/>
  <c r="H3905" i="9"/>
  <c r="H2702" i="9"/>
  <c r="H4601" i="9"/>
  <c r="H555" i="9"/>
  <c r="H2676" i="9"/>
  <c r="H2832" i="9"/>
  <c r="H2910" i="9"/>
  <c r="H357" i="9"/>
  <c r="H165" i="9"/>
  <c r="H101" i="9"/>
  <c r="H3383" i="9"/>
  <c r="H2728" i="9"/>
  <c r="H4688" i="9"/>
  <c r="H2858" i="9"/>
  <c r="H4340" i="9"/>
  <c r="H3122" i="9"/>
  <c r="H4253" i="9"/>
  <c r="H293" i="9"/>
  <c r="H2884" i="9"/>
  <c r="H2754" i="9"/>
  <c r="H3296" i="9"/>
  <c r="H4427" i="9"/>
  <c r="H2962" i="9"/>
  <c r="H2806" i="9"/>
  <c r="H3818" i="9"/>
  <c r="H4166" i="9"/>
  <c r="H37" i="9"/>
  <c r="H2780" i="9"/>
  <c r="H3470" i="9"/>
  <c r="H3035" i="9"/>
  <c r="H4079" i="9"/>
  <c r="H3209" i="9"/>
  <c r="H2356" i="9"/>
  <c r="H4514" i="9"/>
  <c r="H2936" i="9"/>
  <c r="H2650" i="9"/>
  <c r="H3992" i="9"/>
  <c r="H3731" i="9"/>
  <c r="H3557" i="9"/>
  <c r="H229" i="9"/>
  <c r="B3646" i="9"/>
  <c r="B487" i="9"/>
  <c r="B3907" i="9"/>
  <c r="C2783" i="9"/>
  <c r="C3560" i="9"/>
  <c r="B3298" i="9"/>
  <c r="C1548" i="9"/>
  <c r="B2990" i="9"/>
  <c r="B4777" i="9"/>
  <c r="C558" i="9"/>
  <c r="C648" i="9"/>
  <c r="C3212" i="9"/>
  <c r="C2939" i="9"/>
  <c r="B3559" i="9"/>
  <c r="C828" i="9"/>
  <c r="B3037" i="9"/>
  <c r="B3124" i="9"/>
  <c r="B2886" i="9"/>
  <c r="C360" i="9"/>
  <c r="C1098" i="9"/>
  <c r="C1368" i="9"/>
  <c r="C4430" i="9"/>
  <c r="C1008" i="9"/>
  <c r="C3473" i="9"/>
  <c r="B3385" i="9"/>
  <c r="B3472" i="9"/>
  <c r="C4604" i="9"/>
  <c r="B2964" i="9"/>
  <c r="C3821" i="9"/>
  <c r="B4690" i="9"/>
  <c r="B4168" i="9"/>
  <c r="C2861" i="9"/>
  <c r="C2178" i="9"/>
  <c r="C1818" i="9"/>
  <c r="B4081" i="9"/>
  <c r="C4082" i="9"/>
  <c r="B3211" i="9"/>
  <c r="C488" i="9"/>
  <c r="B423" i="9"/>
  <c r="B2756" i="9"/>
  <c r="C296" i="9"/>
  <c r="C2965" i="9"/>
  <c r="C2731" i="9"/>
  <c r="C4778" i="9"/>
  <c r="C4256" i="9"/>
  <c r="C3386" i="9"/>
  <c r="B295" i="9"/>
  <c r="B167" i="9"/>
  <c r="B103" i="9"/>
  <c r="C3995" i="9"/>
  <c r="C4169" i="9"/>
  <c r="B39" i="9"/>
  <c r="B4516" i="9"/>
  <c r="B622" i="9"/>
  <c r="B558" i="9"/>
  <c r="C4691" i="9"/>
  <c r="C3647" i="9"/>
  <c r="B2834" i="9"/>
  <c r="B3820" i="9"/>
  <c r="C1188" i="9"/>
  <c r="C1998" i="9"/>
  <c r="C2757" i="9"/>
  <c r="C3038" i="9"/>
  <c r="C3125" i="9"/>
  <c r="C1728" i="9"/>
  <c r="B2379" i="9"/>
  <c r="C1908" i="9"/>
  <c r="B3733" i="9"/>
  <c r="C2088" i="9"/>
  <c r="B4603" i="9"/>
  <c r="C1458" i="9"/>
  <c r="B2730" i="9"/>
  <c r="C3299" i="9"/>
  <c r="C424" i="9"/>
  <c r="B2860" i="9"/>
  <c r="C2268" i="9"/>
  <c r="B231" i="9"/>
  <c r="C40" i="9"/>
  <c r="C4343" i="9"/>
  <c r="B2808" i="9"/>
  <c r="C3734" i="9"/>
  <c r="C1278" i="9"/>
  <c r="B4255" i="9"/>
  <c r="C168" i="9"/>
  <c r="C104" i="9"/>
  <c r="C2887" i="9"/>
  <c r="C2991" i="9"/>
  <c r="C2835" i="9"/>
  <c r="C918" i="9"/>
  <c r="C3908" i="9"/>
  <c r="B3994" i="9"/>
  <c r="C738" i="9"/>
  <c r="B359" i="9"/>
  <c r="B2938" i="9"/>
  <c r="B2912" i="9"/>
  <c r="C2809" i="9"/>
  <c r="B2704" i="9"/>
  <c r="C2358" i="9"/>
  <c r="B4429" i="9"/>
  <c r="B4342" i="9"/>
  <c r="C4517" i="9"/>
  <c r="C1638" i="9"/>
  <c r="C232" i="9"/>
  <c r="B2782" i="9"/>
  <c r="C2913" i="9"/>
  <c r="H230" i="9" a="1"/>
  <c r="G917" i="9"/>
  <c r="G1817" i="9"/>
  <c r="H2833" i="9" a="1"/>
  <c r="F3036" i="9"/>
  <c r="G2267" i="9"/>
  <c r="F4515" i="9"/>
  <c r="F2378" i="9"/>
  <c r="G3124" i="9"/>
  <c r="G2756" i="9"/>
  <c r="G2991" i="9"/>
  <c r="G2912" i="9"/>
  <c r="H4167" i="9" a="1"/>
  <c r="F4689" i="9"/>
  <c r="G39" i="9"/>
  <c r="F422" i="9"/>
  <c r="F4341" i="9"/>
  <c r="G2177" i="9"/>
  <c r="F166" i="9"/>
  <c r="H358" i="9" a="1"/>
  <c r="G4516" i="9"/>
  <c r="G1367" i="9"/>
  <c r="G1007" i="9"/>
  <c r="G3994" i="9"/>
  <c r="G1187" i="9"/>
  <c r="H2911" i="9" a="1"/>
  <c r="F2885" i="9"/>
  <c r="G1277" i="9"/>
  <c r="F2990" i="9"/>
  <c r="H38" i="9" a="1"/>
  <c r="F3384" i="9"/>
  <c r="H4428" i="9" a="1"/>
  <c r="F2859" i="9"/>
  <c r="G167" i="9"/>
  <c r="G557" i="9"/>
  <c r="H102" i="9" a="1"/>
  <c r="G2808" i="9"/>
  <c r="G4429" i="9"/>
  <c r="F2911" i="9"/>
  <c r="G103" i="9"/>
  <c r="G4690" i="9"/>
  <c r="G4168" i="9"/>
  <c r="H2729" i="9" a="1"/>
  <c r="F2937" i="9"/>
  <c r="H2963" i="9" a="1"/>
  <c r="H294" i="9" a="1"/>
  <c r="F621" i="9"/>
  <c r="H3558" i="9" a="1"/>
  <c r="F4080" i="9"/>
  <c r="F2833" i="9"/>
  <c r="G4778" i="9"/>
  <c r="G3559" i="9"/>
  <c r="H2859" i="9" a="1"/>
  <c r="H2357" i="9" a="1"/>
  <c r="H4602" i="9" a="1"/>
  <c r="H4776" i="9" a="1"/>
  <c r="F3297" i="9"/>
  <c r="H2755" i="9" a="1"/>
  <c r="G423" i="9"/>
  <c r="H4515" i="9" a="1"/>
  <c r="G4342" i="9"/>
  <c r="H4341" i="9" a="1"/>
  <c r="F3471" i="9"/>
  <c r="H166" i="9" a="1"/>
  <c r="F4254" i="9"/>
  <c r="G3211" i="9"/>
  <c r="F487" i="9"/>
  <c r="F2703" i="9"/>
  <c r="H3297" i="9" a="1"/>
  <c r="H3471" i="9" a="1"/>
  <c r="G3037" i="9"/>
  <c r="F294" i="9"/>
  <c r="G2860" i="9"/>
  <c r="F38" i="9"/>
  <c r="H3036" i="9" a="1"/>
  <c r="F3993" i="9"/>
  <c r="G4255" i="9"/>
  <c r="G1097" i="9"/>
  <c r="G231" i="9"/>
  <c r="G3385" i="9"/>
  <c r="H3819" i="9" a="1"/>
  <c r="H2781" i="9" a="1"/>
  <c r="G1547" i="9"/>
  <c r="G3733" i="9"/>
  <c r="H556" i="9" a="1"/>
  <c r="G2938" i="9"/>
  <c r="H487" i="9" a="1"/>
  <c r="F4602" i="9"/>
  <c r="H3645" i="9" a="1"/>
  <c r="F230" i="9"/>
  <c r="F3819" i="9"/>
  <c r="G2834" i="9"/>
  <c r="G3820" i="9"/>
  <c r="G2782" i="9"/>
  <c r="G827" i="9"/>
  <c r="H422" i="9" a="1"/>
  <c r="G488" i="9"/>
  <c r="F3645" i="9"/>
  <c r="G1457" i="9"/>
  <c r="F2963" i="9"/>
  <c r="G3472" i="9"/>
  <c r="G2964" i="9"/>
  <c r="H3906" i="9" a="1"/>
  <c r="F358" i="9"/>
  <c r="F4167" i="9"/>
  <c r="F2781" i="9"/>
  <c r="G1907" i="9"/>
  <c r="F2755" i="9"/>
  <c r="H2937" i="9" a="1"/>
  <c r="H4254" i="9" a="1"/>
  <c r="F3906" i="9"/>
  <c r="F3123" i="9"/>
  <c r="H2807" i="9" a="1"/>
  <c r="G3907" i="9"/>
  <c r="H3384" i="9" a="1"/>
  <c r="G1727" i="9"/>
  <c r="H2885" i="9" a="1"/>
  <c r="G4081" i="9"/>
  <c r="G737" i="9"/>
  <c r="F2729" i="9"/>
  <c r="G2704" i="9"/>
  <c r="H3993" i="9" a="1"/>
  <c r="F2807" i="9"/>
  <c r="F3732" i="9"/>
  <c r="G359" i="9"/>
  <c r="G3646" i="9"/>
  <c r="G2358" i="9"/>
  <c r="H4080" i="9" a="1"/>
  <c r="F3210" i="9"/>
  <c r="G4603" i="9"/>
  <c r="H2703" i="9" a="1"/>
  <c r="G647" i="9"/>
  <c r="F557" i="9"/>
  <c r="G2087" i="9"/>
  <c r="F2677" i="9"/>
  <c r="H3210" i="9" a="1"/>
  <c r="H3732" i="9" a="1"/>
  <c r="G1637" i="9"/>
  <c r="H2677" i="9" a="1"/>
  <c r="G2730" i="9"/>
  <c r="F3558" i="9"/>
  <c r="G3298" i="9"/>
  <c r="H3123" i="9" a="1"/>
  <c r="H621" i="9" a="1"/>
  <c r="F102" i="9"/>
  <c r="G2886" i="9"/>
  <c r="H4689" i="9" a="1"/>
  <c r="G295" i="9"/>
  <c r="G1997" i="9"/>
  <c r="F4777" i="9"/>
  <c r="F4428" i="9"/>
  <c r="H166" i="9" l="1"/>
  <c r="H102" i="9"/>
  <c r="H621" i="9"/>
  <c r="H4080" i="9"/>
  <c r="H3123" i="9"/>
  <c r="H3471" i="9"/>
  <c r="H2885" i="9"/>
  <c r="H3645" i="9"/>
  <c r="H4341" i="9"/>
  <c r="H2729" i="9"/>
  <c r="H3384" i="9"/>
  <c r="H487" i="9"/>
  <c r="H4515" i="9"/>
  <c r="H4428" i="9"/>
  <c r="H4167" i="9"/>
  <c r="H2677" i="9"/>
  <c r="H3297" i="9"/>
  <c r="H2807" i="9"/>
  <c r="H556" i="9"/>
  <c r="H2755" i="9"/>
  <c r="H38" i="9"/>
  <c r="H294" i="9"/>
  <c r="H3732" i="9"/>
  <c r="H422" i="9"/>
  <c r="H4776" i="9"/>
  <c r="H3210" i="9"/>
  <c r="H3993" i="9"/>
  <c r="H4254" i="9"/>
  <c r="H2781" i="9"/>
  <c r="H4602" i="9"/>
  <c r="H2937" i="9"/>
  <c r="H3819" i="9"/>
  <c r="H2357" i="9"/>
  <c r="H2911" i="9"/>
  <c r="H2859" i="9"/>
  <c r="H2833" i="9"/>
  <c r="H2963" i="9"/>
  <c r="H2703" i="9"/>
  <c r="H3906" i="9"/>
  <c r="H3036" i="9"/>
  <c r="H3558" i="9"/>
  <c r="H358" i="9"/>
  <c r="H230" i="9"/>
  <c r="H4689" i="9"/>
  <c r="B4691" i="9"/>
  <c r="B2861" i="9"/>
  <c r="B2731" i="9"/>
  <c r="C3387" i="9"/>
  <c r="C2179" i="9"/>
  <c r="C1819" i="9"/>
  <c r="B168" i="9"/>
  <c r="B104" i="9"/>
  <c r="B3299" i="9"/>
  <c r="C3909" i="9"/>
  <c r="C1009" i="9"/>
  <c r="C3213" i="9"/>
  <c r="C2089" i="9"/>
  <c r="B4604" i="9"/>
  <c r="B2991" i="9"/>
  <c r="C1189" i="9"/>
  <c r="C3300" i="9"/>
  <c r="C2836" i="9"/>
  <c r="B3821" i="9"/>
  <c r="C3126" i="9"/>
  <c r="C3039" i="9"/>
  <c r="C739" i="9"/>
  <c r="C297" i="9"/>
  <c r="B2939" i="9"/>
  <c r="B4082" i="9"/>
  <c r="B4343" i="9"/>
  <c r="C4431" i="9"/>
  <c r="B2887" i="9"/>
  <c r="C1549" i="9"/>
  <c r="C1999" i="9"/>
  <c r="C4779" i="9"/>
  <c r="C2758" i="9"/>
  <c r="B488" i="9"/>
  <c r="B4169" i="9"/>
  <c r="B4256" i="9"/>
  <c r="C4692" i="9"/>
  <c r="C1099" i="9"/>
  <c r="C425" i="9"/>
  <c r="B3386" i="9"/>
  <c r="B2380" i="9"/>
  <c r="B3908" i="9"/>
  <c r="B623" i="9"/>
  <c r="B559" i="9"/>
  <c r="C4257" i="9"/>
  <c r="C2992" i="9"/>
  <c r="B3560" i="9"/>
  <c r="B3647" i="9"/>
  <c r="B4517" i="9"/>
  <c r="C3474" i="9"/>
  <c r="C1909" i="9"/>
  <c r="B4778" i="9"/>
  <c r="C4518" i="9"/>
  <c r="B2913" i="9"/>
  <c r="C3648" i="9"/>
  <c r="B3734" i="9"/>
  <c r="C2914" i="9"/>
  <c r="C2784" i="9"/>
  <c r="C4083" i="9"/>
  <c r="C361" i="9"/>
  <c r="C2269" i="9"/>
  <c r="C1459" i="9"/>
  <c r="B3212" i="9"/>
  <c r="C2966" i="9"/>
  <c r="C1369" i="9"/>
  <c r="C1729" i="9"/>
  <c r="C2940" i="9"/>
  <c r="C4344" i="9"/>
  <c r="B3125" i="9"/>
  <c r="B3038" i="9"/>
  <c r="C2810" i="9"/>
  <c r="B2965" i="9"/>
  <c r="B296" i="9"/>
  <c r="C3561" i="9"/>
  <c r="C41" i="9"/>
  <c r="C169" i="9"/>
  <c r="C105" i="9"/>
  <c r="C3996" i="9"/>
  <c r="C489" i="9"/>
  <c r="C3822" i="9"/>
  <c r="B3473" i="9"/>
  <c r="C4605" i="9"/>
  <c r="B424" i="9"/>
  <c r="C233" i="9"/>
  <c r="B2835" i="9"/>
  <c r="C2359" i="9"/>
  <c r="B232" i="9"/>
  <c r="B3995" i="9"/>
  <c r="B2757" i="9"/>
  <c r="C3735" i="9"/>
  <c r="B2783" i="9"/>
  <c r="C4170" i="9"/>
  <c r="C2888" i="9"/>
  <c r="C1639" i="9"/>
  <c r="B2809" i="9"/>
  <c r="B4430" i="9"/>
  <c r="C829" i="9"/>
  <c r="C2862" i="9"/>
  <c r="C1279" i="9"/>
  <c r="B40" i="9"/>
  <c r="B360" i="9"/>
  <c r="C919" i="9"/>
  <c r="C649" i="9"/>
  <c r="C559" i="9"/>
  <c r="G1098" i="9"/>
  <c r="G2359" i="9"/>
  <c r="G1008" i="9"/>
  <c r="F2886" i="9"/>
  <c r="G2939" i="9"/>
  <c r="G168" i="9"/>
  <c r="H4777" i="9" a="1"/>
  <c r="H3646" i="9" a="1"/>
  <c r="G3734" i="9"/>
  <c r="F4168" i="9"/>
  <c r="H4081" i="9" a="1"/>
  <c r="G4691" i="9"/>
  <c r="H423" i="9" a="1"/>
  <c r="G2731" i="9"/>
  <c r="H2912" i="9" a="1"/>
  <c r="F622" i="9"/>
  <c r="G3386" i="9"/>
  <c r="G1908" i="9"/>
  <c r="G828" i="9"/>
  <c r="H2808" i="9" a="1"/>
  <c r="F423" i="9"/>
  <c r="G1548" i="9"/>
  <c r="F3472" i="9"/>
  <c r="G2783" i="9"/>
  <c r="F488" i="9"/>
  <c r="G2861" i="9"/>
  <c r="F2782" i="9"/>
  <c r="H103" i="9" a="1"/>
  <c r="F4342" i="9"/>
  <c r="F3559" i="9"/>
  <c r="H167" i="9" a="1"/>
  <c r="F3298" i="9"/>
  <c r="H231" i="9" a="1"/>
  <c r="F2379" i="9"/>
  <c r="H2358" i="9" a="1"/>
  <c r="G2178" i="9"/>
  <c r="G3908" i="9"/>
  <c r="G3560" i="9"/>
  <c r="F2938" i="9"/>
  <c r="G2887" i="9"/>
  <c r="F4516" i="9"/>
  <c r="F2704" i="9"/>
  <c r="G2992" i="9"/>
  <c r="G738" i="9"/>
  <c r="F3037" i="9"/>
  <c r="F359" i="9"/>
  <c r="G2268" i="9"/>
  <c r="H3211" i="9" a="1"/>
  <c r="F39" i="9"/>
  <c r="H4255" i="9" a="1"/>
  <c r="H2886" i="9" a="1"/>
  <c r="G3995" i="9"/>
  <c r="H2938" i="9" a="1"/>
  <c r="F4778" i="9"/>
  <c r="H3037" i="9" a="1"/>
  <c r="G4169" i="9"/>
  <c r="H3385" i="9" a="1"/>
  <c r="F2808" i="9"/>
  <c r="G3647" i="9"/>
  <c r="G40" i="9"/>
  <c r="G558" i="9"/>
  <c r="G3299" i="9"/>
  <c r="H3472" i="9" a="1"/>
  <c r="F3646" i="9"/>
  <c r="H359" i="9" a="1"/>
  <c r="H622" i="9" a="1"/>
  <c r="F295" i="9"/>
  <c r="G4517" i="9"/>
  <c r="G2835" i="9"/>
  <c r="G2757" i="9"/>
  <c r="H4342" i="9" a="1"/>
  <c r="H4429" i="9" a="1"/>
  <c r="H295" i="9" a="1"/>
  <c r="H3907" i="9" a="1"/>
  <c r="F3124" i="9"/>
  <c r="F2834" i="9"/>
  <c r="G4256" i="9"/>
  <c r="F103" i="9"/>
  <c r="F4429" i="9"/>
  <c r="H3559" i="9" a="1"/>
  <c r="H3820" i="9" a="1"/>
  <c r="G3212" i="9"/>
  <c r="G1818" i="9"/>
  <c r="G918" i="9"/>
  <c r="G104" i="9"/>
  <c r="H4690" i="9" a="1"/>
  <c r="G4430" i="9"/>
  <c r="H4168" i="9" a="1"/>
  <c r="H3124" i="9" a="1"/>
  <c r="G2809" i="9"/>
  <c r="G424" i="9"/>
  <c r="H2860" i="9" a="1"/>
  <c r="H2964" i="9" a="1"/>
  <c r="G2088" i="9"/>
  <c r="G3821" i="9"/>
  <c r="G2913" i="9"/>
  <c r="G1728" i="9"/>
  <c r="F3385" i="9"/>
  <c r="F2991" i="9"/>
  <c r="F4690" i="9"/>
  <c r="H4603" i="9" a="1"/>
  <c r="H4516" i="9" a="1"/>
  <c r="F558" i="9"/>
  <c r="H3994" i="9" a="1"/>
  <c r="G4082" i="9"/>
  <c r="G1368" i="9"/>
  <c r="H2704" i="9" a="1"/>
  <c r="G1278" i="9"/>
  <c r="G3038" i="9"/>
  <c r="F3211" i="9"/>
  <c r="G489" i="9"/>
  <c r="F4255" i="9"/>
  <c r="H2782" i="9" a="1"/>
  <c r="H2730" i="9" a="1"/>
  <c r="F4081" i="9"/>
  <c r="G232" i="9"/>
  <c r="F2730" i="9"/>
  <c r="F2964" i="9"/>
  <c r="H557" i="9" a="1"/>
  <c r="F2912" i="9"/>
  <c r="F231" i="9"/>
  <c r="G4604" i="9"/>
  <c r="G1458" i="9"/>
  <c r="H2990" i="9" a="1"/>
  <c r="G296" i="9"/>
  <c r="F4603" i="9"/>
  <c r="G648" i="9"/>
  <c r="G1998" i="9"/>
  <c r="G3125" i="9"/>
  <c r="G3473" i="9"/>
  <c r="F3994" i="9"/>
  <c r="G360" i="9"/>
  <c r="F3907" i="9"/>
  <c r="F2756" i="9"/>
  <c r="G1638" i="9"/>
  <c r="H2756" i="9" a="1"/>
  <c r="G1188" i="9"/>
  <c r="G4779" i="9"/>
  <c r="H2834" i="9" a="1"/>
  <c r="G4343" i="9"/>
  <c r="H39" i="9" a="1"/>
  <c r="F2860" i="9"/>
  <c r="H3298" i="9" a="1"/>
  <c r="G2965" i="9"/>
  <c r="F3820" i="9"/>
  <c r="F167" i="9"/>
  <c r="H3733" i="9" a="1"/>
  <c r="F3733" i="9"/>
  <c r="H2990" i="9" l="1"/>
  <c r="H4516" i="9"/>
  <c r="H3820" i="9"/>
  <c r="H4603" i="9"/>
  <c r="H3559" i="9"/>
  <c r="H3385" i="9"/>
  <c r="H2358" i="9"/>
  <c r="H2912" i="9"/>
  <c r="H3298" i="9"/>
  <c r="H3037" i="9"/>
  <c r="H231" i="9"/>
  <c r="H423" i="9"/>
  <c r="H39" i="9"/>
  <c r="H557" i="9"/>
  <c r="H2808" i="9"/>
  <c r="H2938" i="9"/>
  <c r="H167" i="9"/>
  <c r="H4081" i="9"/>
  <c r="H2834" i="9"/>
  <c r="H3907" i="9"/>
  <c r="H2886" i="9"/>
  <c r="H295" i="9"/>
  <c r="H4255" i="9"/>
  <c r="H103" i="9"/>
  <c r="H3646" i="9"/>
  <c r="H2756" i="9"/>
  <c r="H2730" i="9"/>
  <c r="H3472" i="9"/>
  <c r="H2964" i="9"/>
  <c r="H4429" i="9"/>
  <c r="H4777" i="9"/>
  <c r="H2782" i="9"/>
  <c r="H3733" i="9"/>
  <c r="H2860" i="9"/>
  <c r="H4342" i="9"/>
  <c r="H3211" i="9"/>
  <c r="H3124" i="9"/>
  <c r="H4168" i="9"/>
  <c r="H622" i="9"/>
  <c r="H2704" i="9"/>
  <c r="H3994" i="9"/>
  <c r="H4690" i="9"/>
  <c r="H359" i="9"/>
  <c r="B3735" i="9"/>
  <c r="B4692" i="9"/>
  <c r="B4257" i="9"/>
  <c r="C2180" i="9"/>
  <c r="C2270" i="9"/>
  <c r="C3649" i="9"/>
  <c r="C1820" i="9"/>
  <c r="B425" i="9"/>
  <c r="C920" i="9"/>
  <c r="C2915" i="9"/>
  <c r="B2784" i="9"/>
  <c r="B3561" i="9"/>
  <c r="C170" i="9"/>
  <c r="C106" i="9"/>
  <c r="B361" i="9"/>
  <c r="B3213" i="9"/>
  <c r="C1460" i="9"/>
  <c r="C2941" i="9"/>
  <c r="C4606" i="9"/>
  <c r="B2381" i="9"/>
  <c r="C2785" i="9"/>
  <c r="B2914" i="9"/>
  <c r="B2966" i="9"/>
  <c r="C3214" i="9"/>
  <c r="C1280" i="9"/>
  <c r="C3301" i="9"/>
  <c r="B233" i="9"/>
  <c r="C4780" i="9"/>
  <c r="C1100" i="9"/>
  <c r="B2758" i="9"/>
  <c r="C650" i="9"/>
  <c r="C560" i="9"/>
  <c r="C426" i="9"/>
  <c r="B3822" i="9"/>
  <c r="B4605" i="9"/>
  <c r="C4345" i="9"/>
  <c r="B4344" i="9"/>
  <c r="C362" i="9"/>
  <c r="B3909" i="9"/>
  <c r="C4258" i="9"/>
  <c r="C3736" i="9"/>
  <c r="C2000" i="9"/>
  <c r="B624" i="9"/>
  <c r="B560" i="9"/>
  <c r="B3474" i="9"/>
  <c r="C4519" i="9"/>
  <c r="C2863" i="9"/>
  <c r="C1910" i="9"/>
  <c r="B2888" i="9"/>
  <c r="C234" i="9"/>
  <c r="B489" i="9"/>
  <c r="B3300" i="9"/>
  <c r="C3997" i="9"/>
  <c r="B4779" i="9"/>
  <c r="B2862" i="9"/>
  <c r="B2992" i="9"/>
  <c r="B2836" i="9"/>
  <c r="B297" i="9"/>
  <c r="C4171" i="9"/>
  <c r="C3562" i="9"/>
  <c r="C830" i="9"/>
  <c r="C4432" i="9"/>
  <c r="B4518" i="9"/>
  <c r="C2837" i="9"/>
  <c r="C2090" i="9"/>
  <c r="B3387" i="9"/>
  <c r="B41" i="9"/>
  <c r="C298" i="9"/>
  <c r="C2993" i="9"/>
  <c r="C1370" i="9"/>
  <c r="B4083" i="9"/>
  <c r="C3910" i="9"/>
  <c r="C42" i="9"/>
  <c r="C740" i="9"/>
  <c r="C2967" i="9"/>
  <c r="C490" i="9"/>
  <c r="B2810" i="9"/>
  <c r="B3648" i="9"/>
  <c r="B4431" i="9"/>
  <c r="C1010" i="9"/>
  <c r="C2889" i="9"/>
  <c r="C1730" i="9"/>
  <c r="C1550" i="9"/>
  <c r="C2811" i="9"/>
  <c r="B2940" i="9"/>
  <c r="C3388" i="9"/>
  <c r="C3823" i="9"/>
  <c r="C4693" i="9"/>
  <c r="C4084" i="9"/>
  <c r="B3126" i="9"/>
  <c r="B3039" i="9"/>
  <c r="C2360" i="9"/>
  <c r="B3996" i="9"/>
  <c r="C1190" i="9"/>
  <c r="C1640" i="9"/>
  <c r="B4170" i="9"/>
  <c r="C3127" i="9"/>
  <c r="C3040" i="9"/>
  <c r="B169" i="9"/>
  <c r="B105" i="9"/>
  <c r="C3475" i="9"/>
  <c r="H296" i="9" a="1"/>
  <c r="G3909" i="9"/>
  <c r="H424" i="9" a="1"/>
  <c r="G2914" i="9"/>
  <c r="G4083" i="9"/>
  <c r="H2991" i="9" a="1"/>
  <c r="H2757" i="9" a="1"/>
  <c r="H2913" i="9" a="1"/>
  <c r="F3038" i="9"/>
  <c r="F3821" i="9"/>
  <c r="F2757" i="9"/>
  <c r="F2965" i="9"/>
  <c r="F360" i="9"/>
  <c r="G3822" i="9"/>
  <c r="H4430" i="9" a="1"/>
  <c r="G2966" i="9"/>
  <c r="H3647" i="9" a="1"/>
  <c r="H4082" i="9" a="1"/>
  <c r="F104" i="9"/>
  <c r="F3560" i="9"/>
  <c r="G1729" i="9"/>
  <c r="G2862" i="9"/>
  <c r="H3212" i="9" a="1"/>
  <c r="G1999" i="9"/>
  <c r="F3647" i="9"/>
  <c r="F3734" i="9"/>
  <c r="G3300" i="9"/>
  <c r="G1099" i="9"/>
  <c r="F2887" i="9"/>
  <c r="H2359" i="9" a="1"/>
  <c r="H3560" i="9" a="1"/>
  <c r="G2836" i="9"/>
  <c r="F3125" i="9"/>
  <c r="G3474" i="9"/>
  <c r="F3473" i="9"/>
  <c r="H623" i="9" a="1"/>
  <c r="G2758" i="9"/>
  <c r="G41" i="9"/>
  <c r="H4256" i="9" a="1"/>
  <c r="G3561" i="9"/>
  <c r="G2940" i="9"/>
  <c r="H489" i="9" a="1"/>
  <c r="H360" i="9" a="1"/>
  <c r="G2089" i="9"/>
  <c r="H2835" i="9" a="1"/>
  <c r="G2993" i="9"/>
  <c r="G3648" i="9"/>
  <c r="F4691" i="9"/>
  <c r="G2360" i="9"/>
  <c r="G1549" i="9"/>
  <c r="G4344" i="9"/>
  <c r="H3125" i="9" a="1"/>
  <c r="H3995" i="9" a="1"/>
  <c r="F489" i="9"/>
  <c r="G3126" i="9"/>
  <c r="F623" i="9"/>
  <c r="F2380" i="9"/>
  <c r="G1459" i="9"/>
  <c r="G361" i="9"/>
  <c r="G425" i="9"/>
  <c r="H2783" i="9" a="1"/>
  <c r="G3213" i="9"/>
  <c r="G2810" i="9"/>
  <c r="H4691" i="9" a="1"/>
  <c r="G233" i="9"/>
  <c r="G105" i="9"/>
  <c r="G490" i="9"/>
  <c r="G169" i="9"/>
  <c r="G649" i="9"/>
  <c r="H2965" i="9" a="1"/>
  <c r="H558" i="9" a="1"/>
  <c r="G1639" i="9"/>
  <c r="F4604" i="9"/>
  <c r="H2939" i="9" a="1"/>
  <c r="F2835" i="9"/>
  <c r="G4780" i="9"/>
  <c r="H232" i="9" a="1"/>
  <c r="G4692" i="9"/>
  <c r="G3735" i="9"/>
  <c r="F4256" i="9"/>
  <c r="G919" i="9"/>
  <c r="G2179" i="9"/>
  <c r="F3299" i="9"/>
  <c r="H2992" i="9" a="1"/>
  <c r="H4169" i="9" a="1"/>
  <c r="F4517" i="9"/>
  <c r="G3387" i="9"/>
  <c r="G1369" i="9"/>
  <c r="G2784" i="9"/>
  <c r="F232" i="9"/>
  <c r="G3996" i="9"/>
  <c r="G829" i="9"/>
  <c r="H3908" i="9" a="1"/>
  <c r="F4343" i="9"/>
  <c r="G2888" i="9"/>
  <c r="H4517" i="9" a="1"/>
  <c r="F3995" i="9"/>
  <c r="G559" i="9"/>
  <c r="H2861" i="9" a="1"/>
  <c r="F559" i="9"/>
  <c r="H3821" i="9" a="1"/>
  <c r="G4170" i="9"/>
  <c r="G4605" i="9"/>
  <c r="F2731" i="9"/>
  <c r="F2783" i="9"/>
  <c r="G3039" i="9"/>
  <c r="G1819" i="9"/>
  <c r="F40" i="9"/>
  <c r="G1189" i="9"/>
  <c r="H488" i="9" a="1"/>
  <c r="F3908" i="9"/>
  <c r="F168" i="9"/>
  <c r="G297" i="9"/>
  <c r="H4604" i="9" a="1"/>
  <c r="H40" i="9" a="1"/>
  <c r="F296" i="9"/>
  <c r="H3473" i="9" a="1"/>
  <c r="H4779" i="9" a="1"/>
  <c r="G4257" i="9"/>
  <c r="H3038" i="9" a="1"/>
  <c r="F3212" i="9"/>
  <c r="H168" i="9" a="1"/>
  <c r="F2861" i="9"/>
  <c r="G2269" i="9"/>
  <c r="G4431" i="9"/>
  <c r="F2913" i="9"/>
  <c r="G1909" i="9"/>
  <c r="H4343" i="9" a="1"/>
  <c r="G739" i="9"/>
  <c r="G1009" i="9"/>
  <c r="H104" i="9" a="1"/>
  <c r="H3734" i="9" a="1"/>
  <c r="F4430" i="9"/>
  <c r="G1279" i="9"/>
  <c r="H2731" i="9" a="1"/>
  <c r="H3386" i="9" a="1"/>
  <c r="G4518" i="9"/>
  <c r="F2939" i="9"/>
  <c r="F4169" i="9"/>
  <c r="H4778" i="9" a="1"/>
  <c r="H2887" i="9" a="1"/>
  <c r="F2992" i="9"/>
  <c r="H2809" i="9" a="1"/>
  <c r="F2809" i="9"/>
  <c r="F4082" i="9"/>
  <c r="F4779" i="9"/>
  <c r="F3386" i="9"/>
  <c r="F424" i="9"/>
  <c r="H3299" i="9" a="1"/>
  <c r="H489" i="9" l="1"/>
  <c r="H2992" i="9"/>
  <c r="H4082" i="9"/>
  <c r="H2783" i="9"/>
  <c r="H4256" i="9"/>
  <c r="H3647" i="9"/>
  <c r="H4430" i="9"/>
  <c r="H3299" i="9"/>
  <c r="H2809" i="9"/>
  <c r="H168" i="9"/>
  <c r="H3821" i="9"/>
  <c r="H623" i="9"/>
  <c r="H2887" i="9"/>
  <c r="H3038" i="9"/>
  <c r="H2861" i="9"/>
  <c r="H232" i="9"/>
  <c r="H4778" i="9"/>
  <c r="H4779" i="9"/>
  <c r="H3473" i="9"/>
  <c r="H4517" i="9"/>
  <c r="H2939" i="9"/>
  <c r="H3995" i="9"/>
  <c r="H3560" i="9"/>
  <c r="H3125" i="9"/>
  <c r="H2359" i="9"/>
  <c r="H2913" i="9"/>
  <c r="H4343" i="9"/>
  <c r="H3386" i="9"/>
  <c r="H40" i="9"/>
  <c r="H2757" i="9"/>
  <c r="H4691" i="9"/>
  <c r="H2731" i="9"/>
  <c r="H4604" i="9"/>
  <c r="H3908" i="9"/>
  <c r="H558" i="9"/>
  <c r="H2991" i="9"/>
  <c r="H2965" i="9"/>
  <c r="H360" i="9"/>
  <c r="H3734" i="9"/>
  <c r="H424" i="9"/>
  <c r="H4169" i="9"/>
  <c r="H104" i="9"/>
  <c r="H488" i="9"/>
  <c r="H2835" i="9"/>
  <c r="H3212" i="9"/>
  <c r="H296" i="9"/>
  <c r="B4258" i="9"/>
  <c r="B170" i="9"/>
  <c r="B106" i="9"/>
  <c r="B3040" i="9"/>
  <c r="B3127" i="9"/>
  <c r="B4606" i="9"/>
  <c r="C3476" i="9"/>
  <c r="B3997" i="9"/>
  <c r="B2993" i="9"/>
  <c r="B362" i="9"/>
  <c r="C299" i="9"/>
  <c r="C2091" i="9"/>
  <c r="C3041" i="9"/>
  <c r="C3128" i="9"/>
  <c r="C1461" i="9"/>
  <c r="C4520" i="9"/>
  <c r="C2968" i="9"/>
  <c r="C2838" i="9"/>
  <c r="C2181" i="9"/>
  <c r="C4085" i="9"/>
  <c r="B3562" i="9"/>
  <c r="C1191" i="9"/>
  <c r="C1371" i="9"/>
  <c r="C1551" i="9"/>
  <c r="B3649" i="9"/>
  <c r="B490" i="9"/>
  <c r="C2271" i="9"/>
  <c r="C3563" i="9"/>
  <c r="B4519" i="9"/>
  <c r="C2864" i="9"/>
  <c r="C3650" i="9"/>
  <c r="C2001" i="9"/>
  <c r="C4346" i="9"/>
  <c r="C4433" i="9"/>
  <c r="C651" i="9"/>
  <c r="C561" i="9"/>
  <c r="C3302" i="9"/>
  <c r="B3301" i="9"/>
  <c r="B3388" i="9"/>
  <c r="B625" i="9"/>
  <c r="B561" i="9"/>
  <c r="B2382" i="9"/>
  <c r="C1641" i="9"/>
  <c r="B234" i="9"/>
  <c r="C741" i="9"/>
  <c r="B298" i="9"/>
  <c r="C4694" i="9"/>
  <c r="B426" i="9"/>
  <c r="B2811" i="9"/>
  <c r="C1911" i="9"/>
  <c r="B4345" i="9"/>
  <c r="C363" i="9"/>
  <c r="C1821" i="9"/>
  <c r="B4693" i="9"/>
  <c r="C3737" i="9"/>
  <c r="B3736" i="9"/>
  <c r="B42" i="9"/>
  <c r="B3214" i="9"/>
  <c r="C2994" i="9"/>
  <c r="C4259" i="9"/>
  <c r="C1281" i="9"/>
  <c r="C2942" i="9"/>
  <c r="C831" i="9"/>
  <c r="C1731" i="9"/>
  <c r="C3911" i="9"/>
  <c r="C3998" i="9"/>
  <c r="B4171" i="9"/>
  <c r="B2889" i="9"/>
  <c r="C2890" i="9"/>
  <c r="C2916" i="9"/>
  <c r="C4607" i="9"/>
  <c r="B2785" i="9"/>
  <c r="C171" i="9"/>
  <c r="C107" i="9"/>
  <c r="B4780" i="9"/>
  <c r="C4172" i="9"/>
  <c r="B2967" i="9"/>
  <c r="B2837" i="9"/>
  <c r="B3475" i="9"/>
  <c r="C427" i="9"/>
  <c r="B3910" i="9"/>
  <c r="C3389" i="9"/>
  <c r="B2941" i="9"/>
  <c r="C235" i="9"/>
  <c r="C3215" i="9"/>
  <c r="B4084" i="9"/>
  <c r="C4781" i="9"/>
  <c r="C1101" i="9"/>
  <c r="C43" i="9"/>
  <c r="C921" i="9"/>
  <c r="B2863" i="9"/>
  <c r="B2915" i="9"/>
  <c r="C3824" i="9"/>
  <c r="B4432" i="9"/>
  <c r="C491" i="9"/>
  <c r="C2812" i="9"/>
  <c r="C1011" i="9"/>
  <c r="C2361" i="9"/>
  <c r="B3823" i="9"/>
  <c r="F3474" i="9"/>
  <c r="G2361" i="9"/>
  <c r="F3213" i="9"/>
  <c r="G3649" i="9"/>
  <c r="G491" i="9"/>
  <c r="G1100" i="9"/>
  <c r="H3039" i="9" a="1"/>
  <c r="G3736" i="9"/>
  <c r="G3388" i="9"/>
  <c r="H105" i="9" a="1"/>
  <c r="F3996" i="9"/>
  <c r="H2862" i="9" a="1"/>
  <c r="F2381" i="9"/>
  <c r="H4431" i="9" a="1"/>
  <c r="F3126" i="9"/>
  <c r="F3387" i="9"/>
  <c r="F4692" i="9"/>
  <c r="F4780" i="9"/>
  <c r="H3996" i="9" a="1"/>
  <c r="H2966" i="9" a="1"/>
  <c r="F4083" i="9"/>
  <c r="G234" i="9"/>
  <c r="G362" i="9"/>
  <c r="F105" i="9"/>
  <c r="H361" i="9" a="1"/>
  <c r="G3214" i="9"/>
  <c r="H3648" i="9" a="1"/>
  <c r="H2836" i="9" a="1"/>
  <c r="F2914" i="9"/>
  <c r="H3387" i="9" a="1"/>
  <c r="F4605" i="9"/>
  <c r="H4605" i="9" a="1"/>
  <c r="G1730" i="9"/>
  <c r="H3474" i="9" a="1"/>
  <c r="G3301" i="9"/>
  <c r="G426" i="9"/>
  <c r="G740" i="9"/>
  <c r="G4693" i="9"/>
  <c r="F4170" i="9"/>
  <c r="H4257" i="9" a="1"/>
  <c r="F2888" i="9"/>
  <c r="G4432" i="9"/>
  <c r="G3127" i="9"/>
  <c r="G3997" i="9"/>
  <c r="H3126" i="9" a="1"/>
  <c r="G650" i="9"/>
  <c r="F3039" i="9"/>
  <c r="H3909" i="9" a="1"/>
  <c r="F3735" i="9"/>
  <c r="F560" i="9"/>
  <c r="F490" i="9"/>
  <c r="H2758" i="9" a="1"/>
  <c r="G1190" i="9"/>
  <c r="H2888" i="9" a="1"/>
  <c r="F4344" i="9"/>
  <c r="G2967" i="9"/>
  <c r="G1010" i="9"/>
  <c r="G4519" i="9"/>
  <c r="F4518" i="9"/>
  <c r="G1370" i="9"/>
  <c r="G42" i="9"/>
  <c r="G1460" i="9"/>
  <c r="H3561" i="9" a="1"/>
  <c r="G3475" i="9"/>
  <c r="F3909" i="9"/>
  <c r="F2784" i="9"/>
  <c r="G3040" i="9"/>
  <c r="F233" i="9"/>
  <c r="F2758" i="9"/>
  <c r="G2785" i="9"/>
  <c r="H3213" i="9" a="1"/>
  <c r="G2000" i="9"/>
  <c r="H4518" i="9" a="1"/>
  <c r="G3823" i="9"/>
  <c r="H3300" i="9" a="1"/>
  <c r="F425" i="9"/>
  <c r="G4084" i="9"/>
  <c r="H2810" i="9" a="1"/>
  <c r="F297" i="9"/>
  <c r="G1280" i="9"/>
  <c r="G1910" i="9"/>
  <c r="F41" i="9"/>
  <c r="H2360" i="9" a="1"/>
  <c r="G2863" i="9"/>
  <c r="F2966" i="9"/>
  <c r="G1550" i="9"/>
  <c r="F2862" i="9"/>
  <c r="H425" i="9" a="1"/>
  <c r="H2940" i="9" a="1"/>
  <c r="G2090" i="9"/>
  <c r="G2180" i="9"/>
  <c r="H559" i="9" a="1"/>
  <c r="G560" i="9"/>
  <c r="H4170" i="9" a="1"/>
  <c r="H624" i="9" a="1"/>
  <c r="G2941" i="9"/>
  <c r="F3822" i="9"/>
  <c r="G4345" i="9"/>
  <c r="G2889" i="9"/>
  <c r="H4780" i="9" a="1"/>
  <c r="G2994" i="9"/>
  <c r="H169" i="9" a="1"/>
  <c r="F2810" i="9"/>
  <c r="G2811" i="9"/>
  <c r="G3910" i="9"/>
  <c r="G2270" i="9"/>
  <c r="H233" i="9" a="1"/>
  <c r="H41" i="9" a="1"/>
  <c r="G3562" i="9"/>
  <c r="F169" i="9"/>
  <c r="H297" i="9" a="1"/>
  <c r="F624" i="9"/>
  <c r="H3735" i="9" a="1"/>
  <c r="F361" i="9"/>
  <c r="F3561" i="9"/>
  <c r="G920" i="9"/>
  <c r="G2915" i="9"/>
  <c r="G4781" i="9"/>
  <c r="G4258" i="9"/>
  <c r="G1640" i="9"/>
  <c r="F2993" i="9"/>
  <c r="G830" i="9"/>
  <c r="G2837" i="9"/>
  <c r="F2836" i="9"/>
  <c r="G1820" i="9"/>
  <c r="H4083" i="9" a="1"/>
  <c r="H4692" i="9" a="1"/>
  <c r="G170" i="9"/>
  <c r="G4606" i="9"/>
  <c r="H2914" i="9" a="1"/>
  <c r="F3648" i="9"/>
  <c r="H2784" i="9" a="1"/>
  <c r="G298" i="9"/>
  <c r="F4431" i="9"/>
  <c r="H3822" i="9" a="1"/>
  <c r="G106" i="9"/>
  <c r="F3300" i="9"/>
  <c r="F4257" i="9"/>
  <c r="G4171" i="9"/>
  <c r="F2940" i="9"/>
  <c r="H4344" i="9" a="1"/>
  <c r="H4780" i="9" l="1"/>
  <c r="H3909" i="9"/>
  <c r="H2836" i="9"/>
  <c r="H3648" i="9"/>
  <c r="H4344" i="9"/>
  <c r="H3822" i="9"/>
  <c r="H3126" i="9"/>
  <c r="H361" i="9"/>
  <c r="H624" i="9"/>
  <c r="H105" i="9"/>
  <c r="H2784" i="9"/>
  <c r="H3735" i="9"/>
  <c r="H4170" i="9"/>
  <c r="H3387" i="9"/>
  <c r="H3561" i="9"/>
  <c r="H2914" i="9"/>
  <c r="H297" i="9"/>
  <c r="H559" i="9"/>
  <c r="H3213" i="9"/>
  <c r="H4257" i="9"/>
  <c r="H2966" i="9"/>
  <c r="H3996" i="9"/>
  <c r="H3039" i="9"/>
  <c r="H4692" i="9"/>
  <c r="H41" i="9"/>
  <c r="H2940" i="9"/>
  <c r="H4083" i="9"/>
  <c r="H233" i="9"/>
  <c r="H425" i="9"/>
  <c r="H2810" i="9"/>
  <c r="H3300" i="9"/>
  <c r="H2888" i="9"/>
  <c r="H3474" i="9"/>
  <c r="H4431" i="9"/>
  <c r="H169" i="9"/>
  <c r="H2360" i="9"/>
  <c r="H4518" i="9"/>
  <c r="H2758" i="9"/>
  <c r="H4605" i="9"/>
  <c r="H2862" i="9"/>
  <c r="B2942" i="9"/>
  <c r="C300" i="9"/>
  <c r="C492" i="9"/>
  <c r="C4260" i="9"/>
  <c r="C3825" i="9"/>
  <c r="C1462" i="9"/>
  <c r="B3476" i="9"/>
  <c r="C4521" i="9"/>
  <c r="C2891" i="9"/>
  <c r="B4781" i="9"/>
  <c r="B363" i="9"/>
  <c r="C1282" i="9"/>
  <c r="C3912" i="9"/>
  <c r="C44" i="9"/>
  <c r="C3303" i="9"/>
  <c r="B2994" i="9"/>
  <c r="C236" i="9"/>
  <c r="C2917" i="9"/>
  <c r="C3999" i="9"/>
  <c r="C1372" i="9"/>
  <c r="C1912" i="9"/>
  <c r="B2383" i="9"/>
  <c r="B3650" i="9"/>
  <c r="B3128" i="9"/>
  <c r="B3041" i="9"/>
  <c r="B2812" i="9"/>
  <c r="C4347" i="9"/>
  <c r="B3824" i="9"/>
  <c r="C3390" i="9"/>
  <c r="C2092" i="9"/>
  <c r="C1642" i="9"/>
  <c r="C4608" i="9"/>
  <c r="C2182" i="9"/>
  <c r="B4085" i="9"/>
  <c r="B2916" i="9"/>
  <c r="C1822" i="9"/>
  <c r="C428" i="9"/>
  <c r="B491" i="9"/>
  <c r="B626" i="9"/>
  <c r="B562" i="9"/>
  <c r="C3651" i="9"/>
  <c r="C4173" i="9"/>
  <c r="B171" i="9"/>
  <c r="B107" i="9"/>
  <c r="C652" i="9"/>
  <c r="C562" i="9"/>
  <c r="C3738" i="9"/>
  <c r="C2272" i="9"/>
  <c r="C364" i="9"/>
  <c r="C3564" i="9"/>
  <c r="B235" i="9"/>
  <c r="C2839" i="9"/>
  <c r="B2890" i="9"/>
  <c r="C922" i="9"/>
  <c r="C1552" i="9"/>
  <c r="C1102" i="9"/>
  <c r="B3998" i="9"/>
  <c r="B4433" i="9"/>
  <c r="C1732" i="9"/>
  <c r="C1192" i="9"/>
  <c r="C4695" i="9"/>
  <c r="B4259" i="9"/>
  <c r="C4782" i="9"/>
  <c r="B299" i="9"/>
  <c r="C742" i="9"/>
  <c r="C2362" i="9"/>
  <c r="B3911" i="9"/>
  <c r="B2968" i="9"/>
  <c r="B3563" i="9"/>
  <c r="C2969" i="9"/>
  <c r="B3302" i="9"/>
  <c r="C2865" i="9"/>
  <c r="C3216" i="9"/>
  <c r="B427" i="9"/>
  <c r="B4694" i="9"/>
  <c r="B4346" i="9"/>
  <c r="C1012" i="9"/>
  <c r="B2864" i="9"/>
  <c r="C2943" i="9"/>
  <c r="C4086" i="9"/>
  <c r="C2002" i="9"/>
  <c r="B4520" i="9"/>
  <c r="B4172" i="9"/>
  <c r="C3477" i="9"/>
  <c r="C172" i="9"/>
  <c r="C108" i="9"/>
  <c r="B43" i="9"/>
  <c r="B2838" i="9"/>
  <c r="C832" i="9"/>
  <c r="B3389" i="9"/>
  <c r="C4434" i="9"/>
  <c r="B4607" i="9"/>
  <c r="B3737" i="9"/>
  <c r="C2995" i="9"/>
  <c r="C3042" i="9"/>
  <c r="C3129" i="9"/>
  <c r="B3215" i="9"/>
  <c r="F3388" i="9"/>
  <c r="F4519" i="9"/>
  <c r="G3128" i="9"/>
  <c r="H2837" i="9" a="1"/>
  <c r="H3040" i="9" a="1"/>
  <c r="F2967" i="9"/>
  <c r="H560" i="9" a="1"/>
  <c r="H426" i="9" a="1"/>
  <c r="H42" i="9" a="1"/>
  <c r="F491" i="9"/>
  <c r="F42" i="9"/>
  <c r="G235" i="9"/>
  <c r="G1461" i="9"/>
  <c r="H2361" i="9" a="1"/>
  <c r="H2915" i="9" a="1"/>
  <c r="F3562" i="9"/>
  <c r="G1731" i="9"/>
  <c r="G2995" i="9"/>
  <c r="H2863" i="9" a="1"/>
  <c r="H2941" i="9" a="1"/>
  <c r="G1281" i="9"/>
  <c r="H2967" i="9" a="1"/>
  <c r="G3737" i="9"/>
  <c r="H170" i="9" a="1"/>
  <c r="G4085" i="9"/>
  <c r="F3301" i="9"/>
  <c r="G1371" i="9"/>
  <c r="G4782" i="9"/>
  <c r="G492" i="9"/>
  <c r="F3823" i="9"/>
  <c r="F625" i="9"/>
  <c r="F3475" i="9"/>
  <c r="G3824" i="9"/>
  <c r="G831" i="9"/>
  <c r="G4346" i="9"/>
  <c r="G2916" i="9"/>
  <c r="G2091" i="9"/>
  <c r="H3910" i="9" a="1"/>
  <c r="G4694" i="9"/>
  <c r="H3214" i="9" a="1"/>
  <c r="G4259" i="9"/>
  <c r="G2181" i="9"/>
  <c r="G2942" i="9"/>
  <c r="F2994" i="9"/>
  <c r="H4171" i="9" a="1"/>
  <c r="F3736" i="9"/>
  <c r="F2915" i="9"/>
  <c r="G2864" i="9"/>
  <c r="H2785" i="9" a="1"/>
  <c r="G561" i="9"/>
  <c r="H298" i="9" a="1"/>
  <c r="F4693" i="9"/>
  <c r="F3214" i="9"/>
  <c r="F298" i="9"/>
  <c r="F4606" i="9"/>
  <c r="G1011" i="9"/>
  <c r="G921" i="9"/>
  <c r="G1821" i="9"/>
  <c r="H4432" i="9" a="1"/>
  <c r="G3215" i="9"/>
  <c r="H4781" i="9" a="1"/>
  <c r="G3650" i="9"/>
  <c r="G4520" i="9"/>
  <c r="H3475" i="9" a="1"/>
  <c r="G1551" i="9"/>
  <c r="G1101" i="9"/>
  <c r="G2968" i="9"/>
  <c r="F561" i="9"/>
  <c r="H4084" i="9" a="1"/>
  <c r="H625" i="9" a="1"/>
  <c r="H3649" i="9" a="1"/>
  <c r="F2382" i="9"/>
  <c r="F4258" i="9"/>
  <c r="H3736" i="9" a="1"/>
  <c r="H4693" i="9" a="1"/>
  <c r="H3127" i="9" a="1"/>
  <c r="F106" i="9"/>
  <c r="G3998" i="9"/>
  <c r="H4345" i="9" a="1"/>
  <c r="F234" i="9"/>
  <c r="H2811" i="9" a="1"/>
  <c r="H2993" i="9" a="1"/>
  <c r="G299" i="9"/>
  <c r="G171" i="9"/>
  <c r="F4781" i="9"/>
  <c r="F4345" i="9"/>
  <c r="H4606" i="9" a="1"/>
  <c r="F2785" i="9"/>
  <c r="F2837" i="9"/>
  <c r="G3911" i="9"/>
  <c r="F4084" i="9"/>
  <c r="G3389" i="9"/>
  <c r="F4432" i="9"/>
  <c r="H2994" i="9" a="1"/>
  <c r="G427" i="9"/>
  <c r="H362" i="9" a="1"/>
  <c r="G2001" i="9"/>
  <c r="G1911" i="9"/>
  <c r="H3388" i="9" a="1"/>
  <c r="G2812" i="9"/>
  <c r="F3649" i="9"/>
  <c r="H4258" i="9" a="1"/>
  <c r="G741" i="9"/>
  <c r="H3823" i="9" a="1"/>
  <c r="G651" i="9"/>
  <c r="G107" i="9"/>
  <c r="H490" i="9" a="1"/>
  <c r="G43" i="9"/>
  <c r="F4171" i="9"/>
  <c r="H3562" i="9" a="1"/>
  <c r="F3997" i="9"/>
  <c r="H106" i="9" a="1"/>
  <c r="F2889" i="9"/>
  <c r="F2811" i="9"/>
  <c r="F3127" i="9"/>
  <c r="H491" i="9" a="1"/>
  <c r="F2863" i="9"/>
  <c r="G1191" i="9"/>
  <c r="F362" i="9"/>
  <c r="G4433" i="9"/>
  <c r="G3563" i="9"/>
  <c r="H3301" i="9" a="1"/>
  <c r="F2941" i="9"/>
  <c r="F3040" i="9"/>
  <c r="H3997" i="9" a="1"/>
  <c r="F3910" i="9"/>
  <c r="G4172" i="9"/>
  <c r="G3476" i="9"/>
  <c r="H2889" i="9" a="1"/>
  <c r="G3302" i="9"/>
  <c r="G2890" i="9"/>
  <c r="G2271" i="9"/>
  <c r="H4519" i="9" a="1"/>
  <c r="F426" i="9"/>
  <c r="H234" i="9" a="1"/>
  <c r="F170" i="9"/>
  <c r="G3041" i="9"/>
  <c r="G4607" i="9"/>
  <c r="G2838" i="9"/>
  <c r="G2362" i="9"/>
  <c r="G363" i="9"/>
  <c r="G1641" i="9"/>
  <c r="H491" i="9" l="1"/>
  <c r="H2994" i="9"/>
  <c r="H2361" i="9"/>
  <c r="H4693" i="9"/>
  <c r="H234" i="9"/>
  <c r="H106" i="9"/>
  <c r="H3910" i="9"/>
  <c r="H4519" i="9"/>
  <c r="H3562" i="9"/>
  <c r="H4606" i="9"/>
  <c r="H4432" i="9"/>
  <c r="H298" i="9"/>
  <c r="H3649" i="9"/>
  <c r="H2785" i="9"/>
  <c r="H170" i="9"/>
  <c r="H42" i="9"/>
  <c r="H490" i="9"/>
  <c r="H426" i="9"/>
  <c r="H3736" i="9"/>
  <c r="H2889" i="9"/>
  <c r="H2967" i="9"/>
  <c r="H560" i="9"/>
  <c r="H4781" i="9"/>
  <c r="H2993" i="9"/>
  <c r="H625" i="9"/>
  <c r="H3823" i="9"/>
  <c r="H2811" i="9"/>
  <c r="H4084" i="9"/>
  <c r="H4171" i="9"/>
  <c r="H2941" i="9"/>
  <c r="H3040" i="9"/>
  <c r="H2863" i="9"/>
  <c r="H2837" i="9"/>
  <c r="H362" i="9"/>
  <c r="H3997" i="9"/>
  <c r="H4258" i="9"/>
  <c r="H4345" i="9"/>
  <c r="H3301" i="9"/>
  <c r="H3388" i="9"/>
  <c r="H3127" i="9"/>
  <c r="H3475" i="9"/>
  <c r="H3214" i="9"/>
  <c r="H2915" i="9"/>
  <c r="C4783" i="9"/>
  <c r="C3478" i="9"/>
  <c r="B2995" i="9"/>
  <c r="C2866" i="9"/>
  <c r="B3216" i="9"/>
  <c r="B4695" i="9"/>
  <c r="B3390" i="9"/>
  <c r="C1643" i="9"/>
  <c r="C3826" i="9"/>
  <c r="B172" i="9"/>
  <c r="B108" i="9"/>
  <c r="C1733" i="9"/>
  <c r="C4435" i="9"/>
  <c r="B3738" i="9"/>
  <c r="B3564" i="9"/>
  <c r="C653" i="9"/>
  <c r="C563" i="9"/>
  <c r="C3217" i="9"/>
  <c r="B44" i="9"/>
  <c r="B4260" i="9"/>
  <c r="C2970" i="9"/>
  <c r="B4782" i="9"/>
  <c r="B3999" i="9"/>
  <c r="C1823" i="9"/>
  <c r="B300" i="9"/>
  <c r="B236" i="9"/>
  <c r="C2183" i="9"/>
  <c r="C2944" i="9"/>
  <c r="C45" i="9"/>
  <c r="B4521" i="9"/>
  <c r="C3130" i="9"/>
  <c r="C3043" i="9"/>
  <c r="C4522" i="9"/>
  <c r="B4608" i="9"/>
  <c r="B2891" i="9"/>
  <c r="C2996" i="9"/>
  <c r="C3652" i="9"/>
  <c r="B4173" i="9"/>
  <c r="B2839" i="9"/>
  <c r="B2384" i="9"/>
  <c r="C1553" i="9"/>
  <c r="C365" i="9"/>
  <c r="B492" i="9"/>
  <c r="C2003" i="9"/>
  <c r="B2969" i="9"/>
  <c r="C173" i="9"/>
  <c r="C109" i="9"/>
  <c r="C493" i="9"/>
  <c r="C301" i="9"/>
  <c r="C4000" i="9"/>
  <c r="C2918" i="9"/>
  <c r="C3913" i="9"/>
  <c r="C237" i="9"/>
  <c r="C833" i="9"/>
  <c r="B2917" i="9"/>
  <c r="C429" i="9"/>
  <c r="C3739" i="9"/>
  <c r="C1913" i="9"/>
  <c r="C4696" i="9"/>
  <c r="B3129" i="9"/>
  <c r="B3042" i="9"/>
  <c r="C4609" i="9"/>
  <c r="C4261" i="9"/>
  <c r="C2093" i="9"/>
  <c r="C2273" i="9"/>
  <c r="C1373" i="9"/>
  <c r="B4347" i="9"/>
  <c r="C1013" i="9"/>
  <c r="B3477" i="9"/>
  <c r="C743" i="9"/>
  <c r="B3825" i="9"/>
  <c r="C923" i="9"/>
  <c r="C1103" i="9"/>
  <c r="C3304" i="9"/>
  <c r="B3651" i="9"/>
  <c r="B4086" i="9"/>
  <c r="C2892" i="9"/>
  <c r="B3912" i="9"/>
  <c r="C1463" i="9"/>
  <c r="C4348" i="9"/>
  <c r="B3303" i="9"/>
  <c r="B2865" i="9"/>
  <c r="C3565" i="9"/>
  <c r="C4174" i="9"/>
  <c r="B4434" i="9"/>
  <c r="B364" i="9"/>
  <c r="C1283" i="9"/>
  <c r="C1193" i="9"/>
  <c r="C2363" i="9"/>
  <c r="B627" i="9"/>
  <c r="B563" i="9"/>
  <c r="B2943" i="9"/>
  <c r="C4087" i="9"/>
  <c r="C3391" i="9"/>
  <c r="B428" i="9"/>
  <c r="G3129" i="9"/>
  <c r="G2002" i="9"/>
  <c r="F626" i="9"/>
  <c r="H4520" i="9" a="1"/>
  <c r="G2865" i="9"/>
  <c r="F43" i="9"/>
  <c r="H4172" i="9" a="1"/>
  <c r="H561" i="9" a="1"/>
  <c r="H4694" i="9" a="1"/>
  <c r="G1642" i="9"/>
  <c r="F3824" i="9"/>
  <c r="G4695" i="9"/>
  <c r="F3737" i="9"/>
  <c r="H107" i="9" a="1"/>
  <c r="G4173" i="9"/>
  <c r="G4086" i="9"/>
  <c r="F3215" i="9"/>
  <c r="F4259" i="9"/>
  <c r="F4694" i="9"/>
  <c r="F3998" i="9"/>
  <c r="G428" i="9"/>
  <c r="H492" i="9" a="1"/>
  <c r="H4433" i="9" a="1"/>
  <c r="G2996" i="9"/>
  <c r="H2942" i="9" a="1"/>
  <c r="H2995" i="9" a="1"/>
  <c r="H4085" i="9" a="1"/>
  <c r="G3564" i="9"/>
  <c r="F2838" i="9"/>
  <c r="F3128" i="9"/>
  <c r="F3563" i="9"/>
  <c r="G2092" i="9"/>
  <c r="H3215" i="9" a="1"/>
  <c r="F171" i="9"/>
  <c r="G4260" i="9"/>
  <c r="G364" i="9"/>
  <c r="H3650" i="9" a="1"/>
  <c r="H2864" i="9" a="1"/>
  <c r="G3042" i="9"/>
  <c r="H2812" i="9" a="1"/>
  <c r="G2839" i="9"/>
  <c r="H363" i="9" a="1"/>
  <c r="G1462" i="9"/>
  <c r="F299" i="9"/>
  <c r="G562" i="9"/>
  <c r="G1372" i="9"/>
  <c r="F4782" i="9"/>
  <c r="G3477" i="9"/>
  <c r="F3476" i="9"/>
  <c r="G2943" i="9"/>
  <c r="F4433" i="9"/>
  <c r="H43" i="9" a="1"/>
  <c r="F2864" i="9"/>
  <c r="F3650" i="9"/>
  <c r="F4346" i="9"/>
  <c r="H3824" i="9" a="1"/>
  <c r="H2362" i="9" a="1"/>
  <c r="G1012" i="9"/>
  <c r="G2969" i="9"/>
  <c r="G1552" i="9"/>
  <c r="H3476" i="9" a="1"/>
  <c r="F2942" i="9"/>
  <c r="H4607" i="9" a="1"/>
  <c r="F562" i="9"/>
  <c r="G1192" i="9"/>
  <c r="H171" i="9" a="1"/>
  <c r="F492" i="9"/>
  <c r="F3911" i="9"/>
  <c r="F2383" i="9"/>
  <c r="F107" i="9"/>
  <c r="H2968" i="9" a="1"/>
  <c r="G3216" i="9"/>
  <c r="G2182" i="9"/>
  <c r="F4172" i="9"/>
  <c r="H3128" i="9" a="1"/>
  <c r="G742" i="9"/>
  <c r="H4346" i="9" a="1"/>
  <c r="F235" i="9"/>
  <c r="F363" i="9"/>
  <c r="F4520" i="9"/>
  <c r="F2916" i="9"/>
  <c r="G3825" i="9"/>
  <c r="G2917" i="9"/>
  <c r="G4347" i="9"/>
  <c r="H299" i="9" a="1"/>
  <c r="G108" i="9"/>
  <c r="G493" i="9"/>
  <c r="F3389" i="9"/>
  <c r="F427" i="9"/>
  <c r="H2838" i="9" a="1"/>
  <c r="H3041" i="9" a="1"/>
  <c r="G3303" i="9"/>
  <c r="G1732" i="9"/>
  <c r="H4259" i="9" a="1"/>
  <c r="G4521" i="9"/>
  <c r="H3302" i="9" a="1"/>
  <c r="G44" i="9"/>
  <c r="H3389" i="9" a="1"/>
  <c r="F4085" i="9"/>
  <c r="F2995" i="9"/>
  <c r="G1912" i="9"/>
  <c r="G3390" i="9"/>
  <c r="G2891" i="9"/>
  <c r="G832" i="9"/>
  <c r="G2272" i="9"/>
  <c r="G2363" i="9"/>
  <c r="F2968" i="9"/>
  <c r="H235" i="9" a="1"/>
  <c r="H3563" i="9" a="1"/>
  <c r="G4434" i="9"/>
  <c r="G4783" i="9"/>
  <c r="G1282" i="9"/>
  <c r="H3998" i="9" a="1"/>
  <c r="G3912" i="9"/>
  <c r="H3911" i="9" a="1"/>
  <c r="G300" i="9"/>
  <c r="F2812" i="9"/>
  <c r="G3999" i="9"/>
  <c r="F4607" i="9"/>
  <c r="G4608" i="9"/>
  <c r="G1102" i="9"/>
  <c r="G3651" i="9"/>
  <c r="H626" i="9" a="1"/>
  <c r="F3302" i="9"/>
  <c r="H3737" i="9" a="1"/>
  <c r="H2916" i="9" a="1"/>
  <c r="G236" i="9"/>
  <c r="G3738" i="9"/>
  <c r="G652" i="9"/>
  <c r="H427" i="9" a="1"/>
  <c r="G1822" i="9"/>
  <c r="H2890" i="9" a="1"/>
  <c r="F2890" i="9"/>
  <c r="G922" i="9"/>
  <c r="F3041" i="9"/>
  <c r="G172" i="9"/>
  <c r="H107" i="9" l="1"/>
  <c r="H2890" i="9"/>
  <c r="H3911" i="9"/>
  <c r="H3389" i="9"/>
  <c r="H427" i="9"/>
  <c r="H3998" i="9"/>
  <c r="H3302" i="9"/>
  <c r="H4346" i="9"/>
  <c r="H4607" i="9"/>
  <c r="H4259" i="9"/>
  <c r="H3128" i="9"/>
  <c r="H3476" i="9"/>
  <c r="H363" i="9"/>
  <c r="H4085" i="9"/>
  <c r="H4694" i="9"/>
  <c r="H2995" i="9"/>
  <c r="H561" i="9"/>
  <c r="H2916" i="9"/>
  <c r="H3563" i="9"/>
  <c r="H2812" i="9"/>
  <c r="H2942" i="9"/>
  <c r="H4172" i="9"/>
  <c r="H3737" i="9"/>
  <c r="H235" i="9"/>
  <c r="H3041" i="9"/>
  <c r="H2838" i="9"/>
  <c r="H2968" i="9"/>
  <c r="H2362" i="9"/>
  <c r="H2864" i="9"/>
  <c r="H4433" i="9"/>
  <c r="H626" i="9"/>
  <c r="H3824" i="9"/>
  <c r="H3650" i="9"/>
  <c r="H492" i="9"/>
  <c r="H4520" i="9"/>
  <c r="H299" i="9"/>
  <c r="H171" i="9"/>
  <c r="H43" i="9"/>
  <c r="H3215" i="9"/>
  <c r="B429" i="9"/>
  <c r="B4348" i="9"/>
  <c r="C4175" i="9"/>
  <c r="B3391" i="9"/>
  <c r="C1194" i="9"/>
  <c r="C2364" i="9"/>
  <c r="C2094" i="9"/>
  <c r="C4436" i="9"/>
  <c r="C2184" i="9"/>
  <c r="C494" i="9"/>
  <c r="C4001" i="9"/>
  <c r="C3218" i="9"/>
  <c r="C2274" i="9"/>
  <c r="B45" i="9"/>
  <c r="C1554" i="9"/>
  <c r="B3739" i="9"/>
  <c r="B3913" i="9"/>
  <c r="C4784" i="9"/>
  <c r="C2945" i="9"/>
  <c r="C174" i="9"/>
  <c r="C110" i="9"/>
  <c r="B301" i="9"/>
  <c r="C3305" i="9"/>
  <c r="B237" i="9"/>
  <c r="B4783" i="9"/>
  <c r="C3566" i="9"/>
  <c r="C1374" i="9"/>
  <c r="C3653" i="9"/>
  <c r="B4435" i="9"/>
  <c r="C4349" i="9"/>
  <c r="C924" i="9"/>
  <c r="C238" i="9"/>
  <c r="C430" i="9"/>
  <c r="B4261" i="9"/>
  <c r="B4696" i="9"/>
  <c r="C4523" i="9"/>
  <c r="C3914" i="9"/>
  <c r="B493" i="9"/>
  <c r="B628" i="9"/>
  <c r="B564" i="9"/>
  <c r="C3392" i="9"/>
  <c r="C2004" i="9"/>
  <c r="C4088" i="9"/>
  <c r="C4610" i="9"/>
  <c r="C46" i="9"/>
  <c r="B365" i="9"/>
  <c r="C2997" i="9"/>
  <c r="C564" i="9"/>
  <c r="C654" i="9"/>
  <c r="B3304" i="9"/>
  <c r="C834" i="9"/>
  <c r="B2996" i="9"/>
  <c r="C1644" i="9"/>
  <c r="C3740" i="9"/>
  <c r="C2971" i="9"/>
  <c r="C744" i="9"/>
  <c r="C1824" i="9"/>
  <c r="C1734" i="9"/>
  <c r="C4697" i="9"/>
  <c r="C3479" i="9"/>
  <c r="B3565" i="9"/>
  <c r="B4087" i="9"/>
  <c r="B4000" i="9"/>
  <c r="C1464" i="9"/>
  <c r="B3130" i="9"/>
  <c r="B3043" i="9"/>
  <c r="B4174" i="9"/>
  <c r="B2892" i="9"/>
  <c r="B4522" i="9"/>
  <c r="C3827" i="9"/>
  <c r="C302" i="9"/>
  <c r="C366" i="9"/>
  <c r="C1914" i="9"/>
  <c r="B3652" i="9"/>
  <c r="C2893" i="9"/>
  <c r="C2919" i="9"/>
  <c r="B2385" i="9"/>
  <c r="C3131" i="9"/>
  <c r="C3044" i="9"/>
  <c r="B3217" i="9"/>
  <c r="B2918" i="9"/>
  <c r="B3478" i="9"/>
  <c r="B2970" i="9"/>
  <c r="C1284" i="9"/>
  <c r="C4262" i="9"/>
  <c r="C1014" i="9"/>
  <c r="C1104" i="9"/>
  <c r="B2944" i="9"/>
  <c r="B2866" i="9"/>
  <c r="B4609" i="9"/>
  <c r="B3826" i="9"/>
  <c r="B173" i="9"/>
  <c r="B109" i="9"/>
  <c r="H2891" i="9" a="1"/>
  <c r="F4521" i="9"/>
  <c r="H4173" i="9" a="1"/>
  <c r="F4086" i="9"/>
  <c r="F4173" i="9"/>
  <c r="H3129" i="9" a="1"/>
  <c r="H3912" i="9" a="1"/>
  <c r="H44" i="9" a="1"/>
  <c r="G4609" i="9"/>
  <c r="G2003" i="9"/>
  <c r="H562" i="9" a="1"/>
  <c r="G1373" i="9"/>
  <c r="G3130" i="9"/>
  <c r="G3391" i="9"/>
  <c r="H428" i="9" a="1"/>
  <c r="G4784" i="9"/>
  <c r="F2943" i="9"/>
  <c r="G1103" i="9"/>
  <c r="H2996" i="9" a="1"/>
  <c r="G2364" i="9"/>
  <c r="G3043" i="9"/>
  <c r="G1643" i="9"/>
  <c r="G3478" i="9"/>
  <c r="H3390" i="9" a="1"/>
  <c r="H3738" i="9" a="1"/>
  <c r="F2917" i="9"/>
  <c r="G3913" i="9"/>
  <c r="H3216" i="9" a="1"/>
  <c r="G2892" i="9"/>
  <c r="F3651" i="9"/>
  <c r="G1823" i="9"/>
  <c r="F364" i="9"/>
  <c r="G1913" i="9"/>
  <c r="F3912" i="9"/>
  <c r="G3217" i="9"/>
  <c r="H300" i="9" a="1"/>
  <c r="G4348" i="9"/>
  <c r="G109" i="9"/>
  <c r="H108" i="9" a="1"/>
  <c r="F236" i="9"/>
  <c r="G2997" i="9"/>
  <c r="G1013" i="9"/>
  <c r="F3564" i="9"/>
  <c r="F4260" i="9"/>
  <c r="H236" i="9" a="1"/>
  <c r="H3999" i="9" a="1"/>
  <c r="G1463" i="9"/>
  <c r="H3651" i="9" a="1"/>
  <c r="H4695" i="9" a="1"/>
  <c r="F4783" i="9"/>
  <c r="F2384" i="9"/>
  <c r="G2183" i="9"/>
  <c r="F300" i="9"/>
  <c r="F2865" i="9"/>
  <c r="F2891" i="9"/>
  <c r="F3042" i="9"/>
  <c r="G1553" i="9"/>
  <c r="F2839" i="9"/>
  <c r="F44" i="9"/>
  <c r="H4260" i="9" a="1"/>
  <c r="G3652" i="9"/>
  <c r="F4695" i="9"/>
  <c r="G2093" i="9"/>
  <c r="F493" i="9"/>
  <c r="G2866" i="9"/>
  <c r="G237" i="9"/>
  <c r="F3999" i="9"/>
  <c r="G4696" i="9"/>
  <c r="H493" i="9" a="1"/>
  <c r="H2943" i="9" a="1"/>
  <c r="G1283" i="9"/>
  <c r="F3303" i="9"/>
  <c r="H4521" i="9" a="1"/>
  <c r="G3565" i="9"/>
  <c r="F4347" i="9"/>
  <c r="G4174" i="9"/>
  <c r="G4435" i="9"/>
  <c r="G923" i="9"/>
  <c r="H4086" i="9" a="1"/>
  <c r="H172" i="9" a="1"/>
  <c r="G3826" i="9"/>
  <c r="G365" i="9"/>
  <c r="G3739" i="9"/>
  <c r="G301" i="9"/>
  <c r="G743" i="9"/>
  <c r="F3738" i="9"/>
  <c r="G4261" i="9"/>
  <c r="G4087" i="9"/>
  <c r="H4783" i="9" a="1"/>
  <c r="G833" i="9"/>
  <c r="F172" i="9"/>
  <c r="H2969" i="9" a="1"/>
  <c r="G173" i="9"/>
  <c r="G429" i="9"/>
  <c r="F4434" i="9"/>
  <c r="G4000" i="9"/>
  <c r="F2996" i="9"/>
  <c r="H2839" i="9" a="1"/>
  <c r="G3304" i="9"/>
  <c r="F3216" i="9"/>
  <c r="G2273" i="9"/>
  <c r="F3825" i="9"/>
  <c r="F108" i="9"/>
  <c r="F3129" i="9"/>
  <c r="H627" i="9" a="1"/>
  <c r="G2918" i="9"/>
  <c r="H4434" i="9" a="1"/>
  <c r="F4608" i="9"/>
  <c r="G4522" i="9"/>
  <c r="H2865" i="9" a="1"/>
  <c r="F3477" i="9"/>
  <c r="H4347" i="9" a="1"/>
  <c r="H2363" i="9" a="1"/>
  <c r="H3042" i="9" a="1"/>
  <c r="G45" i="9"/>
  <c r="G1733" i="9"/>
  <c r="H4782" i="9" a="1"/>
  <c r="F627" i="9"/>
  <c r="H2917" i="9" a="1"/>
  <c r="H3825" i="9" a="1"/>
  <c r="G1193" i="9"/>
  <c r="F563" i="9"/>
  <c r="H3303" i="9" a="1"/>
  <c r="G2944" i="9"/>
  <c r="F2969" i="9"/>
  <c r="H4608" i="9" a="1"/>
  <c r="G563" i="9"/>
  <c r="H3477" i="9" a="1"/>
  <c r="F3390" i="9"/>
  <c r="F428" i="9"/>
  <c r="H364" i="9" a="1"/>
  <c r="H3564" i="9" a="1"/>
  <c r="G653" i="9"/>
  <c r="G2970" i="9"/>
  <c r="G494" i="9"/>
  <c r="H428" i="9" l="1"/>
  <c r="H2363" i="9"/>
  <c r="H3477" i="9"/>
  <c r="H4608" i="9"/>
  <c r="H2865" i="9"/>
  <c r="H2969" i="9"/>
  <c r="H4521" i="9"/>
  <c r="H4695" i="9"/>
  <c r="H3651" i="9"/>
  <c r="H3216" i="9"/>
  <c r="H562" i="9"/>
  <c r="H4086" i="9"/>
  <c r="H4260" i="9"/>
  <c r="H3303" i="9"/>
  <c r="H4434" i="9"/>
  <c r="H4783" i="9"/>
  <c r="H2943" i="9"/>
  <c r="H3999" i="9"/>
  <c r="H493" i="9"/>
  <c r="H236" i="9"/>
  <c r="H3738" i="9"/>
  <c r="H44" i="9"/>
  <c r="H4347" i="9"/>
  <c r="H627" i="9"/>
  <c r="H3390" i="9"/>
  <c r="H3912" i="9"/>
  <c r="H300" i="9"/>
  <c r="H3825" i="9"/>
  <c r="H3129" i="9"/>
  <c r="H3564" i="9"/>
  <c r="H2917" i="9"/>
  <c r="H4782" i="9"/>
  <c r="H4173" i="9"/>
  <c r="H108" i="9"/>
  <c r="H2996" i="9"/>
  <c r="H2891" i="9"/>
  <c r="H364" i="9"/>
  <c r="H3042" i="9"/>
  <c r="H2839" i="9"/>
  <c r="H172" i="9"/>
  <c r="B2971" i="9"/>
  <c r="C2946" i="9"/>
  <c r="B4088" i="9"/>
  <c r="B238" i="9"/>
  <c r="C1375" i="9"/>
  <c r="C925" i="9"/>
  <c r="C2920" i="9"/>
  <c r="C367" i="9"/>
  <c r="C1195" i="9"/>
  <c r="C3132" i="9"/>
  <c r="C3045" i="9"/>
  <c r="B4349" i="9"/>
  <c r="B4697" i="9"/>
  <c r="B3740" i="9"/>
  <c r="B3131" i="9"/>
  <c r="B3044" i="9"/>
  <c r="B430" i="9"/>
  <c r="C4002" i="9"/>
  <c r="B4610" i="9"/>
  <c r="C1555" i="9"/>
  <c r="C835" i="9"/>
  <c r="C47" i="9"/>
  <c r="C3480" i="9"/>
  <c r="C175" i="9"/>
  <c r="C111" i="9"/>
  <c r="B3479" i="9"/>
  <c r="C3567" i="9"/>
  <c r="C745" i="9"/>
  <c r="B629" i="9"/>
  <c r="B565" i="9"/>
  <c r="C4611" i="9"/>
  <c r="C303" i="9"/>
  <c r="C3741" i="9"/>
  <c r="C239" i="9"/>
  <c r="B3827" i="9"/>
  <c r="C3306" i="9"/>
  <c r="C4524" i="9"/>
  <c r="B302" i="9"/>
  <c r="C2972" i="9"/>
  <c r="C4263" i="9"/>
  <c r="B2893" i="9"/>
  <c r="C4350" i="9"/>
  <c r="B3305" i="9"/>
  <c r="C2998" i="9"/>
  <c r="B4784" i="9"/>
  <c r="C1015" i="9"/>
  <c r="C1465" i="9"/>
  <c r="C3393" i="9"/>
  <c r="C1645" i="9"/>
  <c r="C4089" i="9"/>
  <c r="C2185" i="9"/>
  <c r="C4698" i="9"/>
  <c r="B2945" i="9"/>
  <c r="C4785" i="9"/>
  <c r="B4262" i="9"/>
  <c r="C4176" i="9"/>
  <c r="B174" i="9"/>
  <c r="B110" i="9"/>
  <c r="C431" i="9"/>
  <c r="B2919" i="9"/>
  <c r="C655" i="9"/>
  <c r="C565" i="9"/>
  <c r="B3914" i="9"/>
  <c r="B2997" i="9"/>
  <c r="B4175" i="9"/>
  <c r="C1825" i="9"/>
  <c r="C3828" i="9"/>
  <c r="C4437" i="9"/>
  <c r="B46" i="9"/>
  <c r="B4436" i="9"/>
  <c r="C3219" i="9"/>
  <c r="C3915" i="9"/>
  <c r="C2095" i="9"/>
  <c r="C3654" i="9"/>
  <c r="B366" i="9"/>
  <c r="C1285" i="9"/>
  <c r="C1105" i="9"/>
  <c r="B3566" i="9"/>
  <c r="B2386" i="9"/>
  <c r="C2005" i="9"/>
  <c r="B3218" i="9"/>
  <c r="B3653" i="9"/>
  <c r="C1915" i="9"/>
  <c r="C1735" i="9"/>
  <c r="B3392" i="9"/>
  <c r="C495" i="9"/>
  <c r="B4523" i="9"/>
  <c r="B4001" i="9"/>
  <c r="C2365" i="9"/>
  <c r="C2275" i="9"/>
  <c r="B494" i="9"/>
  <c r="F2944" i="9"/>
  <c r="G3740" i="9"/>
  <c r="H109" i="9" a="1"/>
  <c r="F3217" i="9"/>
  <c r="G2365" i="9"/>
  <c r="H3130" i="9" a="1"/>
  <c r="G2919" i="9"/>
  <c r="G2998" i="9"/>
  <c r="G834" i="9"/>
  <c r="G2004" i="9"/>
  <c r="G2893" i="9"/>
  <c r="G1554" i="9"/>
  <c r="F4435" i="9"/>
  <c r="F2918" i="9"/>
  <c r="F173" i="9"/>
  <c r="F301" i="9"/>
  <c r="G744" i="9"/>
  <c r="G1914" i="9"/>
  <c r="G4001" i="9"/>
  <c r="H365" i="9" a="1"/>
  <c r="G3914" i="9"/>
  <c r="G3305" i="9"/>
  <c r="G3044" i="9"/>
  <c r="H563" i="9" a="1"/>
  <c r="F3043" i="9"/>
  <c r="F3304" i="9"/>
  <c r="G302" i="9"/>
  <c r="F2385" i="9"/>
  <c r="G924" i="9"/>
  <c r="G4523" i="9"/>
  <c r="F3391" i="9"/>
  <c r="G2094" i="9"/>
  <c r="F4174" i="9"/>
  <c r="F4087" i="9"/>
  <c r="F4522" i="9"/>
  <c r="H4000" i="9" a="1"/>
  <c r="G110" i="9"/>
  <c r="G1464" i="9"/>
  <c r="G1734" i="9"/>
  <c r="H2892" i="9" a="1"/>
  <c r="F3739" i="9"/>
  <c r="G430" i="9"/>
  <c r="F2970" i="9"/>
  <c r="F109" i="9"/>
  <c r="G3653" i="9"/>
  <c r="G2945" i="9"/>
  <c r="G4697" i="9"/>
  <c r="H3565" i="9" a="1"/>
  <c r="H3652" i="9" a="1"/>
  <c r="F4261" i="9"/>
  <c r="G1824" i="9"/>
  <c r="G366" i="9"/>
  <c r="G1374" i="9"/>
  <c r="G46" i="9"/>
  <c r="G3827" i="9"/>
  <c r="F3913" i="9"/>
  <c r="H3391" i="9" a="1"/>
  <c r="G3392" i="9"/>
  <c r="H3478" i="9" a="1"/>
  <c r="F4784" i="9"/>
  <c r="F564" i="9"/>
  <c r="F4348" i="9"/>
  <c r="H4696" i="9" a="1"/>
  <c r="H494" i="9" a="1"/>
  <c r="G3566" i="9"/>
  <c r="H45" i="9" a="1"/>
  <c r="G1194" i="9"/>
  <c r="H173" i="9" a="1"/>
  <c r="F365" i="9"/>
  <c r="F429" i="9"/>
  <c r="G3131" i="9"/>
  <c r="G4349" i="9"/>
  <c r="F2997" i="9"/>
  <c r="G4088" i="9"/>
  <c r="F3130" i="9"/>
  <c r="H3913" i="9" a="1"/>
  <c r="G654" i="9"/>
  <c r="H301" i="9" a="1"/>
  <c r="F4609" i="9"/>
  <c r="F2866" i="9"/>
  <c r="H628" i="9" a="1"/>
  <c r="H4087" i="9" a="1"/>
  <c r="G174" i="9"/>
  <c r="H3217" i="9" a="1"/>
  <c r="F494" i="9"/>
  <c r="G1644" i="9"/>
  <c r="G4610" i="9"/>
  <c r="H4174" i="9" a="1"/>
  <c r="H4522" i="9" a="1"/>
  <c r="H4609" i="9" a="1"/>
  <c r="G238" i="9"/>
  <c r="H2364" i="9" a="1"/>
  <c r="H4435" i="9" a="1"/>
  <c r="G4436" i="9"/>
  <c r="F3478" i="9"/>
  <c r="G4262" i="9"/>
  <c r="F2892" i="9"/>
  <c r="H3739" i="9" a="1"/>
  <c r="F3565" i="9"/>
  <c r="G1104" i="9"/>
  <c r="H4261" i="9" a="1"/>
  <c r="F237" i="9"/>
  <c r="H2944" i="9" a="1"/>
  <c r="H2970" i="9" a="1"/>
  <c r="G2274" i="9"/>
  <c r="G564" i="9"/>
  <c r="H4348" i="9" a="1"/>
  <c r="F3652" i="9"/>
  <c r="G3218" i="9"/>
  <c r="H2918" i="9" a="1"/>
  <c r="H3826" i="9" a="1"/>
  <c r="G4785" i="9"/>
  <c r="H3043" i="9" a="1"/>
  <c r="G1284" i="9"/>
  <c r="F45" i="9"/>
  <c r="H429" i="9" a="1"/>
  <c r="H237" i="9" a="1"/>
  <c r="G3479" i="9"/>
  <c r="F4000" i="9"/>
  <c r="G4175" i="9"/>
  <c r="F628" i="9"/>
  <c r="H2866" i="9" a="1"/>
  <c r="F4696" i="9"/>
  <c r="G495" i="9"/>
  <c r="F3826" i="9"/>
  <c r="G1014" i="9"/>
  <c r="H3304" i="9" a="1"/>
  <c r="G2184" i="9"/>
  <c r="G2971" i="9"/>
  <c r="H494" i="9" l="1"/>
  <c r="H4696" i="9"/>
  <c r="H2892" i="9"/>
  <c r="H3565" i="9"/>
  <c r="H628" i="9"/>
  <c r="H3304" i="9"/>
  <c r="H2866" i="9"/>
  <c r="H2918" i="9"/>
  <c r="H4435" i="9"/>
  <c r="H45" i="9"/>
  <c r="H2364" i="9"/>
  <c r="H301" i="9"/>
  <c r="H3478" i="9"/>
  <c r="H4000" i="9"/>
  <c r="H563" i="9"/>
  <c r="H3739" i="9"/>
  <c r="H4609" i="9"/>
  <c r="H3913" i="9"/>
  <c r="H3391" i="9"/>
  <c r="H4522" i="9"/>
  <c r="H237" i="9"/>
  <c r="H4348" i="9"/>
  <c r="H4174" i="9"/>
  <c r="H365" i="9"/>
  <c r="H3130" i="9"/>
  <c r="H429" i="9"/>
  <c r="H2970" i="9"/>
  <c r="H109" i="9"/>
  <c r="H3043" i="9"/>
  <c r="H2944" i="9"/>
  <c r="H3217" i="9"/>
  <c r="H3826" i="9"/>
  <c r="H4261" i="9"/>
  <c r="H4087" i="9"/>
  <c r="H173" i="9"/>
  <c r="H3652" i="9"/>
  <c r="C3742" i="9"/>
  <c r="B2946" i="9"/>
  <c r="C4264" i="9"/>
  <c r="C2276" i="9"/>
  <c r="B3915" i="9"/>
  <c r="C3655" i="9"/>
  <c r="B3828" i="9"/>
  <c r="C1826" i="9"/>
  <c r="B4350" i="9"/>
  <c r="C1556" i="9"/>
  <c r="B2387" i="9"/>
  <c r="B431" i="9"/>
  <c r="C304" i="9"/>
  <c r="B630" i="9"/>
  <c r="B566" i="9"/>
  <c r="B3567" i="9"/>
  <c r="B303" i="9"/>
  <c r="C656" i="9"/>
  <c r="C566" i="9"/>
  <c r="B239" i="9"/>
  <c r="C240" i="9"/>
  <c r="B3132" i="9"/>
  <c r="B3045" i="9"/>
  <c r="B4437" i="9"/>
  <c r="C2947" i="9"/>
  <c r="B2972" i="9"/>
  <c r="C1736" i="9"/>
  <c r="B2920" i="9"/>
  <c r="C4612" i="9"/>
  <c r="C3829" i="9"/>
  <c r="C836" i="9"/>
  <c r="C1646" i="9"/>
  <c r="C3133" i="9"/>
  <c r="C3046" i="9"/>
  <c r="C2366" i="9"/>
  <c r="B3219" i="9"/>
  <c r="B3654" i="9"/>
  <c r="B47" i="9"/>
  <c r="C4351" i="9"/>
  <c r="C3394" i="9"/>
  <c r="C368" i="9"/>
  <c r="C3568" i="9"/>
  <c r="B4698" i="9"/>
  <c r="C3220" i="9"/>
  <c r="C1016" i="9"/>
  <c r="B4176" i="9"/>
  <c r="B4524" i="9"/>
  <c r="C1196" i="9"/>
  <c r="C746" i="9"/>
  <c r="B3393" i="9"/>
  <c r="C1466" i="9"/>
  <c r="C1916" i="9"/>
  <c r="C2186" i="9"/>
  <c r="C4090" i="9"/>
  <c r="B3480" i="9"/>
  <c r="B4089" i="9"/>
  <c r="B2998" i="9"/>
  <c r="B3741" i="9"/>
  <c r="C3481" i="9"/>
  <c r="B3306" i="9"/>
  <c r="B4263" i="9"/>
  <c r="C4786" i="9"/>
  <c r="C2096" i="9"/>
  <c r="C1286" i="9"/>
  <c r="C1376" i="9"/>
  <c r="C4003" i="9"/>
  <c r="C4525" i="9"/>
  <c r="C496" i="9"/>
  <c r="C2999" i="9"/>
  <c r="C4699" i="9"/>
  <c r="C48" i="9"/>
  <c r="B4785" i="9"/>
  <c r="C2973" i="9"/>
  <c r="C2006" i="9"/>
  <c r="C3916" i="9"/>
  <c r="B367" i="9"/>
  <c r="B495" i="9"/>
  <c r="C432" i="9"/>
  <c r="B4611" i="9"/>
  <c r="C3307" i="9"/>
  <c r="B4002" i="9"/>
  <c r="B175" i="9"/>
  <c r="B111" i="9"/>
  <c r="C4177" i="9"/>
  <c r="C1106" i="9"/>
  <c r="C4438" i="9"/>
  <c r="C176" i="9"/>
  <c r="C112" i="9"/>
  <c r="C926" i="9"/>
  <c r="G3045" i="9"/>
  <c r="H430" i="9" a="1"/>
  <c r="F3914" i="9"/>
  <c r="G4002" i="9"/>
  <c r="F629" i="9"/>
  <c r="G3393" i="9"/>
  <c r="F3305" i="9"/>
  <c r="G565" i="9"/>
  <c r="H4523" i="9" a="1"/>
  <c r="H3566" i="9" a="1"/>
  <c r="H3827" i="9" a="1"/>
  <c r="H3131" i="9" a="1"/>
  <c r="F3566" i="9"/>
  <c r="H110" i="9" a="1"/>
  <c r="H2893" i="9" a="1"/>
  <c r="G3915" i="9"/>
  <c r="G1825" i="9"/>
  <c r="G111" i="9"/>
  <c r="G1915" i="9"/>
  <c r="G2275" i="9"/>
  <c r="H302" i="9" a="1"/>
  <c r="H3392" i="9" a="1"/>
  <c r="F3131" i="9"/>
  <c r="H4001" i="9" a="1"/>
  <c r="G1195" i="9"/>
  <c r="F3479" i="9"/>
  <c r="H366" i="9" a="1"/>
  <c r="G2366" i="9"/>
  <c r="G4786" i="9"/>
  <c r="G303" i="9"/>
  <c r="H3914" i="9" a="1"/>
  <c r="H3740" i="9" a="1"/>
  <c r="H629" i="9" a="1"/>
  <c r="H2971" i="9" a="1"/>
  <c r="G4089" i="9"/>
  <c r="G2005" i="9"/>
  <c r="F4610" i="9"/>
  <c r="F565" i="9"/>
  <c r="H2998" i="9" a="1"/>
  <c r="G3306" i="9"/>
  <c r="G4176" i="9"/>
  <c r="G496" i="9"/>
  <c r="G4524" i="9"/>
  <c r="G1735" i="9"/>
  <c r="G4698" i="9"/>
  <c r="G3828" i="9"/>
  <c r="G925" i="9"/>
  <c r="G175" i="9"/>
  <c r="F46" i="9"/>
  <c r="G47" i="9"/>
  <c r="H3653" i="9" a="1"/>
  <c r="H3218" i="9" a="1"/>
  <c r="G431" i="9"/>
  <c r="F3392" i="9"/>
  <c r="G1645" i="9"/>
  <c r="H4088" i="9" a="1"/>
  <c r="G3132" i="9"/>
  <c r="F2386" i="9"/>
  <c r="F4785" i="9"/>
  <c r="G655" i="9"/>
  <c r="F366" i="9"/>
  <c r="G4611" i="9"/>
  <c r="G1105" i="9"/>
  <c r="F302" i="9"/>
  <c r="F4088" i="9"/>
  <c r="F2998" i="9"/>
  <c r="G3480" i="9"/>
  <c r="G367" i="9"/>
  <c r="G2920" i="9"/>
  <c r="H2919" i="9" a="1"/>
  <c r="H4349" i="9" a="1"/>
  <c r="H238" i="9" a="1"/>
  <c r="H2945" i="9" a="1"/>
  <c r="G745" i="9"/>
  <c r="H46" i="9" a="1"/>
  <c r="F174" i="9"/>
  <c r="F2971" i="9"/>
  <c r="H4262" i="9" a="1"/>
  <c r="G1285" i="9"/>
  <c r="G2095" i="9"/>
  <c r="F4262" i="9"/>
  <c r="F110" i="9"/>
  <c r="G2185" i="9"/>
  <c r="H4785" i="9" a="1"/>
  <c r="H564" i="9" a="1"/>
  <c r="H495" i="9" a="1"/>
  <c r="F4436" i="9"/>
  <c r="F2919" i="9"/>
  <c r="H4697" i="9" a="1"/>
  <c r="F4349" i="9"/>
  <c r="G3219" i="9"/>
  <c r="G2972" i="9"/>
  <c r="F4523" i="9"/>
  <c r="H2365" i="9" a="1"/>
  <c r="G2999" i="9"/>
  <c r="F4175" i="9"/>
  <c r="G3741" i="9"/>
  <c r="F238" i="9"/>
  <c r="H2997" i="9" a="1"/>
  <c r="F3827" i="9"/>
  <c r="H174" i="9" a="1"/>
  <c r="H3305" i="9" a="1"/>
  <c r="G1375" i="9"/>
  <c r="G3567" i="9"/>
  <c r="H3044" i="9" a="1"/>
  <c r="G1555" i="9"/>
  <c r="G1015" i="9"/>
  <c r="F495" i="9"/>
  <c r="G4350" i="9"/>
  <c r="F4697" i="9"/>
  <c r="F2945" i="9"/>
  <c r="F3740" i="9"/>
  <c r="F430" i="9"/>
  <c r="G2946" i="9"/>
  <c r="G4263" i="9"/>
  <c r="F3653" i="9"/>
  <c r="H4784" i="9" a="1"/>
  <c r="F3044" i="9"/>
  <c r="G3654" i="9"/>
  <c r="H4610" i="9" a="1"/>
  <c r="G4437" i="9"/>
  <c r="G1465" i="9"/>
  <c r="H3479" i="9" a="1"/>
  <c r="F4001" i="9"/>
  <c r="H4436" i="9" a="1"/>
  <c r="G835" i="9"/>
  <c r="G239" i="9"/>
  <c r="F2893" i="9"/>
  <c r="F3218" i="9"/>
  <c r="H4175" i="9" a="1"/>
  <c r="H366" i="9" l="1"/>
  <c r="H4175" i="9"/>
  <c r="H3131" i="9"/>
  <c r="H4436" i="9"/>
  <c r="H4001" i="9"/>
  <c r="H3827" i="9"/>
  <c r="H3479" i="9"/>
  <c r="H3044" i="9"/>
  <c r="H4697" i="9"/>
  <c r="H46" i="9"/>
  <c r="H4088" i="9"/>
  <c r="H2998" i="9"/>
  <c r="H3392" i="9"/>
  <c r="H3566" i="9"/>
  <c r="H302" i="9"/>
  <c r="H4523" i="9"/>
  <c r="H4610" i="9"/>
  <c r="H3305" i="9"/>
  <c r="H495" i="9"/>
  <c r="H2945" i="9"/>
  <c r="H174" i="9"/>
  <c r="H564" i="9"/>
  <c r="H238" i="9"/>
  <c r="H4785" i="9"/>
  <c r="H4349" i="9"/>
  <c r="H3218" i="9"/>
  <c r="H4784" i="9"/>
  <c r="H2997" i="9"/>
  <c r="H2919" i="9"/>
  <c r="H3653" i="9"/>
  <c r="H2971" i="9"/>
  <c r="H629" i="9"/>
  <c r="H3740" i="9"/>
  <c r="H2893" i="9"/>
  <c r="H3914" i="9"/>
  <c r="H110" i="9"/>
  <c r="H430" i="9"/>
  <c r="H2365" i="9"/>
  <c r="H4262" i="9"/>
  <c r="B4177" i="9"/>
  <c r="C3569" i="9"/>
  <c r="C2187" i="9"/>
  <c r="B4612" i="9"/>
  <c r="C3656" i="9"/>
  <c r="C3134" i="9"/>
  <c r="C3047" i="9"/>
  <c r="C4526" i="9"/>
  <c r="C1467" i="9"/>
  <c r="B4264" i="9"/>
  <c r="C1917" i="9"/>
  <c r="C177" i="9"/>
  <c r="C113" i="9"/>
  <c r="C2007" i="9"/>
  <c r="C1287" i="9"/>
  <c r="C1107" i="9"/>
  <c r="C433" i="9"/>
  <c r="B3742" i="9"/>
  <c r="B2947" i="9"/>
  <c r="B631" i="9"/>
  <c r="B567" i="9"/>
  <c r="B3916" i="9"/>
  <c r="C241" i="9"/>
  <c r="C1737" i="9"/>
  <c r="B4525" i="9"/>
  <c r="C657" i="9"/>
  <c r="C567" i="9"/>
  <c r="B3568" i="9"/>
  <c r="C3308" i="9"/>
  <c r="C3482" i="9"/>
  <c r="B3307" i="9"/>
  <c r="B3133" i="9"/>
  <c r="B3046" i="9"/>
  <c r="C747" i="9"/>
  <c r="C1647" i="9"/>
  <c r="C3743" i="9"/>
  <c r="B2973" i="9"/>
  <c r="C1377" i="9"/>
  <c r="C4265" i="9"/>
  <c r="C4439" i="9"/>
  <c r="C927" i="9"/>
  <c r="C1827" i="9"/>
  <c r="B3220" i="9"/>
  <c r="C369" i="9"/>
  <c r="B4438" i="9"/>
  <c r="B4003" i="9"/>
  <c r="C3830" i="9"/>
  <c r="C4178" i="9"/>
  <c r="C4004" i="9"/>
  <c r="B176" i="9"/>
  <c r="B112" i="9"/>
  <c r="C497" i="9"/>
  <c r="B4786" i="9"/>
  <c r="C4091" i="9"/>
  <c r="B2999" i="9"/>
  <c r="C3395" i="9"/>
  <c r="B432" i="9"/>
  <c r="B3394" i="9"/>
  <c r="B4699" i="9"/>
  <c r="C49" i="9"/>
  <c r="C4613" i="9"/>
  <c r="C1557" i="9"/>
  <c r="B240" i="9"/>
  <c r="C2097" i="9"/>
  <c r="C4787" i="9"/>
  <c r="B3829" i="9"/>
  <c r="B3481" i="9"/>
  <c r="C3917" i="9"/>
  <c r="C305" i="9"/>
  <c r="B368" i="9"/>
  <c r="B48" i="9"/>
  <c r="C3221" i="9"/>
  <c r="B496" i="9"/>
  <c r="C2367" i="9"/>
  <c r="C1017" i="9"/>
  <c r="C1197" i="9"/>
  <c r="B4090" i="9"/>
  <c r="C3000" i="9"/>
  <c r="B4351" i="9"/>
  <c r="C2277" i="9"/>
  <c r="C837" i="9"/>
  <c r="C4700" i="9"/>
  <c r="C2974" i="9"/>
  <c r="B304" i="9"/>
  <c r="B3655" i="9"/>
  <c r="B2388" i="9"/>
  <c r="C4352" i="9"/>
  <c r="H3915" i="9" a="1"/>
  <c r="G2006" i="9"/>
  <c r="G4090" i="9"/>
  <c r="F4698" i="9"/>
  <c r="G656" i="9"/>
  <c r="F175" i="9"/>
  <c r="H2366" i="9" a="1"/>
  <c r="H3132" i="9" a="1"/>
  <c r="F47" i="9"/>
  <c r="H3393" i="9" a="1"/>
  <c r="F4089" i="9"/>
  <c r="F2999" i="9"/>
  <c r="G432" i="9"/>
  <c r="G3655" i="9"/>
  <c r="G4787" i="9"/>
  <c r="G2947" i="9"/>
  <c r="G3568" i="9"/>
  <c r="G48" i="9"/>
  <c r="G304" i="9"/>
  <c r="H496" i="9" a="1"/>
  <c r="G4351" i="9"/>
  <c r="F3132" i="9"/>
  <c r="F4611" i="9"/>
  <c r="G3481" i="9"/>
  <c r="G3829" i="9"/>
  <c r="F367" i="9"/>
  <c r="F496" i="9"/>
  <c r="F3393" i="9"/>
  <c r="H4698" i="9" a="1"/>
  <c r="H2972" i="9" a="1"/>
  <c r="H111" i="9" a="1"/>
  <c r="G4264" i="9"/>
  <c r="H2920" i="9" a="1"/>
  <c r="H3567" i="9" a="1"/>
  <c r="F4437" i="9"/>
  <c r="H565" i="9" a="1"/>
  <c r="G3000" i="9"/>
  <c r="F3480" i="9"/>
  <c r="G1826" i="9"/>
  <c r="G1106" i="9"/>
  <c r="G4525" i="9"/>
  <c r="F3567" i="9"/>
  <c r="F4263" i="9"/>
  <c r="H175" i="9" a="1"/>
  <c r="H4089" i="9" a="1"/>
  <c r="H367" i="9" a="1"/>
  <c r="H4350" i="9" a="1"/>
  <c r="G1376" i="9"/>
  <c r="F4176" i="9"/>
  <c r="H2946" i="9" a="1"/>
  <c r="G3133" i="9"/>
  <c r="F4786" i="9"/>
  <c r="F2946" i="9"/>
  <c r="G1916" i="9"/>
  <c r="G2186" i="9"/>
  <c r="G2973" i="9"/>
  <c r="F303" i="9"/>
  <c r="G3742" i="9"/>
  <c r="F2920" i="9"/>
  <c r="H3219" i="9" a="1"/>
  <c r="G240" i="9"/>
  <c r="G368" i="9"/>
  <c r="H3480" i="9" a="1"/>
  <c r="F4350" i="9"/>
  <c r="H3741" i="9" a="1"/>
  <c r="F4524" i="9"/>
  <c r="H4524" i="9" a="1"/>
  <c r="F3828" i="9"/>
  <c r="G3046" i="9"/>
  <c r="G4699" i="9"/>
  <c r="G1466" i="9"/>
  <c r="H431" i="9" a="1"/>
  <c r="H630" i="9" a="1"/>
  <c r="H3654" i="9" a="1"/>
  <c r="G746" i="9"/>
  <c r="F3045" i="9"/>
  <c r="F4002" i="9"/>
  <c r="G4612" i="9"/>
  <c r="G4438" i="9"/>
  <c r="G566" i="9"/>
  <c r="H4176" i="9" a="1"/>
  <c r="G3394" i="9"/>
  <c r="F3654" i="9"/>
  <c r="G1196" i="9"/>
  <c r="F239" i="9"/>
  <c r="F431" i="9"/>
  <c r="G4003" i="9"/>
  <c r="G1286" i="9"/>
  <c r="G926" i="9"/>
  <c r="F566" i="9"/>
  <c r="F3219" i="9"/>
  <c r="H303" i="9" a="1"/>
  <c r="H4263" i="9" a="1"/>
  <c r="G2367" i="9"/>
  <c r="G3916" i="9"/>
  <c r="F3741" i="9"/>
  <c r="G836" i="9"/>
  <c r="G3220" i="9"/>
  <c r="H3306" i="9" a="1"/>
  <c r="F2972" i="9"/>
  <c r="G176" i="9"/>
  <c r="F630" i="9"/>
  <c r="H4611" i="9" a="1"/>
  <c r="H3045" i="9" a="1"/>
  <c r="G2276" i="9"/>
  <c r="G112" i="9"/>
  <c r="G1016" i="9"/>
  <c r="H47" i="9" a="1"/>
  <c r="H3828" i="9" a="1"/>
  <c r="G497" i="9"/>
  <c r="G1646" i="9"/>
  <c r="G2096" i="9"/>
  <c r="F3306" i="9"/>
  <c r="F2387" i="9"/>
  <c r="G1736" i="9"/>
  <c r="F3915" i="9"/>
  <c r="F111" i="9"/>
  <c r="H4437" i="9" a="1"/>
  <c r="H4786" i="9" a="1"/>
  <c r="G1556" i="9"/>
  <c r="G4177" i="9"/>
  <c r="H4002" i="9" a="1"/>
  <c r="G3307" i="9"/>
  <c r="H239" i="9" a="1"/>
  <c r="H496" i="9" l="1"/>
  <c r="H3045" i="9"/>
  <c r="H4002" i="9"/>
  <c r="H4611" i="9"/>
  <c r="H2946" i="9"/>
  <c r="H3567" i="9"/>
  <c r="H47" i="9"/>
  <c r="H4786" i="9"/>
  <c r="H2920" i="9"/>
  <c r="H3393" i="9"/>
  <c r="H431" i="9"/>
  <c r="H4437" i="9"/>
  <c r="H3306" i="9"/>
  <c r="H4176" i="9"/>
  <c r="H4524" i="9"/>
  <c r="H4350" i="9"/>
  <c r="H367" i="9"/>
  <c r="H111" i="9"/>
  <c r="H3132" i="9"/>
  <c r="H239" i="9"/>
  <c r="H3741" i="9"/>
  <c r="H4089" i="9"/>
  <c r="H2972" i="9"/>
  <c r="H2366" i="9"/>
  <c r="H175" i="9"/>
  <c r="H4698" i="9"/>
  <c r="H3480" i="9"/>
  <c r="H4263" i="9"/>
  <c r="H303" i="9"/>
  <c r="H3654" i="9"/>
  <c r="H3219" i="9"/>
  <c r="H630" i="9"/>
  <c r="H3915" i="9"/>
  <c r="H565" i="9"/>
  <c r="H3828" i="9"/>
  <c r="B4091" i="9"/>
  <c r="C1468" i="9"/>
  <c r="B433" i="9"/>
  <c r="B3917" i="9"/>
  <c r="B3482" i="9"/>
  <c r="B632" i="9"/>
  <c r="B568" i="9"/>
  <c r="C928" i="9"/>
  <c r="C4701" i="9"/>
  <c r="B497" i="9"/>
  <c r="C4092" i="9"/>
  <c r="B3743" i="9"/>
  <c r="B4178" i="9"/>
  <c r="B3221" i="9"/>
  <c r="B3656" i="9"/>
  <c r="C1198" i="9"/>
  <c r="C2008" i="9"/>
  <c r="C3135" i="9"/>
  <c r="C3048" i="9"/>
  <c r="C2278" i="9"/>
  <c r="C1288" i="9"/>
  <c r="C4005" i="9"/>
  <c r="C2188" i="9"/>
  <c r="C3483" i="9"/>
  <c r="B3308" i="9"/>
  <c r="C1738" i="9"/>
  <c r="B3395" i="9"/>
  <c r="C306" i="9"/>
  <c r="B2974" i="9"/>
  <c r="B4352" i="9"/>
  <c r="C3657" i="9"/>
  <c r="C3001" i="9"/>
  <c r="C1108" i="9"/>
  <c r="B49" i="9"/>
  <c r="B3569" i="9"/>
  <c r="B305" i="9"/>
  <c r="B4787" i="9"/>
  <c r="B177" i="9"/>
  <c r="B113" i="9"/>
  <c r="C3918" i="9"/>
  <c r="C4353" i="9"/>
  <c r="C3570" i="9"/>
  <c r="C658" i="9"/>
  <c r="C568" i="9"/>
  <c r="C4440" i="9"/>
  <c r="C748" i="9"/>
  <c r="B3830" i="9"/>
  <c r="C2098" i="9"/>
  <c r="C3744" i="9"/>
  <c r="B4265" i="9"/>
  <c r="B4004" i="9"/>
  <c r="C498" i="9"/>
  <c r="C178" i="9"/>
  <c r="C114" i="9"/>
  <c r="C1558" i="9"/>
  <c r="B4439" i="9"/>
  <c r="C4788" i="9"/>
  <c r="B2389" i="9"/>
  <c r="C3396" i="9"/>
  <c r="C370" i="9"/>
  <c r="B4613" i="9"/>
  <c r="B241" i="9"/>
  <c r="C242" i="9"/>
  <c r="C1918" i="9"/>
  <c r="C838" i="9"/>
  <c r="C1648" i="9"/>
  <c r="C4179" i="9"/>
  <c r="B4700" i="9"/>
  <c r="B4526" i="9"/>
  <c r="C1018" i="9"/>
  <c r="B3000" i="9"/>
  <c r="B3134" i="9"/>
  <c r="B3047" i="9"/>
  <c r="C4614" i="9"/>
  <c r="B369" i="9"/>
  <c r="C2368" i="9"/>
  <c r="C3309" i="9"/>
  <c r="C50" i="9"/>
  <c r="C4266" i="9"/>
  <c r="C434" i="9"/>
  <c r="C4527" i="9"/>
  <c r="C3831" i="9"/>
  <c r="C1828" i="9"/>
  <c r="C1378" i="9"/>
  <c r="C3222" i="9"/>
  <c r="H48" i="9" a="1"/>
  <c r="G1917" i="9"/>
  <c r="G3743" i="9"/>
  <c r="G4178" i="9"/>
  <c r="H2999" i="9" a="1"/>
  <c r="G1557" i="9"/>
  <c r="H631" i="9" a="1"/>
  <c r="H4003" i="9" a="1"/>
  <c r="F240" i="9"/>
  <c r="G3001" i="9"/>
  <c r="H4525" i="9" a="1"/>
  <c r="G4352" i="9"/>
  <c r="H4438" i="9" a="1"/>
  <c r="H3829" i="9" a="1"/>
  <c r="H4264" i="9" a="1"/>
  <c r="F48" i="9"/>
  <c r="H4699" i="9" a="1"/>
  <c r="F497" i="9"/>
  <c r="F4438" i="9"/>
  <c r="H304" i="9" a="1"/>
  <c r="H3655" i="9" a="1"/>
  <c r="H3916" i="9" a="1"/>
  <c r="G498" i="9"/>
  <c r="G3656" i="9"/>
  <c r="G1017" i="9"/>
  <c r="H4612" i="9" a="1"/>
  <c r="F112" i="9"/>
  <c r="H432" i="9" a="1"/>
  <c r="F3481" i="9"/>
  <c r="G3134" i="9"/>
  <c r="H3742" i="9" a="1"/>
  <c r="H4177" i="9" a="1"/>
  <c r="H3481" i="9" a="1"/>
  <c r="F176" i="9"/>
  <c r="G113" i="9"/>
  <c r="G837" i="9"/>
  <c r="H112" i="9" a="1"/>
  <c r="F4699" i="9"/>
  <c r="F3133" i="9"/>
  <c r="F3307" i="9"/>
  <c r="G1647" i="9"/>
  <c r="H2367" i="9" a="1"/>
  <c r="F4787" i="9"/>
  <c r="G2097" i="9"/>
  <c r="H368" i="9" a="1"/>
  <c r="G657" i="9"/>
  <c r="F432" i="9"/>
  <c r="F3742" i="9"/>
  <c r="F3394" i="9"/>
  <c r="H3220" i="9" a="1"/>
  <c r="H3568" i="9" a="1"/>
  <c r="F368" i="9"/>
  <c r="H2973" i="9" a="1"/>
  <c r="G4700" i="9"/>
  <c r="F3655" i="9"/>
  <c r="H3133" i="9" a="1"/>
  <c r="G3482" i="9"/>
  <c r="G2007" i="9"/>
  <c r="G1467" i="9"/>
  <c r="F3829" i="9"/>
  <c r="G2277" i="9"/>
  <c r="H4351" i="9" a="1"/>
  <c r="F4177" i="9"/>
  <c r="G3917" i="9"/>
  <c r="F3046" i="9"/>
  <c r="F304" i="9"/>
  <c r="G3047" i="9"/>
  <c r="H566" i="9" a="1"/>
  <c r="F567" i="9"/>
  <c r="H3046" i="9" a="1"/>
  <c r="F4525" i="9"/>
  <c r="G1107" i="9"/>
  <c r="F2388" i="9"/>
  <c r="F4612" i="9"/>
  <c r="H2947" i="9" a="1"/>
  <c r="H3307" i="9" a="1"/>
  <c r="G177" i="9"/>
  <c r="F4264" i="9"/>
  <c r="F3568" i="9"/>
  <c r="F4351" i="9"/>
  <c r="F3916" i="9"/>
  <c r="G1377" i="9"/>
  <c r="G4004" i="9"/>
  <c r="H240" i="9" a="1"/>
  <c r="G747" i="9"/>
  <c r="F2947" i="9"/>
  <c r="H4090" i="9" a="1"/>
  <c r="G49" i="9"/>
  <c r="F3000" i="9"/>
  <c r="G3830" i="9"/>
  <c r="G2187" i="9"/>
  <c r="F4003" i="9"/>
  <c r="G4613" i="9"/>
  <c r="F2973" i="9"/>
  <c r="G3308" i="9"/>
  <c r="G305" i="9"/>
  <c r="G2368" i="9"/>
  <c r="G1827" i="9"/>
  <c r="G433" i="9"/>
  <c r="G241" i="9"/>
  <c r="F631" i="9"/>
  <c r="F4090" i="9"/>
  <c r="G4526" i="9"/>
  <c r="G4091" i="9"/>
  <c r="G369" i="9"/>
  <c r="G1287" i="9"/>
  <c r="G4788" i="9"/>
  <c r="G3221" i="9"/>
  <c r="G2974" i="9"/>
  <c r="G3395" i="9"/>
  <c r="H3394" i="9" a="1"/>
  <c r="G4265" i="9"/>
  <c r="G1197" i="9"/>
  <c r="H176" i="9" a="1"/>
  <c r="G3569" i="9"/>
  <c r="G4439" i="9"/>
  <c r="F3220" i="9"/>
  <c r="G567" i="9"/>
  <c r="G927" i="9"/>
  <c r="G1737" i="9"/>
  <c r="H4438" i="9" l="1"/>
  <c r="H176" i="9"/>
  <c r="H2947" i="9"/>
  <c r="H4090" i="9"/>
  <c r="H2367" i="9"/>
  <c r="H3133" i="9"/>
  <c r="H112" i="9"/>
  <c r="H3829" i="9"/>
  <c r="H4525" i="9"/>
  <c r="H3394" i="9"/>
  <c r="H240" i="9"/>
  <c r="H3046" i="9"/>
  <c r="H2973" i="9"/>
  <c r="H3481" i="9"/>
  <c r="H3916" i="9"/>
  <c r="H4003" i="9"/>
  <c r="H566" i="9"/>
  <c r="H3568" i="9"/>
  <c r="H4177" i="9"/>
  <c r="H3655" i="9"/>
  <c r="H631" i="9"/>
  <c r="H3220" i="9"/>
  <c r="H3742" i="9"/>
  <c r="H304" i="9"/>
  <c r="H2999" i="9"/>
  <c r="H432" i="9"/>
  <c r="H4699" i="9"/>
  <c r="H3307" i="9"/>
  <c r="H4351" i="9"/>
  <c r="H368" i="9"/>
  <c r="H4612" i="9"/>
  <c r="H4264" i="9"/>
  <c r="H48" i="9"/>
  <c r="C3310" i="9"/>
  <c r="C929" i="9"/>
  <c r="C2279" i="9"/>
  <c r="C4180" i="9"/>
  <c r="B434" i="9"/>
  <c r="B4788" i="9"/>
  <c r="B4527" i="9"/>
  <c r="B3309" i="9"/>
  <c r="C1919" i="9"/>
  <c r="C307" i="9"/>
  <c r="B4092" i="9"/>
  <c r="C749" i="9"/>
  <c r="B242" i="9"/>
  <c r="B50" i="9"/>
  <c r="C3919" i="9"/>
  <c r="C4702" i="9"/>
  <c r="C1109" i="9"/>
  <c r="C1739" i="9"/>
  <c r="B306" i="9"/>
  <c r="C179" i="9"/>
  <c r="C115" i="9"/>
  <c r="B4353" i="9"/>
  <c r="C839" i="9"/>
  <c r="B3001" i="9"/>
  <c r="C2099" i="9"/>
  <c r="B4266" i="9"/>
  <c r="C4789" i="9"/>
  <c r="B2390" i="9"/>
  <c r="C243" i="9"/>
  <c r="C3832" i="9"/>
  <c r="C1199" i="9"/>
  <c r="B3396" i="9"/>
  <c r="C1379" i="9"/>
  <c r="B4005" i="9"/>
  <c r="B4614" i="9"/>
  <c r="C4528" i="9"/>
  <c r="C4441" i="9"/>
  <c r="B370" i="9"/>
  <c r="C371" i="9"/>
  <c r="C1289" i="9"/>
  <c r="B3831" i="9"/>
  <c r="C1019" i="9"/>
  <c r="B498" i="9"/>
  <c r="C499" i="9"/>
  <c r="C3571" i="9"/>
  <c r="C2369" i="9"/>
  <c r="B3744" i="9"/>
  <c r="C3397" i="9"/>
  <c r="B3048" i="9"/>
  <c r="B3135" i="9"/>
  <c r="C1469" i="9"/>
  <c r="B3657" i="9"/>
  <c r="C3049" i="9"/>
  <c r="C3136" i="9"/>
  <c r="C2189" i="9"/>
  <c r="B4701" i="9"/>
  <c r="C659" i="9"/>
  <c r="C569" i="9"/>
  <c r="C3745" i="9"/>
  <c r="B633" i="9"/>
  <c r="B569" i="9"/>
  <c r="C4354" i="9"/>
  <c r="C2009" i="9"/>
  <c r="B178" i="9"/>
  <c r="B114" i="9"/>
  <c r="C4615" i="9"/>
  <c r="B3222" i="9"/>
  <c r="C4006" i="9"/>
  <c r="C435" i="9"/>
  <c r="B3483" i="9"/>
  <c r="C1559" i="9"/>
  <c r="B3918" i="9"/>
  <c r="C3223" i="9"/>
  <c r="C51" i="9"/>
  <c r="C4267" i="9"/>
  <c r="C3484" i="9"/>
  <c r="C1649" i="9"/>
  <c r="C3658" i="9"/>
  <c r="B4440" i="9"/>
  <c r="C1829" i="9"/>
  <c r="C4093" i="9"/>
  <c r="B3570" i="9"/>
  <c r="B4179" i="9"/>
  <c r="F4700" i="9"/>
  <c r="G3657" i="9"/>
  <c r="F3830" i="9"/>
  <c r="G370" i="9"/>
  <c r="F3569" i="9"/>
  <c r="F433" i="9"/>
  <c r="F3395" i="9"/>
  <c r="F4526" i="9"/>
  <c r="F2974" i="9"/>
  <c r="H4700" i="9" a="1"/>
  <c r="H632" i="9" a="1"/>
  <c r="F4788" i="9"/>
  <c r="F3482" i="9"/>
  <c r="G4789" i="9"/>
  <c r="G2369" i="9"/>
  <c r="G1828" i="9"/>
  <c r="G1918" i="9"/>
  <c r="F4091" i="9"/>
  <c r="F4613" i="9"/>
  <c r="G1558" i="9"/>
  <c r="G4005" i="9"/>
  <c r="G1198" i="9"/>
  <c r="F568" i="9"/>
  <c r="F2389" i="9"/>
  <c r="H3221" i="9" a="1"/>
  <c r="G658" i="9"/>
  <c r="G114" i="9"/>
  <c r="G4701" i="9"/>
  <c r="F177" i="9"/>
  <c r="G4179" i="9"/>
  <c r="H4526" i="9" a="1"/>
  <c r="H497" i="9" a="1"/>
  <c r="G3570" i="9"/>
  <c r="F3134" i="9"/>
  <c r="H4091" i="9" a="1"/>
  <c r="G4266" i="9"/>
  <c r="F3308" i="9"/>
  <c r="H4788" i="9" a="1"/>
  <c r="G4614" i="9"/>
  <c r="G2008" i="9"/>
  <c r="H3743" i="9" a="1"/>
  <c r="G2278" i="9"/>
  <c r="G1468" i="9"/>
  <c r="G178" i="9"/>
  <c r="H498" i="9" a="1"/>
  <c r="G1018" i="9"/>
  <c r="H369" i="9" a="1"/>
  <c r="G1648" i="9"/>
  <c r="G499" i="9"/>
  <c r="H3830" i="9" a="1"/>
  <c r="H4178" i="9" a="1"/>
  <c r="F3221" i="9"/>
  <c r="G3309" i="9"/>
  <c r="H3000" i="9" a="1"/>
  <c r="H2368" i="9" a="1"/>
  <c r="H4265" i="9" a="1"/>
  <c r="G3744" i="9"/>
  <c r="H4439" i="9" a="1"/>
  <c r="F4265" i="9"/>
  <c r="F49" i="9"/>
  <c r="F305" i="9"/>
  <c r="G434" i="9"/>
  <c r="H3395" i="9" a="1"/>
  <c r="H177" i="9" a="1"/>
  <c r="F4004" i="9"/>
  <c r="H567" i="9" a="1"/>
  <c r="G50" i="9"/>
  <c r="H3917" i="9" a="1"/>
  <c r="H113" i="9" a="1"/>
  <c r="G1288" i="9"/>
  <c r="H3656" i="9" a="1"/>
  <c r="F4178" i="9"/>
  <c r="F3917" i="9"/>
  <c r="G3396" i="9"/>
  <c r="F4439" i="9"/>
  <c r="H305" i="9" a="1"/>
  <c r="G4092" i="9"/>
  <c r="G3831" i="9"/>
  <c r="H49" i="9" a="1"/>
  <c r="H3569" i="9" a="1"/>
  <c r="H4613" i="9" a="1"/>
  <c r="H433" i="9" a="1"/>
  <c r="G4353" i="9"/>
  <c r="G3918" i="9"/>
  <c r="F3656" i="9"/>
  <c r="G4527" i="9"/>
  <c r="G4440" i="9"/>
  <c r="H2974" i="9" a="1"/>
  <c r="F3743" i="9"/>
  <c r="F3047" i="9"/>
  <c r="G1108" i="9"/>
  <c r="H4787" i="9" a="1"/>
  <c r="G2188" i="9"/>
  <c r="G748" i="9"/>
  <c r="F241" i="9"/>
  <c r="H3308" i="9" a="1"/>
  <c r="H3482" i="9" a="1"/>
  <c r="G3222" i="9"/>
  <c r="H3134" i="9" a="1"/>
  <c r="G3483" i="9"/>
  <c r="F4352" i="9"/>
  <c r="F113" i="9"/>
  <c r="H241" i="9" a="1"/>
  <c r="H3047" i="9" a="1"/>
  <c r="G3048" i="9"/>
  <c r="G2098" i="9"/>
  <c r="F498" i="9"/>
  <c r="G1738" i="9"/>
  <c r="G928" i="9"/>
  <c r="G1378" i="9"/>
  <c r="F3001" i="9"/>
  <c r="F632" i="9"/>
  <c r="H4352" i="9" a="1"/>
  <c r="F369" i="9"/>
  <c r="G838" i="9"/>
  <c r="G568" i="9"/>
  <c r="H4004" i="9" a="1"/>
  <c r="G306" i="9"/>
  <c r="G242" i="9"/>
  <c r="G3135" i="9"/>
  <c r="H498" i="9" l="1"/>
  <c r="H4004" i="9"/>
  <c r="H3743" i="9"/>
  <c r="H241" i="9"/>
  <c r="H3134" i="9"/>
  <c r="H433" i="9"/>
  <c r="H113" i="9"/>
  <c r="H4265" i="9"/>
  <c r="H632" i="9"/>
  <c r="H4613" i="9"/>
  <c r="H3917" i="9"/>
  <c r="H2368" i="9"/>
  <c r="H4788" i="9"/>
  <c r="H3221" i="9"/>
  <c r="H4700" i="9"/>
  <c r="H4352" i="9"/>
  <c r="H3482" i="9"/>
  <c r="H3569" i="9"/>
  <c r="H3000" i="9"/>
  <c r="H3308" i="9"/>
  <c r="H49" i="9"/>
  <c r="H567" i="9"/>
  <c r="H4091" i="9"/>
  <c r="H177" i="9"/>
  <c r="H4178" i="9"/>
  <c r="H305" i="9"/>
  <c r="H3395" i="9"/>
  <c r="H3830" i="9"/>
  <c r="H4787" i="9"/>
  <c r="H497" i="9"/>
  <c r="H4526" i="9"/>
  <c r="H369" i="9"/>
  <c r="H3047" i="9"/>
  <c r="H2974" i="9"/>
  <c r="H3656" i="9"/>
  <c r="H4439" i="9"/>
  <c r="C570" i="9"/>
  <c r="C660" i="9"/>
  <c r="C4616" i="9"/>
  <c r="C180" i="9"/>
  <c r="C116" i="9"/>
  <c r="C4181" i="9"/>
  <c r="B3484" i="9"/>
  <c r="C436" i="9"/>
  <c r="B371" i="9"/>
  <c r="C1920" i="9"/>
  <c r="C930" i="9"/>
  <c r="B243" i="9"/>
  <c r="C3833" i="9"/>
  <c r="B435" i="9"/>
  <c r="B4354" i="9"/>
  <c r="B4441" i="9"/>
  <c r="C1830" i="9"/>
  <c r="C3746" i="9"/>
  <c r="C52" i="9"/>
  <c r="C1650" i="9"/>
  <c r="B3310" i="9"/>
  <c r="C2100" i="9"/>
  <c r="C3224" i="9"/>
  <c r="B3049" i="9"/>
  <c r="B3136" i="9"/>
  <c r="B3919" i="9"/>
  <c r="C1200" i="9"/>
  <c r="B307" i="9"/>
  <c r="C2010" i="9"/>
  <c r="C4442" i="9"/>
  <c r="C308" i="9"/>
  <c r="C750" i="9"/>
  <c r="C244" i="9"/>
  <c r="C4790" i="9"/>
  <c r="C840" i="9"/>
  <c r="B499" i="9"/>
  <c r="C3398" i="9"/>
  <c r="C4268" i="9"/>
  <c r="C1380" i="9"/>
  <c r="B4180" i="9"/>
  <c r="B3397" i="9"/>
  <c r="C3485" i="9"/>
  <c r="C3050" i="9"/>
  <c r="C3137" i="9"/>
  <c r="C4703" i="9"/>
  <c r="B3745" i="9"/>
  <c r="C1740" i="9"/>
  <c r="C3572" i="9"/>
  <c r="C3311" i="9"/>
  <c r="B634" i="9"/>
  <c r="B570" i="9"/>
  <c r="B4789" i="9"/>
  <c r="C4355" i="9"/>
  <c r="B3658" i="9"/>
  <c r="C1470" i="9"/>
  <c r="C2190" i="9"/>
  <c r="B3571" i="9"/>
  <c r="B3832" i="9"/>
  <c r="B2391" i="9"/>
  <c r="B4702" i="9"/>
  <c r="C4007" i="9"/>
  <c r="C500" i="9"/>
  <c r="B179" i="9"/>
  <c r="B115" i="9"/>
  <c r="C2280" i="9"/>
  <c r="C1560" i="9"/>
  <c r="C1290" i="9"/>
  <c r="B51" i="9"/>
  <c r="B4615" i="9"/>
  <c r="C1110" i="9"/>
  <c r="C372" i="9"/>
  <c r="C2370" i="9"/>
  <c r="B4267" i="9"/>
  <c r="B4528" i="9"/>
  <c r="B4006" i="9"/>
  <c r="C4094" i="9"/>
  <c r="B3223" i="9"/>
  <c r="C3659" i="9"/>
  <c r="C4529" i="9"/>
  <c r="B4093" i="9"/>
  <c r="C3920" i="9"/>
  <c r="C1020" i="9"/>
  <c r="H4005" i="9" a="1"/>
  <c r="F4701" i="9"/>
  <c r="H3483" i="9" a="1"/>
  <c r="H633" i="9" a="1"/>
  <c r="H4440" i="9" a="1"/>
  <c r="G4267" i="9"/>
  <c r="F178" i="9"/>
  <c r="H178" i="9" a="1"/>
  <c r="F3309" i="9"/>
  <c r="G3832" i="9"/>
  <c r="G3745" i="9"/>
  <c r="H114" i="9" a="1"/>
  <c r="G4354" i="9"/>
  <c r="G929" i="9"/>
  <c r="G4702" i="9"/>
  <c r="H3222" i="9" a="1"/>
  <c r="G569" i="9"/>
  <c r="G2099" i="9"/>
  <c r="H50" i="9" a="1"/>
  <c r="G2279" i="9"/>
  <c r="H4353" i="9" a="1"/>
  <c r="G3919" i="9"/>
  <c r="F4353" i="9"/>
  <c r="H4614" i="9" a="1"/>
  <c r="F3657" i="9"/>
  <c r="G749" i="9"/>
  <c r="G1739" i="9"/>
  <c r="H3309" i="9" a="1"/>
  <c r="H4266" i="9" a="1"/>
  <c r="G51" i="9"/>
  <c r="F633" i="9"/>
  <c r="F3396" i="9"/>
  <c r="G4006" i="9"/>
  <c r="H434" i="9" a="1"/>
  <c r="H3001" i="9" a="1"/>
  <c r="G1559" i="9"/>
  <c r="H4179" i="9" a="1"/>
  <c r="F3570" i="9"/>
  <c r="H4701" i="9" a="1"/>
  <c r="G4790" i="9"/>
  <c r="H3570" i="9" a="1"/>
  <c r="G4180" i="9"/>
  <c r="G3136" i="9"/>
  <c r="F50" i="9"/>
  <c r="G839" i="9"/>
  <c r="F4005" i="9"/>
  <c r="G4528" i="9"/>
  <c r="G1199" i="9"/>
  <c r="G500" i="9"/>
  <c r="F3222" i="9"/>
  <c r="F3744" i="9"/>
  <c r="H3744" i="9" a="1"/>
  <c r="G1019" i="9"/>
  <c r="H3657" i="9" a="1"/>
  <c r="G3397" i="9"/>
  <c r="H3396" i="9" a="1"/>
  <c r="G1379" i="9"/>
  <c r="G3049" i="9"/>
  <c r="F4789" i="9"/>
  <c r="G3310" i="9"/>
  <c r="F306" i="9"/>
  <c r="G307" i="9"/>
  <c r="G1109" i="9"/>
  <c r="G2370" i="9"/>
  <c r="F4266" i="9"/>
  <c r="G4615" i="9"/>
  <c r="F242" i="9"/>
  <c r="H4527" i="9" a="1"/>
  <c r="G2189" i="9"/>
  <c r="F3048" i="9"/>
  <c r="G435" i="9"/>
  <c r="H4092" i="9" a="1"/>
  <c r="F4440" i="9"/>
  <c r="G1829" i="9"/>
  <c r="F569" i="9"/>
  <c r="G4093" i="9"/>
  <c r="H370" i="9" a="1"/>
  <c r="G3658" i="9"/>
  <c r="G3484" i="9"/>
  <c r="H2369" i="9" a="1"/>
  <c r="G3571" i="9"/>
  <c r="G243" i="9"/>
  <c r="F3918" i="9"/>
  <c r="G659" i="9"/>
  <c r="F3483" i="9"/>
  <c r="F434" i="9"/>
  <c r="H3918" i="9" a="1"/>
  <c r="F114" i="9"/>
  <c r="G1919" i="9"/>
  <c r="G1469" i="9"/>
  <c r="H3048" i="9" a="1"/>
  <c r="F370" i="9"/>
  <c r="H242" i="9" a="1"/>
  <c r="G371" i="9"/>
  <c r="H3135" i="9" a="1"/>
  <c r="H568" i="9" a="1"/>
  <c r="G1289" i="9"/>
  <c r="G4441" i="9"/>
  <c r="F499" i="9"/>
  <c r="F4527" i="9"/>
  <c r="F4092" i="9"/>
  <c r="H499" i="9" a="1"/>
  <c r="H306" i="9" a="1"/>
  <c r="G179" i="9"/>
  <c r="F4179" i="9"/>
  <c r="G115" i="9"/>
  <c r="F4614" i="9"/>
  <c r="G2009" i="9"/>
  <c r="F2390" i="9"/>
  <c r="G1649" i="9"/>
  <c r="H3831" i="9" a="1"/>
  <c r="G3223" i="9"/>
  <c r="F3135" i="9"/>
  <c r="F3831" i="9"/>
  <c r="H3396" i="9" l="1"/>
  <c r="H4266" i="9"/>
  <c r="H3222" i="9"/>
  <c r="H3657" i="9"/>
  <c r="H3570" i="9"/>
  <c r="H3309" i="9"/>
  <c r="H114" i="9"/>
  <c r="H3135" i="9"/>
  <c r="H3048" i="9"/>
  <c r="H370" i="9"/>
  <c r="H4092" i="9"/>
  <c r="H3744" i="9"/>
  <c r="H4701" i="9"/>
  <c r="H4179" i="9"/>
  <c r="H4614" i="9"/>
  <c r="H178" i="9"/>
  <c r="H2369" i="9"/>
  <c r="H306" i="9"/>
  <c r="H499" i="9"/>
  <c r="H3918" i="9"/>
  <c r="H4527" i="9"/>
  <c r="H3001" i="9"/>
  <c r="H434" i="9"/>
  <c r="H4353" i="9"/>
  <c r="H4440" i="9"/>
  <c r="H633" i="9"/>
  <c r="H50" i="9"/>
  <c r="H3483" i="9"/>
  <c r="H242" i="9"/>
  <c r="H4005" i="9"/>
  <c r="H3831" i="9"/>
  <c r="H568" i="9"/>
  <c r="C3138" i="9"/>
  <c r="C3051" i="9"/>
  <c r="C373" i="9"/>
  <c r="C2191" i="9"/>
  <c r="C751" i="9"/>
  <c r="B4616" i="9"/>
  <c r="C437" i="9"/>
  <c r="C1381" i="9"/>
  <c r="B180" i="9"/>
  <c r="B116" i="9"/>
  <c r="C1831" i="9"/>
  <c r="B500" i="9"/>
  <c r="C4269" i="9"/>
  <c r="C571" i="9"/>
  <c r="C661" i="9"/>
  <c r="C1471" i="9"/>
  <c r="C1291" i="9"/>
  <c r="C3834" i="9"/>
  <c r="C1111" i="9"/>
  <c r="C3747" i="9"/>
  <c r="C1651" i="9"/>
  <c r="B244" i="9"/>
  <c r="B2392" i="9"/>
  <c r="C1561" i="9"/>
  <c r="B571" i="9"/>
  <c r="B635" i="9"/>
  <c r="B3833" i="9"/>
  <c r="C3573" i="9"/>
  <c r="C4356" i="9"/>
  <c r="C4530" i="9"/>
  <c r="B4007" i="9"/>
  <c r="B3398" i="9"/>
  <c r="C4617" i="9"/>
  <c r="C2011" i="9"/>
  <c r="C1201" i="9"/>
  <c r="C1921" i="9"/>
  <c r="C3921" i="9"/>
  <c r="B436" i="9"/>
  <c r="C181" i="9"/>
  <c r="C117" i="9"/>
  <c r="C4008" i="9"/>
  <c r="B3311" i="9"/>
  <c r="B4355" i="9"/>
  <c r="B4703" i="9"/>
  <c r="B3920" i="9"/>
  <c r="B3746" i="9"/>
  <c r="C3399" i="9"/>
  <c r="C4791" i="9"/>
  <c r="B3485" i="9"/>
  <c r="C3486" i="9"/>
  <c r="C309" i="9"/>
  <c r="C2101" i="9"/>
  <c r="B3224" i="9"/>
  <c r="C245" i="9"/>
  <c r="C841" i="9"/>
  <c r="B3050" i="9"/>
  <c r="B3137" i="9"/>
  <c r="C1741" i="9"/>
  <c r="B4529" i="9"/>
  <c r="B308" i="9"/>
  <c r="C501" i="9"/>
  <c r="B4181" i="9"/>
  <c r="C2371" i="9"/>
  <c r="B52" i="9"/>
  <c r="C4095" i="9"/>
  <c r="B3659" i="9"/>
  <c r="C4443" i="9"/>
  <c r="C3225" i="9"/>
  <c r="B4268" i="9"/>
  <c r="B372" i="9"/>
  <c r="C3312" i="9"/>
  <c r="C53" i="9"/>
  <c r="C4704" i="9"/>
  <c r="B4094" i="9"/>
  <c r="C2281" i="9"/>
  <c r="C4182" i="9"/>
  <c r="B4790" i="9"/>
  <c r="C3660" i="9"/>
  <c r="C931" i="9"/>
  <c r="B4442" i="9"/>
  <c r="C1021" i="9"/>
  <c r="B3572" i="9"/>
  <c r="H569" i="9" a="1"/>
  <c r="G1920" i="9"/>
  <c r="F570" i="9"/>
  <c r="G1110" i="9"/>
  <c r="G4355" i="9"/>
  <c r="G180" i="9"/>
  <c r="F3919" i="9"/>
  <c r="H3136" i="9" a="1"/>
  <c r="H4267" i="9" a="1"/>
  <c r="F4615" i="9"/>
  <c r="G308" i="9"/>
  <c r="H3571" i="9" a="1"/>
  <c r="F4180" i="9"/>
  <c r="G1650" i="9"/>
  <c r="G2010" i="9"/>
  <c r="H243" i="9" a="1"/>
  <c r="G4703" i="9"/>
  <c r="H307" i="9" a="1"/>
  <c r="G3920" i="9"/>
  <c r="G3833" i="9"/>
  <c r="G750" i="9"/>
  <c r="G244" i="9"/>
  <c r="H4789" i="9" a="1"/>
  <c r="G2280" i="9"/>
  <c r="G3050" i="9"/>
  <c r="H4441" i="9" a="1"/>
  <c r="G4791" i="9"/>
  <c r="G372" i="9"/>
  <c r="H4528" i="9" a="1"/>
  <c r="G4616" i="9"/>
  <c r="F3484" i="9"/>
  <c r="F4354" i="9"/>
  <c r="H435" i="9" a="1"/>
  <c r="G116" i="9"/>
  <c r="G2190" i="9"/>
  <c r="H3745" i="9" a="1"/>
  <c r="G3137" i="9"/>
  <c r="G3311" i="9"/>
  <c r="H3832" i="9" a="1"/>
  <c r="F3832" i="9"/>
  <c r="F3571" i="9"/>
  <c r="G840" i="9"/>
  <c r="G4094" i="9"/>
  <c r="F51" i="9"/>
  <c r="F243" i="9"/>
  <c r="F4528" i="9"/>
  <c r="H51" i="9" a="1"/>
  <c r="F4790" i="9"/>
  <c r="F500" i="9"/>
  <c r="H3484" i="9" a="1"/>
  <c r="F4702" i="9"/>
  <c r="F179" i="9"/>
  <c r="H4790" i="9" a="1"/>
  <c r="F634" i="9"/>
  <c r="F3310" i="9"/>
  <c r="G4442" i="9"/>
  <c r="F4267" i="9"/>
  <c r="H634" i="9" a="1"/>
  <c r="H3049" i="9" a="1"/>
  <c r="F3397" i="9"/>
  <c r="G3572" i="9"/>
  <c r="G52" i="9"/>
  <c r="H4093" i="9" a="1"/>
  <c r="G501" i="9"/>
  <c r="G4007" i="9"/>
  <c r="G570" i="9"/>
  <c r="G1740" i="9"/>
  <c r="H3658" i="9" a="1"/>
  <c r="G3659" i="9"/>
  <c r="F435" i="9"/>
  <c r="G930" i="9"/>
  <c r="F3658" i="9"/>
  <c r="G4268" i="9"/>
  <c r="H3397" i="9" a="1"/>
  <c r="F371" i="9"/>
  <c r="F4006" i="9"/>
  <c r="G3224" i="9"/>
  <c r="H4615" i="9" a="1"/>
  <c r="H2370" i="9" a="1"/>
  <c r="G2371" i="9"/>
  <c r="H4006" i="9" a="1"/>
  <c r="F3223" i="9"/>
  <c r="G2100" i="9"/>
  <c r="F3136" i="9"/>
  <c r="G660" i="9"/>
  <c r="G4181" i="9"/>
  <c r="H4180" i="9" a="1"/>
  <c r="H4702" i="9" a="1"/>
  <c r="H4354" i="9" a="1"/>
  <c r="G1020" i="9"/>
  <c r="G1380" i="9"/>
  <c r="H371" i="9" a="1"/>
  <c r="G1470" i="9"/>
  <c r="G1290" i="9"/>
  <c r="F4093" i="9"/>
  <c r="F3745" i="9"/>
  <c r="F307" i="9"/>
  <c r="H115" i="9" a="1"/>
  <c r="H3310" i="9" a="1"/>
  <c r="H179" i="9" a="1"/>
  <c r="F2391" i="9"/>
  <c r="G3485" i="9"/>
  <c r="H3223" i="9" a="1"/>
  <c r="G1830" i="9"/>
  <c r="G4529" i="9"/>
  <c r="G3746" i="9"/>
  <c r="F4441" i="9"/>
  <c r="G1200" i="9"/>
  <c r="G3398" i="9"/>
  <c r="H3919" i="9" a="1"/>
  <c r="F3049" i="9"/>
  <c r="G1560" i="9"/>
  <c r="F115" i="9"/>
  <c r="G436" i="9"/>
  <c r="H4790" i="9" l="1"/>
  <c r="H3397" i="9"/>
  <c r="H3484" i="9"/>
  <c r="H4528" i="9"/>
  <c r="H3571" i="9"/>
  <c r="H569" i="9"/>
  <c r="H2370" i="9"/>
  <c r="H3223" i="9"/>
  <c r="H371" i="9"/>
  <c r="H3658" i="9"/>
  <c r="H634" i="9"/>
  <c r="H51" i="9"/>
  <c r="H4441" i="9"/>
  <c r="H4267" i="9"/>
  <c r="H3136" i="9"/>
  <c r="H4006" i="9"/>
  <c r="H3919" i="9"/>
  <c r="H179" i="9"/>
  <c r="H4354" i="9"/>
  <c r="H4615" i="9"/>
  <c r="H3310" i="9"/>
  <c r="H4702" i="9"/>
  <c r="H4789" i="9"/>
  <c r="H243" i="9"/>
  <c r="H435" i="9"/>
  <c r="H115" i="9"/>
  <c r="H4180" i="9"/>
  <c r="H4093" i="9"/>
  <c r="H3745" i="9"/>
  <c r="H3049" i="9"/>
  <c r="H3832" i="9"/>
  <c r="H307" i="9"/>
  <c r="B4356" i="9"/>
  <c r="C54" i="9"/>
  <c r="C374" i="9"/>
  <c r="C1022" i="9"/>
  <c r="C2372" i="9"/>
  <c r="C4531" i="9"/>
  <c r="B4617" i="9"/>
  <c r="C1292" i="9"/>
  <c r="C3922" i="9"/>
  <c r="C662" i="9"/>
  <c r="C572" i="9"/>
  <c r="C3226" i="9"/>
  <c r="B4182" i="9"/>
  <c r="C842" i="9"/>
  <c r="C4183" i="9"/>
  <c r="B3312" i="9"/>
  <c r="B3573" i="9"/>
  <c r="B4008" i="9"/>
  <c r="C4096" i="9"/>
  <c r="C2012" i="9"/>
  <c r="B636" i="9"/>
  <c r="B572" i="9"/>
  <c r="C1742" i="9"/>
  <c r="C1382" i="9"/>
  <c r="C1472" i="9"/>
  <c r="C2282" i="9"/>
  <c r="B3225" i="9"/>
  <c r="B4791" i="9"/>
  <c r="C4705" i="9"/>
  <c r="C4444" i="9"/>
  <c r="C1562" i="9"/>
  <c r="C182" i="9"/>
  <c r="C118" i="9"/>
  <c r="C1652" i="9"/>
  <c r="C3835" i="9"/>
  <c r="C502" i="9"/>
  <c r="C438" i="9"/>
  <c r="C4792" i="9"/>
  <c r="C4270" i="9"/>
  <c r="C932" i="9"/>
  <c r="B3486" i="9"/>
  <c r="C3661" i="9"/>
  <c r="C1922" i="9"/>
  <c r="C3487" i="9"/>
  <c r="B3921" i="9"/>
  <c r="B2393" i="9"/>
  <c r="C1202" i="9"/>
  <c r="C752" i="9"/>
  <c r="B4704" i="9"/>
  <c r="C3139" i="9"/>
  <c r="C3052" i="9"/>
  <c r="B53" i="9"/>
  <c r="C246" i="9"/>
  <c r="B3399" i="9"/>
  <c r="B4095" i="9"/>
  <c r="B181" i="9"/>
  <c r="B117" i="9"/>
  <c r="C1112" i="9"/>
  <c r="C2192" i="9"/>
  <c r="B3138" i="9"/>
  <c r="B3051" i="9"/>
  <c r="B4530" i="9"/>
  <c r="C3313" i="9"/>
  <c r="B373" i="9"/>
  <c r="B4443" i="9"/>
  <c r="C3400" i="9"/>
  <c r="B501" i="9"/>
  <c r="B4269" i="9"/>
  <c r="C310" i="9"/>
  <c r="C3574" i="9"/>
  <c r="B3834" i="9"/>
  <c r="C2102" i="9"/>
  <c r="B309" i="9"/>
  <c r="B245" i="9"/>
  <c r="B3660" i="9"/>
  <c r="C3748" i="9"/>
  <c r="B437" i="9"/>
  <c r="B3747" i="9"/>
  <c r="C1832" i="9"/>
  <c r="C4009" i="9"/>
  <c r="C4618" i="9"/>
  <c r="C4357" i="9"/>
  <c r="F3398" i="9"/>
  <c r="G931" i="9"/>
  <c r="G3834" i="9"/>
  <c r="H3398" i="9" a="1"/>
  <c r="G2011" i="9"/>
  <c r="G2191" i="9"/>
  <c r="H4355" i="9" a="1"/>
  <c r="H3485" i="9" a="1"/>
  <c r="G4792" i="9"/>
  <c r="F3833" i="9"/>
  <c r="G1201" i="9"/>
  <c r="F4094" i="9"/>
  <c r="G4182" i="9"/>
  <c r="G437" i="9"/>
  <c r="G3747" i="9"/>
  <c r="F4181" i="9"/>
  <c r="G4443" i="9"/>
  <c r="H570" i="9" a="1"/>
  <c r="H3050" i="9" a="1"/>
  <c r="F116" i="9"/>
  <c r="F3311" i="9"/>
  <c r="G3573" i="9"/>
  <c r="G3660" i="9"/>
  <c r="H3833" i="9" a="1"/>
  <c r="G4269" i="9"/>
  <c r="H4703" i="9" a="1"/>
  <c r="G181" i="9"/>
  <c r="G4617" i="9"/>
  <c r="G4704" i="9"/>
  <c r="F308" i="9"/>
  <c r="G3225" i="9"/>
  <c r="G1471" i="9"/>
  <c r="G1111" i="9"/>
  <c r="G1651" i="9"/>
  <c r="H4181" i="9" a="1"/>
  <c r="H52" i="9" a="1"/>
  <c r="G3312" i="9"/>
  <c r="F501" i="9"/>
  <c r="F436" i="9"/>
  <c r="G841" i="9"/>
  <c r="H3572" i="9" a="1"/>
  <c r="F244" i="9"/>
  <c r="G3138" i="9"/>
  <c r="F4442" i="9"/>
  <c r="F4616" i="9"/>
  <c r="F2392" i="9"/>
  <c r="F3137" i="9"/>
  <c r="G751" i="9"/>
  <c r="F3050" i="9"/>
  <c r="G661" i="9"/>
  <c r="G502" i="9"/>
  <c r="F3659" i="9"/>
  <c r="G1741" i="9"/>
  <c r="F3224" i="9"/>
  <c r="G3486" i="9"/>
  <c r="G1021" i="9"/>
  <c r="F3572" i="9"/>
  <c r="F4791" i="9"/>
  <c r="F4007" i="9"/>
  <c r="H4268" i="9" a="1"/>
  <c r="H4442" i="9" a="1"/>
  <c r="G4530" i="9"/>
  <c r="F4529" i="9"/>
  <c r="G309" i="9"/>
  <c r="F635" i="9"/>
  <c r="H436" i="9" a="1"/>
  <c r="H2371" i="9" a="1"/>
  <c r="H4791" i="9" a="1"/>
  <c r="G1381" i="9"/>
  <c r="F180" i="9"/>
  <c r="F3746" i="9"/>
  <c r="H244" i="9" a="1"/>
  <c r="F4355" i="9"/>
  <c r="H500" i="9" a="1"/>
  <c r="H3659" i="9" a="1"/>
  <c r="H372" i="9" a="1"/>
  <c r="G245" i="9"/>
  <c r="G571" i="9"/>
  <c r="G1921" i="9"/>
  <c r="H116" i="9" a="1"/>
  <c r="H501" i="9" a="1"/>
  <c r="G4356" i="9"/>
  <c r="G117" i="9"/>
  <c r="H635" i="9" a="1"/>
  <c r="H3311" i="9" a="1"/>
  <c r="G2281" i="9"/>
  <c r="F4268" i="9"/>
  <c r="F372" i="9"/>
  <c r="H3137" i="9" a="1"/>
  <c r="H4007" i="9" a="1"/>
  <c r="H3746" i="9" a="1"/>
  <c r="G4095" i="9"/>
  <c r="G1291" i="9"/>
  <c r="H3920" i="9" a="1"/>
  <c r="G2372" i="9"/>
  <c r="G3921" i="9"/>
  <c r="F52" i="9"/>
  <c r="G1561" i="9"/>
  <c r="G373" i="9"/>
  <c r="H4616" i="9" a="1"/>
  <c r="H4094" i="9" a="1"/>
  <c r="G2101" i="9"/>
  <c r="G1831" i="9"/>
  <c r="H4529" i="9" a="1"/>
  <c r="H180" i="9" a="1"/>
  <c r="H3224" i="9" a="1"/>
  <c r="H308" i="9" a="1"/>
  <c r="G4008" i="9"/>
  <c r="F4703" i="9"/>
  <c r="F571" i="9"/>
  <c r="F3485" i="9"/>
  <c r="F3920" i="9"/>
  <c r="G53" i="9"/>
  <c r="G3399" i="9"/>
  <c r="G3051" i="9"/>
  <c r="H4791" i="9" l="1"/>
  <c r="H2371" i="9"/>
  <c r="H501" i="9"/>
  <c r="H436" i="9"/>
  <c r="H3920" i="9"/>
  <c r="H116" i="9"/>
  <c r="H3833" i="9"/>
  <c r="H52" i="9"/>
  <c r="H3050" i="9"/>
  <c r="H3572" i="9"/>
  <c r="H4181" i="9"/>
  <c r="H570" i="9"/>
  <c r="H3485" i="9"/>
  <c r="H308" i="9"/>
  <c r="H3746" i="9"/>
  <c r="H3224" i="9"/>
  <c r="H4007" i="9"/>
  <c r="H372" i="9"/>
  <c r="H4442" i="9"/>
  <c r="H4355" i="9"/>
  <c r="H180" i="9"/>
  <c r="H3137" i="9"/>
  <c r="H3659" i="9"/>
  <c r="H4268" i="9"/>
  <c r="H4529" i="9"/>
  <c r="H500" i="9"/>
  <c r="H3398" i="9"/>
  <c r="H244" i="9"/>
  <c r="H4094" i="9"/>
  <c r="H3311" i="9"/>
  <c r="H4616" i="9"/>
  <c r="H635" i="9"/>
  <c r="H4703" i="9"/>
  <c r="C1473" i="9"/>
  <c r="B374" i="9"/>
  <c r="C375" i="9"/>
  <c r="B3139" i="9"/>
  <c r="B3052" i="9"/>
  <c r="B246" i="9"/>
  <c r="C1023" i="9"/>
  <c r="C3836" i="9"/>
  <c r="B4357" i="9"/>
  <c r="B438" i="9"/>
  <c r="C3140" i="9"/>
  <c r="C3053" i="9"/>
  <c r="B637" i="9"/>
  <c r="B573" i="9"/>
  <c r="B4096" i="9"/>
  <c r="C933" i="9"/>
  <c r="C4010" i="9"/>
  <c r="B3487" i="9"/>
  <c r="C3227" i="9"/>
  <c r="C2373" i="9"/>
  <c r="B3748" i="9"/>
  <c r="C3401" i="9"/>
  <c r="C1743" i="9"/>
  <c r="B3661" i="9"/>
  <c r="B4270" i="9"/>
  <c r="B310" i="9"/>
  <c r="C3662" i="9"/>
  <c r="B4618" i="9"/>
  <c r="C311" i="9"/>
  <c r="C843" i="9"/>
  <c r="B3574" i="9"/>
  <c r="C503" i="9"/>
  <c r="C183" i="9"/>
  <c r="C119" i="9"/>
  <c r="B3400" i="9"/>
  <c r="C3314" i="9"/>
  <c r="B4705" i="9"/>
  <c r="C247" i="9"/>
  <c r="C439" i="9"/>
  <c r="C4184" i="9"/>
  <c r="C4271" i="9"/>
  <c r="C663" i="9"/>
  <c r="C573" i="9"/>
  <c r="C4706" i="9"/>
  <c r="B3226" i="9"/>
  <c r="C1293" i="9"/>
  <c r="B3313" i="9"/>
  <c r="C753" i="9"/>
  <c r="C3575" i="9"/>
  <c r="C4097" i="9"/>
  <c r="B182" i="9"/>
  <c r="B118" i="9"/>
  <c r="C55" i="9"/>
  <c r="C2193" i="9"/>
  <c r="C3923" i="9"/>
  <c r="B502" i="9"/>
  <c r="B54" i="9"/>
  <c r="C1653" i="9"/>
  <c r="C4619" i="9"/>
  <c r="B4531" i="9"/>
  <c r="C1833" i="9"/>
  <c r="B4183" i="9"/>
  <c r="B2394" i="9"/>
  <c r="C2013" i="9"/>
  <c r="C4358" i="9"/>
  <c r="C4445" i="9"/>
  <c r="B3922" i="9"/>
  <c r="C2283" i="9"/>
  <c r="C4532" i="9"/>
  <c r="B4444" i="9"/>
  <c r="C1923" i="9"/>
  <c r="B4009" i="9"/>
  <c r="C3749" i="9"/>
  <c r="C1563" i="9"/>
  <c r="B3835" i="9"/>
  <c r="C3488" i="9"/>
  <c r="C1203" i="9"/>
  <c r="B4792" i="9"/>
  <c r="C4793" i="9"/>
  <c r="C2103" i="9"/>
  <c r="C1383" i="9"/>
  <c r="C1113" i="9"/>
  <c r="G2102" i="9"/>
  <c r="H3138" i="9" a="1"/>
  <c r="F3399" i="9"/>
  <c r="F3486" i="9"/>
  <c r="H245" i="9" a="1"/>
  <c r="F4269" i="9"/>
  <c r="F502" i="9"/>
  <c r="G3139" i="9"/>
  <c r="G4096" i="9"/>
  <c r="H53" i="9" a="1"/>
  <c r="F3573" i="9"/>
  <c r="H4008" i="9" a="1"/>
  <c r="H4704" i="9" a="1"/>
  <c r="H4617" i="9" a="1"/>
  <c r="G1742" i="9"/>
  <c r="G1562" i="9"/>
  <c r="G3922" i="9"/>
  <c r="F245" i="9"/>
  <c r="G3748" i="9"/>
  <c r="F3051" i="9"/>
  <c r="H4356" i="9" a="1"/>
  <c r="F3660" i="9"/>
  <c r="F4095" i="9"/>
  <c r="F4182" i="9"/>
  <c r="F3225" i="9"/>
  <c r="G3835" i="9"/>
  <c r="F4356" i="9"/>
  <c r="H3921" i="9" a="1"/>
  <c r="H4269" i="9" a="1"/>
  <c r="G3574" i="9"/>
  <c r="F53" i="9"/>
  <c r="H117" i="9" a="1"/>
  <c r="G503" i="9"/>
  <c r="F572" i="9"/>
  <c r="F117" i="9"/>
  <c r="G2012" i="9"/>
  <c r="G4705" i="9"/>
  <c r="H309" i="9" a="1"/>
  <c r="F4617" i="9"/>
  <c r="H3573" i="9" a="1"/>
  <c r="G4357" i="9"/>
  <c r="G572" i="9"/>
  <c r="G4531" i="9"/>
  <c r="F3312" i="9"/>
  <c r="H3747" i="9" a="1"/>
  <c r="H4443" i="9" a="1"/>
  <c r="G246" i="9"/>
  <c r="H636" i="9" a="1"/>
  <c r="F2393" i="9"/>
  <c r="G1472" i="9"/>
  <c r="G1832" i="9"/>
  <c r="H3051" i="9" a="1"/>
  <c r="H3486" i="9" a="1"/>
  <c r="H4182" i="9" a="1"/>
  <c r="H373" i="9" a="1"/>
  <c r="G4270" i="9"/>
  <c r="G932" i="9"/>
  <c r="F3138" i="9"/>
  <c r="G182" i="9"/>
  <c r="F4704" i="9"/>
  <c r="G1652" i="9"/>
  <c r="G3313" i="9"/>
  <c r="F3834" i="9"/>
  <c r="G118" i="9"/>
  <c r="G3661" i="9"/>
  <c r="G1022" i="9"/>
  <c r="G752" i="9"/>
  <c r="G2192" i="9"/>
  <c r="H571" i="9" a="1"/>
  <c r="G1382" i="9"/>
  <c r="H181" i="9" a="1"/>
  <c r="G2282" i="9"/>
  <c r="G4444" i="9"/>
  <c r="G3052" i="9"/>
  <c r="G3487" i="9"/>
  <c r="G1202" i="9"/>
  <c r="G374" i="9"/>
  <c r="G54" i="9"/>
  <c r="F3747" i="9"/>
  <c r="G4183" i="9"/>
  <c r="G1112" i="9"/>
  <c r="H4095" i="9" a="1"/>
  <c r="G1922" i="9"/>
  <c r="H3660" i="9" a="1"/>
  <c r="H4530" i="9" a="1"/>
  <c r="F181" i="9"/>
  <c r="F309" i="9"/>
  <c r="G438" i="9"/>
  <c r="F3921" i="9"/>
  <c r="G842" i="9"/>
  <c r="F636" i="9"/>
  <c r="F4792" i="9"/>
  <c r="F437" i="9"/>
  <c r="G662" i="9"/>
  <c r="F4530" i="9"/>
  <c r="G310" i="9"/>
  <c r="G4009" i="9"/>
  <c r="H3312" i="9" a="1"/>
  <c r="H437" i="9" a="1"/>
  <c r="F4443" i="9"/>
  <c r="H2372" i="9" a="1"/>
  <c r="H3834" i="9" a="1"/>
  <c r="F373" i="9"/>
  <c r="F4008" i="9"/>
  <c r="G3226" i="9"/>
  <c r="G3400" i="9"/>
  <c r="G2373" i="9"/>
  <c r="G1292" i="9"/>
  <c r="H3399" i="9" a="1"/>
  <c r="G4793" i="9"/>
  <c r="G4618" i="9"/>
  <c r="H3225" i="9" a="1"/>
  <c r="H4704" i="9" l="1"/>
  <c r="H3399" i="9"/>
  <c r="H3225" i="9"/>
  <c r="H4008" i="9"/>
  <c r="H117" i="9"/>
  <c r="H4617" i="9"/>
  <c r="H53" i="9"/>
  <c r="H373" i="9"/>
  <c r="H4443" i="9"/>
  <c r="H181" i="9"/>
  <c r="H4182" i="9"/>
  <c r="H309" i="9"/>
  <c r="H4269" i="9"/>
  <c r="H4356" i="9"/>
  <c r="H3486" i="9"/>
  <c r="H3747" i="9"/>
  <c r="H3921" i="9"/>
  <c r="H3834" i="9"/>
  <c r="H4530" i="9"/>
  <c r="H571" i="9"/>
  <c r="H3051" i="9"/>
  <c r="H245" i="9"/>
  <c r="H2372" i="9"/>
  <c r="H3660" i="9"/>
  <c r="H437" i="9"/>
  <c r="H4095" i="9"/>
  <c r="H3138" i="9"/>
  <c r="H3312" i="9"/>
  <c r="H636" i="9"/>
  <c r="H3573" i="9"/>
  <c r="C3576" i="9"/>
  <c r="C4446" i="9"/>
  <c r="B55" i="9"/>
  <c r="C4272" i="9"/>
  <c r="C3750" i="9"/>
  <c r="B375" i="9"/>
  <c r="B3575" i="9"/>
  <c r="C1564" i="9"/>
  <c r="C754" i="9"/>
  <c r="C184" i="9"/>
  <c r="C120" i="9"/>
  <c r="C1654" i="9"/>
  <c r="B4532" i="9"/>
  <c r="B4010" i="9"/>
  <c r="C4707" i="9"/>
  <c r="C248" i="9"/>
  <c r="C376" i="9"/>
  <c r="B3227" i="9"/>
  <c r="C1294" i="9"/>
  <c r="C3837" i="9"/>
  <c r="C4533" i="9"/>
  <c r="B4271" i="9"/>
  <c r="C1744" i="9"/>
  <c r="C2284" i="9"/>
  <c r="C4359" i="9"/>
  <c r="C3663" i="9"/>
  <c r="B3314" i="9"/>
  <c r="B4706" i="9"/>
  <c r="B3749" i="9"/>
  <c r="C1024" i="9"/>
  <c r="C3228" i="9"/>
  <c r="C1114" i="9"/>
  <c r="B439" i="9"/>
  <c r="C4620" i="9"/>
  <c r="C844" i="9"/>
  <c r="C3402" i="9"/>
  <c r="B503" i="9"/>
  <c r="B311" i="9"/>
  <c r="C1924" i="9"/>
  <c r="B3488" i="9"/>
  <c r="C3315" i="9"/>
  <c r="C2014" i="9"/>
  <c r="B247" i="9"/>
  <c r="B4097" i="9"/>
  <c r="C2104" i="9"/>
  <c r="C1834" i="9"/>
  <c r="B3923" i="9"/>
  <c r="C2374" i="9"/>
  <c r="B4619" i="9"/>
  <c r="C574" i="9"/>
  <c r="C664" i="9"/>
  <c r="B2395" i="9"/>
  <c r="C312" i="9"/>
  <c r="C56" i="9"/>
  <c r="C504" i="9"/>
  <c r="B3053" i="9"/>
  <c r="B3140" i="9"/>
  <c r="C1204" i="9"/>
  <c r="C934" i="9"/>
  <c r="C2194" i="9"/>
  <c r="B183" i="9"/>
  <c r="B119" i="9"/>
  <c r="C4794" i="9"/>
  <c r="B3662" i="9"/>
  <c r="B4184" i="9"/>
  <c r="B3401" i="9"/>
  <c r="C3489" i="9"/>
  <c r="B638" i="9"/>
  <c r="B574" i="9"/>
  <c r="B4445" i="9"/>
  <c r="C4011" i="9"/>
  <c r="C4185" i="9"/>
  <c r="C1474" i="9"/>
  <c r="C1384" i="9"/>
  <c r="B4793" i="9"/>
  <c r="B4358" i="9"/>
  <c r="B3836" i="9"/>
  <c r="C4098" i="9"/>
  <c r="C3054" i="9"/>
  <c r="C3141" i="9"/>
  <c r="C3924" i="9"/>
  <c r="C440" i="9"/>
  <c r="H182" i="9" a="1"/>
  <c r="F4618" i="9"/>
  <c r="G3662" i="9"/>
  <c r="G2283" i="9"/>
  <c r="G4097" i="9"/>
  <c r="G247" i="9"/>
  <c r="H4009" i="9" a="1"/>
  <c r="F3922" i="9"/>
  <c r="H118" i="9" a="1"/>
  <c r="H3661" i="9" a="1"/>
  <c r="G1833" i="9"/>
  <c r="F182" i="9"/>
  <c r="G663" i="9"/>
  <c r="F3661" i="9"/>
  <c r="G4794" i="9"/>
  <c r="G504" i="9"/>
  <c r="F4009" i="9"/>
  <c r="H4531" i="9" a="1"/>
  <c r="H3052" i="9" a="1"/>
  <c r="F3400" i="9"/>
  <c r="F374" i="9"/>
  <c r="G4358" i="9"/>
  <c r="G3314" i="9"/>
  <c r="F4531" i="9"/>
  <c r="G55" i="9"/>
  <c r="F3139" i="9"/>
  <c r="F54" i="9"/>
  <c r="H246" i="9" a="1"/>
  <c r="G439" i="9"/>
  <c r="G4271" i="9"/>
  <c r="G1923" i="9"/>
  <c r="G753" i="9"/>
  <c r="H4270" i="9" a="1"/>
  <c r="F3835" i="9"/>
  <c r="F118" i="9"/>
  <c r="F503" i="9"/>
  <c r="H4792" i="9" a="1"/>
  <c r="G933" i="9"/>
  <c r="F4270" i="9"/>
  <c r="F4183" i="9"/>
  <c r="F637" i="9"/>
  <c r="H637" i="9" a="1"/>
  <c r="H4444" i="9" a="1"/>
  <c r="G2103" i="9"/>
  <c r="G2374" i="9"/>
  <c r="F4357" i="9"/>
  <c r="H4793" i="9" a="1"/>
  <c r="F3574" i="9"/>
  <c r="F310" i="9"/>
  <c r="H3400" i="9" a="1"/>
  <c r="H3835" i="9" a="1"/>
  <c r="F2394" i="9"/>
  <c r="G1293" i="9"/>
  <c r="F3313" i="9"/>
  <c r="F4793" i="9"/>
  <c r="G3401" i="9"/>
  <c r="H3313" i="9" a="1"/>
  <c r="F246" i="9"/>
  <c r="G4532" i="9"/>
  <c r="G4619" i="9"/>
  <c r="G4184" i="9"/>
  <c r="F4096" i="9"/>
  <c r="H503" i="9" a="1"/>
  <c r="H502" i="9" a="1"/>
  <c r="H4357" i="9" a="1"/>
  <c r="F3052" i="9"/>
  <c r="H4705" i="9" a="1"/>
  <c r="G3575" i="9"/>
  <c r="G3923" i="9"/>
  <c r="G3836" i="9"/>
  <c r="H3487" i="9" a="1"/>
  <c r="G1743" i="9"/>
  <c r="G573" i="9"/>
  <c r="G1203" i="9"/>
  <c r="G1473" i="9"/>
  <c r="G375" i="9"/>
  <c r="G4010" i="9"/>
  <c r="G3227" i="9"/>
  <c r="H3748" i="9" a="1"/>
  <c r="G311" i="9"/>
  <c r="G3140" i="9"/>
  <c r="G1563" i="9"/>
  <c r="G1383" i="9"/>
  <c r="G119" i="9"/>
  <c r="G2013" i="9"/>
  <c r="G843" i="9"/>
  <c r="H374" i="9" a="1"/>
  <c r="H3226" i="9" a="1"/>
  <c r="H438" i="9" a="1"/>
  <c r="F573" i="9"/>
  <c r="G1653" i="9"/>
  <c r="G183" i="9"/>
  <c r="H3574" i="9" a="1"/>
  <c r="H310" i="9" a="1"/>
  <c r="G1113" i="9"/>
  <c r="G4706" i="9"/>
  <c r="F3487" i="9"/>
  <c r="G3488" i="9"/>
  <c r="G3749" i="9"/>
  <c r="F3748" i="9"/>
  <c r="G4445" i="9"/>
  <c r="F4705" i="9"/>
  <c r="H54" i="9" a="1"/>
  <c r="H4096" i="9" a="1"/>
  <c r="H4183" i="9" a="1"/>
  <c r="H4618" i="9" a="1"/>
  <c r="H2373" i="9" a="1"/>
  <c r="F3226" i="9"/>
  <c r="G1023" i="9"/>
  <c r="H572" i="9" a="1"/>
  <c r="H3922" i="9" a="1"/>
  <c r="G3053" i="9"/>
  <c r="F438" i="9"/>
  <c r="H3139" i="9" a="1"/>
  <c r="F4444" i="9"/>
  <c r="G2193" i="9"/>
  <c r="H503" i="9" l="1"/>
  <c r="H4793" i="9"/>
  <c r="H502" i="9"/>
  <c r="H3922" i="9"/>
  <c r="H310" i="9"/>
  <c r="H572" i="9"/>
  <c r="H3574" i="9"/>
  <c r="H4444" i="9"/>
  <c r="H637" i="9"/>
  <c r="H246" i="9"/>
  <c r="H3661" i="9"/>
  <c r="H3400" i="9"/>
  <c r="H2373" i="9"/>
  <c r="H118" i="9"/>
  <c r="H4531" i="9"/>
  <c r="H4618" i="9"/>
  <c r="H438" i="9"/>
  <c r="H4183" i="9"/>
  <c r="H3226" i="9"/>
  <c r="H3487" i="9"/>
  <c r="H3313" i="9"/>
  <c r="H4009" i="9"/>
  <c r="H3139" i="9"/>
  <c r="H4096" i="9"/>
  <c r="H374" i="9"/>
  <c r="H54" i="9"/>
  <c r="H4792" i="9"/>
  <c r="H4705" i="9"/>
  <c r="H3748" i="9"/>
  <c r="H4357" i="9"/>
  <c r="H3835" i="9"/>
  <c r="H4270" i="9"/>
  <c r="H3052" i="9"/>
  <c r="H182" i="9"/>
  <c r="C3229" i="9"/>
  <c r="C3577" i="9"/>
  <c r="C4708" i="9"/>
  <c r="C3751" i="9"/>
  <c r="B3489" i="9"/>
  <c r="B248" i="9"/>
  <c r="C3403" i="9"/>
  <c r="C4447" i="9"/>
  <c r="B3576" i="9"/>
  <c r="C441" i="9"/>
  <c r="C4012" i="9"/>
  <c r="B3924" i="9"/>
  <c r="C1565" i="9"/>
  <c r="C755" i="9"/>
  <c r="B4011" i="9"/>
  <c r="C2015" i="9"/>
  <c r="B4794" i="9"/>
  <c r="C2375" i="9"/>
  <c r="C3925" i="9"/>
  <c r="C1745" i="9"/>
  <c r="C935" i="9"/>
  <c r="C1655" i="9"/>
  <c r="C4360" i="9"/>
  <c r="B4446" i="9"/>
  <c r="C1925" i="9"/>
  <c r="C2105" i="9"/>
  <c r="B376" i="9"/>
  <c r="C3316" i="9"/>
  <c r="B3402" i="9"/>
  <c r="C1835" i="9"/>
  <c r="C1385" i="9"/>
  <c r="C4795" i="9"/>
  <c r="B3663" i="9"/>
  <c r="C1025" i="9"/>
  <c r="C3142" i="9"/>
  <c r="C3055" i="9"/>
  <c r="C1295" i="9"/>
  <c r="C185" i="9"/>
  <c r="C121" i="9"/>
  <c r="B56" i="9"/>
  <c r="B4707" i="9"/>
  <c r="C4099" i="9"/>
  <c r="C377" i="9"/>
  <c r="C2195" i="9"/>
  <c r="C1115" i="9"/>
  <c r="B3315" i="9"/>
  <c r="B4098" i="9"/>
  <c r="C665" i="9"/>
  <c r="C575" i="9"/>
  <c r="C4534" i="9"/>
  <c r="C4273" i="9"/>
  <c r="C57" i="9"/>
  <c r="B4359" i="9"/>
  <c r="C249" i="9"/>
  <c r="B3228" i="9"/>
  <c r="B3750" i="9"/>
  <c r="B184" i="9"/>
  <c r="B120" i="9"/>
  <c r="C4186" i="9"/>
  <c r="C1475" i="9"/>
  <c r="B504" i="9"/>
  <c r="B440" i="9"/>
  <c r="C505" i="9"/>
  <c r="B4533" i="9"/>
  <c r="B3141" i="9"/>
  <c r="B3054" i="9"/>
  <c r="B2396" i="9"/>
  <c r="B4185" i="9"/>
  <c r="B3837" i="9"/>
  <c r="C4621" i="9"/>
  <c r="B4620" i="9"/>
  <c r="B639" i="9"/>
  <c r="B575" i="9"/>
  <c r="B4272" i="9"/>
  <c r="C2285" i="9"/>
  <c r="B312" i="9"/>
  <c r="C3490" i="9"/>
  <c r="C1205" i="9"/>
  <c r="C313" i="9"/>
  <c r="C845" i="9"/>
  <c r="C3838" i="9"/>
  <c r="C3664" i="9"/>
  <c r="G2375" i="9"/>
  <c r="F574" i="9"/>
  <c r="F4445" i="9"/>
  <c r="G3054" i="9"/>
  <c r="G4707" i="9"/>
  <c r="F3401" i="9"/>
  <c r="H183" i="9" a="1"/>
  <c r="H375" i="9" a="1"/>
  <c r="H4532" i="9" a="1"/>
  <c r="F3749" i="9"/>
  <c r="G1564" i="9"/>
  <c r="G3402" i="9"/>
  <c r="H3575" i="9" a="1"/>
  <c r="F504" i="9"/>
  <c r="G248" i="9"/>
  <c r="G4359" i="9"/>
  <c r="H3749" i="9" a="1"/>
  <c r="G4620" i="9"/>
  <c r="G2014" i="9"/>
  <c r="H311" i="9" a="1"/>
  <c r="F55" i="9"/>
  <c r="G4533" i="9"/>
  <c r="H4010" i="9" a="1"/>
  <c r="G2104" i="9"/>
  <c r="F4271" i="9"/>
  <c r="G3141" i="9"/>
  <c r="H3401" i="9" a="1"/>
  <c r="H4619" i="9" a="1"/>
  <c r="G4011" i="9"/>
  <c r="G3924" i="9"/>
  <c r="G1114" i="9"/>
  <c r="F4358" i="9"/>
  <c r="G3228" i="9"/>
  <c r="G1474" i="9"/>
  <c r="H4097" i="9" a="1"/>
  <c r="G2284" i="9"/>
  <c r="F4794" i="9"/>
  <c r="G934" i="9"/>
  <c r="H3662" i="9" a="1"/>
  <c r="F439" i="9"/>
  <c r="F375" i="9"/>
  <c r="F3662" i="9"/>
  <c r="G1204" i="9"/>
  <c r="H3314" i="9" a="1"/>
  <c r="F3227" i="9"/>
  <c r="F3836" i="9"/>
  <c r="G1384" i="9"/>
  <c r="H4184" i="9" a="1"/>
  <c r="G312" i="9"/>
  <c r="G3315" i="9"/>
  <c r="G3576" i="9"/>
  <c r="G1654" i="9"/>
  <c r="F119" i="9"/>
  <c r="G440" i="9"/>
  <c r="G4446" i="9"/>
  <c r="G1924" i="9"/>
  <c r="H119" i="9" a="1"/>
  <c r="H638" i="9" a="1"/>
  <c r="G4098" i="9"/>
  <c r="F4010" i="9"/>
  <c r="G4272" i="9"/>
  <c r="H504" i="9" a="1"/>
  <c r="G3663" i="9"/>
  <c r="G4795" i="9"/>
  <c r="H3053" i="9" a="1"/>
  <c r="G3489" i="9"/>
  <c r="F4706" i="9"/>
  <c r="G574" i="9"/>
  <c r="H55" i="9" a="1"/>
  <c r="G4185" i="9"/>
  <c r="G664" i="9"/>
  <c r="F2395" i="9"/>
  <c r="H4271" i="9" a="1"/>
  <c r="G1024" i="9"/>
  <c r="G505" i="9"/>
  <c r="H247" i="9" a="1"/>
  <c r="F3140" i="9"/>
  <c r="G1744" i="9"/>
  <c r="F3923" i="9"/>
  <c r="G1834" i="9"/>
  <c r="G184" i="9"/>
  <c r="H3140" i="9" a="1"/>
  <c r="H573" i="9" a="1"/>
  <c r="F4532" i="9"/>
  <c r="F183" i="9"/>
  <c r="G844" i="9"/>
  <c r="F247" i="9"/>
  <c r="G3750" i="9"/>
  <c r="F3053" i="9"/>
  <c r="H4445" i="9" a="1"/>
  <c r="F3575" i="9"/>
  <c r="F4619" i="9"/>
  <c r="H3227" i="9" a="1"/>
  <c r="G2194" i="9"/>
  <c r="H4706" i="9" a="1"/>
  <c r="F4097" i="9"/>
  <c r="G56" i="9"/>
  <c r="G3837" i="9"/>
  <c r="G1294" i="9"/>
  <c r="H2374" i="9" a="1"/>
  <c r="H3923" i="9" a="1"/>
  <c r="H3836" i="9" a="1"/>
  <c r="H3488" i="9" a="1"/>
  <c r="G376" i="9"/>
  <c r="F3314" i="9"/>
  <c r="G754" i="9"/>
  <c r="H439" i="9" a="1"/>
  <c r="F4184" i="9"/>
  <c r="H4358" i="9" a="1"/>
  <c r="F638" i="9"/>
  <c r="F311" i="9"/>
  <c r="F3488" i="9"/>
  <c r="G120" i="9"/>
  <c r="H504" i="9" l="1"/>
  <c r="H439" i="9"/>
  <c r="H375" i="9"/>
  <c r="H638" i="9"/>
  <c r="H4097" i="9"/>
  <c r="H4619" i="9"/>
  <c r="H3227" i="9"/>
  <c r="H119" i="9"/>
  <c r="H3314" i="9"/>
  <c r="H3401" i="9"/>
  <c r="H4532" i="9"/>
  <c r="H183" i="9"/>
  <c r="H3488" i="9"/>
  <c r="H3749" i="9"/>
  <c r="H4445" i="9"/>
  <c r="H3836" i="9"/>
  <c r="H573" i="9"/>
  <c r="H3053" i="9"/>
  <c r="H3923" i="9"/>
  <c r="H3140" i="9"/>
  <c r="H4271" i="9"/>
  <c r="H4358" i="9"/>
  <c r="H2374" i="9"/>
  <c r="H4010" i="9"/>
  <c r="H3575" i="9"/>
  <c r="H3662" i="9"/>
  <c r="H311" i="9"/>
  <c r="H4706" i="9"/>
  <c r="H247" i="9"/>
  <c r="H55" i="9"/>
  <c r="H4184" i="9"/>
  <c r="B2397" i="9"/>
  <c r="C2376" i="9"/>
  <c r="B4708" i="9"/>
  <c r="B505" i="9"/>
  <c r="C4622" i="9"/>
  <c r="C2106" i="9"/>
  <c r="B57" i="9"/>
  <c r="B3229" i="9"/>
  <c r="C58" i="9"/>
  <c r="C756" i="9"/>
  <c r="C2286" i="9"/>
  <c r="C4013" i="9"/>
  <c r="B4099" i="9"/>
  <c r="C4535" i="9"/>
  <c r="C3839" i="9"/>
  <c r="B576" i="9"/>
  <c r="B640" i="9"/>
  <c r="B3925" i="9"/>
  <c r="B3838" i="9"/>
  <c r="C442" i="9"/>
  <c r="C186" i="9"/>
  <c r="C122" i="9"/>
  <c r="C1116" i="9"/>
  <c r="C2196" i="9"/>
  <c r="B4273" i="9"/>
  <c r="B3316" i="9"/>
  <c r="C4361" i="9"/>
  <c r="C2016" i="9"/>
  <c r="C506" i="9"/>
  <c r="B313" i="9"/>
  <c r="C3665" i="9"/>
  <c r="C936" i="9"/>
  <c r="B3403" i="9"/>
  <c r="C1026" i="9"/>
  <c r="C4187" i="9"/>
  <c r="B3664" i="9"/>
  <c r="B3577" i="9"/>
  <c r="B3751" i="9"/>
  <c r="C3143" i="9"/>
  <c r="C3056" i="9"/>
  <c r="C3404" i="9"/>
  <c r="C1836" i="9"/>
  <c r="C3317" i="9"/>
  <c r="B3490" i="9"/>
  <c r="C4709" i="9"/>
  <c r="C3752" i="9"/>
  <c r="B377" i="9"/>
  <c r="C314" i="9"/>
  <c r="C1386" i="9"/>
  <c r="B4795" i="9"/>
  <c r="C1296" i="9"/>
  <c r="B441" i="9"/>
  <c r="C4274" i="9"/>
  <c r="C378" i="9"/>
  <c r="B3142" i="9"/>
  <c r="B3055" i="9"/>
  <c r="B4534" i="9"/>
  <c r="B185" i="9"/>
  <c r="B121" i="9"/>
  <c r="B249" i="9"/>
  <c r="C666" i="9"/>
  <c r="C576" i="9"/>
  <c r="C1206" i="9"/>
  <c r="C1656" i="9"/>
  <c r="B4447" i="9"/>
  <c r="B4360" i="9"/>
  <c r="C3230" i="9"/>
  <c r="C1476" i="9"/>
  <c r="C4448" i="9"/>
  <c r="B4012" i="9"/>
  <c r="C3578" i="9"/>
  <c r="C1746" i="9"/>
  <c r="C3926" i="9"/>
  <c r="B4621" i="9"/>
  <c r="C1566" i="9"/>
  <c r="B4186" i="9"/>
  <c r="C250" i="9"/>
  <c r="C1926" i="9"/>
  <c r="C846" i="9"/>
  <c r="C4100" i="9"/>
  <c r="C3491" i="9"/>
  <c r="C4796" i="9"/>
  <c r="G1925" i="9"/>
  <c r="G57" i="9"/>
  <c r="G1295" i="9"/>
  <c r="G1205" i="9"/>
  <c r="G1115" i="9"/>
  <c r="F3054" i="9"/>
  <c r="G1655" i="9"/>
  <c r="G2105" i="9"/>
  <c r="H4707" i="9" a="1"/>
  <c r="H4011" i="9" a="1"/>
  <c r="F3576" i="9"/>
  <c r="G4534" i="9"/>
  <c r="F4011" i="9"/>
  <c r="G313" i="9"/>
  <c r="G3142" i="9"/>
  <c r="H4620" i="9" a="1"/>
  <c r="F440" i="9"/>
  <c r="G506" i="9"/>
  <c r="G185" i="9"/>
  <c r="H120" i="9" a="1"/>
  <c r="G845" i="9"/>
  <c r="F4185" i="9"/>
  <c r="G3490" i="9"/>
  <c r="G4099" i="9"/>
  <c r="G1565" i="9"/>
  <c r="H440" i="9" a="1"/>
  <c r="F4359" i="9"/>
  <c r="G4273" i="9"/>
  <c r="H3576" i="9" a="1"/>
  <c r="H3489" i="9" a="1"/>
  <c r="F3402" i="9"/>
  <c r="F575" i="9"/>
  <c r="F3315" i="9"/>
  <c r="F312" i="9"/>
  <c r="G4012" i="9"/>
  <c r="F4272" i="9"/>
  <c r="G3751" i="9"/>
  <c r="G4796" i="9"/>
  <c r="F3663" i="9"/>
  <c r="G1025" i="9"/>
  <c r="H56" i="9" a="1"/>
  <c r="G249" i="9"/>
  <c r="F3489" i="9"/>
  <c r="G2376" i="9"/>
  <c r="G4621" i="9"/>
  <c r="H4272" i="9" a="1"/>
  <c r="H3837" i="9" a="1"/>
  <c r="H505" i="9" a="1"/>
  <c r="G3577" i="9"/>
  <c r="H3402" i="9" a="1"/>
  <c r="H4446" i="9" a="1"/>
  <c r="F376" i="9"/>
  <c r="G441" i="9"/>
  <c r="F120" i="9"/>
  <c r="F3837" i="9"/>
  <c r="G4447" i="9"/>
  <c r="H3750" i="9" a="1"/>
  <c r="G935" i="9"/>
  <c r="F3750" i="9"/>
  <c r="H312" i="9" a="1"/>
  <c r="F4446" i="9"/>
  <c r="G4186" i="9"/>
  <c r="F248" i="9"/>
  <c r="G1745" i="9"/>
  <c r="H3054" i="9" a="1"/>
  <c r="H2375" i="9" a="1"/>
  <c r="H3228" i="9" a="1"/>
  <c r="G3055" i="9"/>
  <c r="F4620" i="9"/>
  <c r="H4359" i="9" a="1"/>
  <c r="G4360" i="9"/>
  <c r="G3316" i="9"/>
  <c r="G1385" i="9"/>
  <c r="H3663" i="9" a="1"/>
  <c r="G4708" i="9"/>
  <c r="F184" i="9"/>
  <c r="H3141" i="9" a="1"/>
  <c r="F505" i="9"/>
  <c r="G575" i="9"/>
  <c r="G1835" i="9"/>
  <c r="G1475" i="9"/>
  <c r="H4794" i="9" a="1"/>
  <c r="H3315" i="9" a="1"/>
  <c r="G2285" i="9"/>
  <c r="H248" i="9" a="1"/>
  <c r="G3229" i="9"/>
  <c r="G2195" i="9"/>
  <c r="H4185" i="9" a="1"/>
  <c r="G3838" i="9"/>
  <c r="F3924" i="9"/>
  <c r="F3228" i="9"/>
  <c r="G2015" i="9"/>
  <c r="G3403" i="9"/>
  <c r="G755" i="9"/>
  <c r="F639" i="9"/>
  <c r="G3925" i="9"/>
  <c r="H4533" i="9" a="1"/>
  <c r="G121" i="9"/>
  <c r="F4533" i="9"/>
  <c r="F2396" i="9"/>
  <c r="F4707" i="9"/>
  <c r="H574" i="9" a="1"/>
  <c r="G3664" i="9"/>
  <c r="G665" i="9"/>
  <c r="F56" i="9"/>
  <c r="H4098" i="9" a="1"/>
  <c r="G377" i="9"/>
  <c r="F3141" i="9"/>
  <c r="H3924" i="9" a="1"/>
  <c r="H184" i="9" a="1"/>
  <c r="F4795" i="9"/>
  <c r="H639" i="9" a="1"/>
  <c r="F4098" i="9"/>
  <c r="H376" i="9" a="1"/>
  <c r="H4533" i="9" l="1"/>
  <c r="H184" i="9"/>
  <c r="H3141" i="9"/>
  <c r="H3924" i="9"/>
  <c r="H4185" i="9"/>
  <c r="H4359" i="9"/>
  <c r="H4446" i="9"/>
  <c r="H3489" i="9"/>
  <c r="H4011" i="9"/>
  <c r="H3402" i="9"/>
  <c r="H3576" i="9"/>
  <c r="H4707" i="9"/>
  <c r="H376" i="9"/>
  <c r="H4098" i="9"/>
  <c r="H3750" i="9"/>
  <c r="H3663" i="9"/>
  <c r="H248" i="9"/>
  <c r="H3228" i="9"/>
  <c r="H505" i="9"/>
  <c r="H2375" i="9"/>
  <c r="H3837" i="9"/>
  <c r="H440" i="9"/>
  <c r="H3315" i="9"/>
  <c r="H3054" i="9"/>
  <c r="H4272" i="9"/>
  <c r="H574" i="9"/>
  <c r="H4794" i="9"/>
  <c r="H4620" i="9"/>
  <c r="H639" i="9"/>
  <c r="H312" i="9"/>
  <c r="H56" i="9"/>
  <c r="H120" i="9"/>
  <c r="C3579" i="9"/>
  <c r="C4536" i="9"/>
  <c r="B3578" i="9"/>
  <c r="C4188" i="9"/>
  <c r="C1207" i="9"/>
  <c r="C2197" i="9"/>
  <c r="C4362" i="9"/>
  <c r="C3840" i="9"/>
  <c r="B4361" i="9"/>
  <c r="C59" i="9"/>
  <c r="C4710" i="9"/>
  <c r="C667" i="9"/>
  <c r="C577" i="9"/>
  <c r="B4622" i="9"/>
  <c r="B4187" i="9"/>
  <c r="B2398" i="9"/>
  <c r="C315" i="9"/>
  <c r="B4535" i="9"/>
  <c r="C757" i="9"/>
  <c r="B3056" i="9"/>
  <c r="B3143" i="9"/>
  <c r="C379" i="9"/>
  <c r="C3057" i="9"/>
  <c r="C3144" i="9"/>
  <c r="C1027" i="9"/>
  <c r="C2107" i="9"/>
  <c r="C507" i="9"/>
  <c r="B641" i="9"/>
  <c r="B577" i="9"/>
  <c r="C4101" i="9"/>
  <c r="B314" i="9"/>
  <c r="C3231" i="9"/>
  <c r="C3753" i="9"/>
  <c r="C2287" i="9"/>
  <c r="B58" i="9"/>
  <c r="B442" i="9"/>
  <c r="B4274" i="9"/>
  <c r="B3230" i="9"/>
  <c r="C4275" i="9"/>
  <c r="C3927" i="9"/>
  <c r="C2377" i="9"/>
  <c r="B4796" i="9"/>
  <c r="C1567" i="9"/>
  <c r="B378" i="9"/>
  <c r="B3926" i="9"/>
  <c r="C4623" i="9"/>
  <c r="C1837" i="9"/>
  <c r="C4014" i="9"/>
  <c r="C4449" i="9"/>
  <c r="C1747" i="9"/>
  <c r="B186" i="9"/>
  <c r="B122" i="9"/>
  <c r="C3405" i="9"/>
  <c r="C1927" i="9"/>
  <c r="C1387" i="9"/>
  <c r="C1117" i="9"/>
  <c r="C937" i="9"/>
  <c r="B3839" i="9"/>
  <c r="B3404" i="9"/>
  <c r="C847" i="9"/>
  <c r="C1657" i="9"/>
  <c r="C3666" i="9"/>
  <c r="C3318" i="9"/>
  <c r="B250" i="9"/>
  <c r="C443" i="9"/>
  <c r="C1297" i="9"/>
  <c r="B3665" i="9"/>
  <c r="C187" i="9"/>
  <c r="C123" i="9"/>
  <c r="B4013" i="9"/>
  <c r="B4709" i="9"/>
  <c r="B4448" i="9"/>
  <c r="C1477" i="9"/>
  <c r="B3491" i="9"/>
  <c r="C251" i="9"/>
  <c r="C2017" i="9"/>
  <c r="B4100" i="9"/>
  <c r="B506" i="9"/>
  <c r="C4797" i="9"/>
  <c r="C3492" i="9"/>
  <c r="B3752" i="9"/>
  <c r="B3317" i="9"/>
  <c r="G4100" i="9"/>
  <c r="F3925" i="9"/>
  <c r="G1206" i="9"/>
  <c r="F4447" i="9"/>
  <c r="F4621" i="9"/>
  <c r="H4621" i="9" a="1"/>
  <c r="F4534" i="9"/>
  <c r="G4448" i="9"/>
  <c r="H3925" i="9" a="1"/>
  <c r="H3751" i="9" a="1"/>
  <c r="G2286" i="9"/>
  <c r="H441" i="9" a="1"/>
  <c r="H506" i="9" a="1"/>
  <c r="G1746" i="9"/>
  <c r="G4709" i="9"/>
  <c r="F4186" i="9"/>
  <c r="G3752" i="9"/>
  <c r="F3403" i="9"/>
  <c r="H4534" i="9" a="1"/>
  <c r="G4187" i="9"/>
  <c r="G314" i="9"/>
  <c r="F4273" i="9"/>
  <c r="G442" i="9"/>
  <c r="F4099" i="9"/>
  <c r="G4274" i="9"/>
  <c r="H3229" i="9" a="1"/>
  <c r="F3838" i="9"/>
  <c r="H3577" i="9" a="1"/>
  <c r="G576" i="9"/>
  <c r="H4795" i="9" a="1"/>
  <c r="G58" i="9"/>
  <c r="G507" i="9"/>
  <c r="H4012" i="9" a="1"/>
  <c r="F2397" i="9"/>
  <c r="F441" i="9"/>
  <c r="G3491" i="9"/>
  <c r="F3316" i="9"/>
  <c r="F4360" i="9"/>
  <c r="F249" i="9"/>
  <c r="G1926" i="9"/>
  <c r="G666" i="9"/>
  <c r="G3665" i="9"/>
  <c r="H3664" i="9" a="1"/>
  <c r="G4361" i="9"/>
  <c r="H249" i="9" a="1"/>
  <c r="F57" i="9"/>
  <c r="F121" i="9"/>
  <c r="G3578" i="9"/>
  <c r="H121" i="9" a="1"/>
  <c r="H3316" i="9" a="1"/>
  <c r="F3055" i="9"/>
  <c r="H640" i="9" a="1"/>
  <c r="G250" i="9"/>
  <c r="G3143" i="9"/>
  <c r="F185" i="9"/>
  <c r="F313" i="9"/>
  <c r="G756" i="9"/>
  <c r="G3056" i="9"/>
  <c r="G2377" i="9"/>
  <c r="H2376" i="9" a="1"/>
  <c r="G3317" i="9"/>
  <c r="G2196" i="9"/>
  <c r="G1656" i="9"/>
  <c r="F4012" i="9"/>
  <c r="G122" i="9"/>
  <c r="H4360" i="9" a="1"/>
  <c r="H3055" i="9" a="1"/>
  <c r="G936" i="9"/>
  <c r="H313" i="9" a="1"/>
  <c r="G2016" i="9"/>
  <c r="G3404" i="9"/>
  <c r="G1386" i="9"/>
  <c r="H3142" i="9" a="1"/>
  <c r="H3403" i="9" a="1"/>
  <c r="G3839" i="9"/>
  <c r="G3926" i="9"/>
  <c r="F3490" i="9"/>
  <c r="G1566" i="9"/>
  <c r="F4708" i="9"/>
  <c r="F3577" i="9"/>
  <c r="H4796" i="9" a="1"/>
  <c r="F377" i="9"/>
  <c r="H4273" i="9" a="1"/>
  <c r="H4447" i="9" a="1"/>
  <c r="F3142" i="9"/>
  <c r="G4013" i="9"/>
  <c r="G1476" i="9"/>
  <c r="G1026" i="9"/>
  <c r="G186" i="9"/>
  <c r="H4099" i="9" a="1"/>
  <c r="H185" i="9" a="1"/>
  <c r="H3838" i="9" a="1"/>
  <c r="G846" i="9"/>
  <c r="G4622" i="9"/>
  <c r="G378" i="9"/>
  <c r="F3751" i="9"/>
  <c r="F3229" i="9"/>
  <c r="G1116" i="9"/>
  <c r="G1836" i="9"/>
  <c r="H57" i="9" a="1"/>
  <c r="H3490" i="9" a="1"/>
  <c r="F4796" i="9"/>
  <c r="G4535" i="9"/>
  <c r="G3230" i="9"/>
  <c r="F3664" i="9"/>
  <c r="G1296" i="9"/>
  <c r="G2106" i="9"/>
  <c r="H4186" i="9" a="1"/>
  <c r="H377" i="9" a="1"/>
  <c r="H4708" i="9" a="1"/>
  <c r="F576" i="9"/>
  <c r="F506" i="9"/>
  <c r="G4797" i="9"/>
  <c r="H575" i="9" a="1"/>
  <c r="F640" i="9"/>
  <c r="H4796" i="9" l="1"/>
  <c r="H4795" i="9"/>
  <c r="H506" i="9"/>
  <c r="H4273" i="9"/>
  <c r="H249" i="9"/>
  <c r="H3577" i="9"/>
  <c r="H441" i="9"/>
  <c r="H2376" i="9"/>
  <c r="H3664" i="9"/>
  <c r="H3229" i="9"/>
  <c r="H3751" i="9"/>
  <c r="H4360" i="9"/>
  <c r="H4708" i="9"/>
  <c r="H3925" i="9"/>
  <c r="H57" i="9"/>
  <c r="H377" i="9"/>
  <c r="H3838" i="9"/>
  <c r="H121" i="9"/>
  <c r="H4186" i="9"/>
  <c r="H185" i="9"/>
  <c r="H3403" i="9"/>
  <c r="H4099" i="9"/>
  <c r="H3142" i="9"/>
  <c r="H4621" i="9"/>
  <c r="H4534" i="9"/>
  <c r="H313" i="9"/>
  <c r="H640" i="9"/>
  <c r="H575" i="9"/>
  <c r="H3490" i="9"/>
  <c r="H4447" i="9"/>
  <c r="H3055" i="9"/>
  <c r="H3316" i="9"/>
  <c r="H4012" i="9"/>
  <c r="C508" i="9"/>
  <c r="C1748" i="9"/>
  <c r="C188" i="9"/>
  <c r="C124" i="9"/>
  <c r="B706" i="9"/>
  <c r="B507" i="9"/>
  <c r="C2108" i="9"/>
  <c r="B3753" i="9"/>
  <c r="C1928" i="9"/>
  <c r="B379" i="9"/>
  <c r="C444" i="9"/>
  <c r="C1298" i="9"/>
  <c r="C316" i="9"/>
  <c r="C3754" i="9"/>
  <c r="C1838" i="9"/>
  <c r="B3231" i="9"/>
  <c r="B3579" i="9"/>
  <c r="B4101" i="9"/>
  <c r="C1028" i="9"/>
  <c r="C3841" i="9"/>
  <c r="C1118" i="9"/>
  <c r="B3144" i="9"/>
  <c r="B3057" i="9"/>
  <c r="B2399" i="9"/>
  <c r="C4450" i="9"/>
  <c r="C3493" i="9"/>
  <c r="B4014" i="9"/>
  <c r="B4362" i="9"/>
  <c r="B642" i="9"/>
  <c r="B578" i="9"/>
  <c r="C3232" i="9"/>
  <c r="C848" i="9"/>
  <c r="B4275" i="9"/>
  <c r="C4798" i="9"/>
  <c r="B3666" i="9"/>
  <c r="B4188" i="9"/>
  <c r="C60" i="9"/>
  <c r="C2288" i="9"/>
  <c r="B3840" i="9"/>
  <c r="C938" i="9"/>
  <c r="B187" i="9"/>
  <c r="B123" i="9"/>
  <c r="C3058" i="9"/>
  <c r="C3145" i="9"/>
  <c r="B4623" i="9"/>
  <c r="C4624" i="9"/>
  <c r="B4536" i="9"/>
  <c r="C252" i="9"/>
  <c r="B443" i="9"/>
  <c r="C1658" i="9"/>
  <c r="C4363" i="9"/>
  <c r="C4102" i="9"/>
  <c r="C1208" i="9"/>
  <c r="C4015" i="9"/>
  <c r="C3406" i="9"/>
  <c r="B4797" i="9"/>
  <c r="C1568" i="9"/>
  <c r="C3319" i="9"/>
  <c r="B315" i="9"/>
  <c r="C3580" i="9"/>
  <c r="B251" i="9"/>
  <c r="B59" i="9"/>
  <c r="B4710" i="9"/>
  <c r="C3667" i="9"/>
  <c r="B3492" i="9"/>
  <c r="C1478" i="9"/>
  <c r="B4449" i="9"/>
  <c r="B3405" i="9"/>
  <c r="B3318" i="9"/>
  <c r="C2198" i="9"/>
  <c r="C380" i="9"/>
  <c r="C668" i="9"/>
  <c r="C578" i="9"/>
  <c r="C3928" i="9"/>
  <c r="C4276" i="9"/>
  <c r="C1388" i="9"/>
  <c r="B3927" i="9"/>
  <c r="C2018" i="9"/>
  <c r="C4537" i="9"/>
  <c r="C4711" i="9"/>
  <c r="C2378" i="9"/>
  <c r="C4189" i="9"/>
  <c r="C758" i="9"/>
  <c r="F4100" i="9"/>
  <c r="H3404" i="9" a="1"/>
  <c r="F4187" i="9"/>
  <c r="F577" i="9"/>
  <c r="F4709" i="9"/>
  <c r="H3926" i="9" a="1"/>
  <c r="H4100" i="9" a="1"/>
  <c r="H4535" i="9" a="1"/>
  <c r="H4274" i="9" a="1"/>
  <c r="F3926" i="9"/>
  <c r="G1477" i="9"/>
  <c r="G4536" i="9"/>
  <c r="G2107" i="9"/>
  <c r="H250" i="9" a="1"/>
  <c r="G3492" i="9"/>
  <c r="G847" i="9"/>
  <c r="H3578" i="9" a="1"/>
  <c r="G3927" i="9"/>
  <c r="G3318" i="9"/>
  <c r="G508" i="9"/>
  <c r="G251" i="9"/>
  <c r="F3491" i="9"/>
  <c r="F507" i="9"/>
  <c r="H4448" i="9" a="1"/>
  <c r="G3144" i="9"/>
  <c r="G577" i="9"/>
  <c r="F58" i="9"/>
  <c r="H3839" i="9" a="1"/>
  <c r="F4622" i="9"/>
  <c r="G3057" i="9"/>
  <c r="H3056" i="9" a="1"/>
  <c r="G4188" i="9"/>
  <c r="F4535" i="9"/>
  <c r="F3665" i="9"/>
  <c r="G1387" i="9"/>
  <c r="F3578" i="9"/>
  <c r="G667" i="9"/>
  <c r="G315" i="9"/>
  <c r="F4448" i="9"/>
  <c r="G3666" i="9"/>
  <c r="H58" i="9" a="1"/>
  <c r="G2378" i="9"/>
  <c r="F3839" i="9"/>
  <c r="G1927" i="9"/>
  <c r="F641" i="9"/>
  <c r="F4797" i="9"/>
  <c r="G4362" i="9"/>
  <c r="G1297" i="9"/>
  <c r="G3753" i="9"/>
  <c r="F378" i="9"/>
  <c r="F2398" i="9"/>
  <c r="G4449" i="9"/>
  <c r="F3317" i="9"/>
  <c r="G2197" i="9"/>
  <c r="G187" i="9"/>
  <c r="G4623" i="9"/>
  <c r="F4013" i="9"/>
  <c r="H314" i="9" a="1"/>
  <c r="H122" i="9" a="1"/>
  <c r="G2287" i="9"/>
  <c r="H3143" i="9" a="1"/>
  <c r="G1207" i="9"/>
  <c r="G1837" i="9"/>
  <c r="G1747" i="9"/>
  <c r="H3317" i="9" a="1"/>
  <c r="G1117" i="9"/>
  <c r="G59" i="9"/>
  <c r="H3752" i="9" a="1"/>
  <c r="H4187" i="9" a="1"/>
  <c r="F4361" i="9"/>
  <c r="H2377" i="9" a="1"/>
  <c r="F3752" i="9"/>
  <c r="G3405" i="9"/>
  <c r="H4013" i="9" a="1"/>
  <c r="G2017" i="9"/>
  <c r="H4361" i="9" a="1"/>
  <c r="F122" i="9"/>
  <c r="F186" i="9"/>
  <c r="H3665" i="9" a="1"/>
  <c r="G379" i="9"/>
  <c r="F3404" i="9"/>
  <c r="G4101" i="9"/>
  <c r="G4798" i="9"/>
  <c r="F250" i="9"/>
  <c r="G3579" i="9"/>
  <c r="H186" i="9" a="1"/>
  <c r="H442" i="9" a="1"/>
  <c r="H576" i="9" a="1"/>
  <c r="F442" i="9"/>
  <c r="F3056" i="9"/>
  <c r="G123" i="9"/>
  <c r="G1567" i="9"/>
  <c r="H641" i="9" a="1"/>
  <c r="G3840" i="9"/>
  <c r="G1657" i="9"/>
  <c r="G937" i="9"/>
  <c r="F3230" i="9"/>
  <c r="F3143" i="9"/>
  <c r="G443" i="9"/>
  <c r="G4014" i="9"/>
  <c r="H4622" i="9" a="1"/>
  <c r="H4709" i="9" a="1"/>
  <c r="H3230" i="9" a="1"/>
  <c r="H378" i="9" a="1"/>
  <c r="F314" i="9"/>
  <c r="G757" i="9"/>
  <c r="F4274" i="9"/>
  <c r="G3231" i="9"/>
  <c r="G4710" i="9"/>
  <c r="G4275" i="9"/>
  <c r="G1027" i="9"/>
  <c r="H3491" i="9" a="1"/>
  <c r="H641" i="9" l="1"/>
  <c r="H3839" i="9"/>
  <c r="H3143" i="9"/>
  <c r="H3491" i="9"/>
  <c r="H4361" i="9"/>
  <c r="H122" i="9"/>
  <c r="H4013" i="9"/>
  <c r="H314" i="9"/>
  <c r="H58" i="9"/>
  <c r="H4448" i="9"/>
  <c r="H4274" i="9"/>
  <c r="H378" i="9"/>
  <c r="H576" i="9"/>
  <c r="H4535" i="9"/>
  <c r="H3230" i="9"/>
  <c r="H442" i="9"/>
  <c r="H3665" i="9"/>
  <c r="H4100" i="9"/>
  <c r="H4709" i="9"/>
  <c r="H186" i="9"/>
  <c r="H3056" i="9"/>
  <c r="H2377" i="9"/>
  <c r="H3926" i="9"/>
  <c r="H4622" i="9"/>
  <c r="H4187" i="9"/>
  <c r="H3752" i="9"/>
  <c r="H3578" i="9"/>
  <c r="H3404" i="9"/>
  <c r="H250" i="9"/>
  <c r="H3317" i="9"/>
  <c r="B4015" i="9"/>
  <c r="B3928" i="9"/>
  <c r="B380" i="9"/>
  <c r="C2379" i="9"/>
  <c r="C1209" i="9"/>
  <c r="B3667" i="9"/>
  <c r="C849" i="9"/>
  <c r="C4712" i="9"/>
  <c r="B188" i="9"/>
  <c r="B124" i="9"/>
  <c r="C4103" i="9"/>
  <c r="B252" i="9"/>
  <c r="B4363" i="9"/>
  <c r="C3929" i="9"/>
  <c r="B3319" i="9"/>
  <c r="C1389" i="9"/>
  <c r="B3406" i="9"/>
  <c r="B3580" i="9"/>
  <c r="B316" i="9"/>
  <c r="C1299" i="9"/>
  <c r="B508" i="9"/>
  <c r="B4711" i="9"/>
  <c r="C1029" i="9"/>
  <c r="B4276" i="9"/>
  <c r="B4102" i="9"/>
  <c r="C1119" i="9"/>
  <c r="C509" i="9"/>
  <c r="C253" i="9"/>
  <c r="C669" i="9"/>
  <c r="C579" i="9"/>
  <c r="C4190" i="9"/>
  <c r="B3058" i="9"/>
  <c r="B3145" i="9"/>
  <c r="B4189" i="9"/>
  <c r="C3842" i="9"/>
  <c r="C3755" i="9"/>
  <c r="C317" i="9"/>
  <c r="C3233" i="9"/>
  <c r="C3320" i="9"/>
  <c r="B3232" i="9"/>
  <c r="B444" i="9"/>
  <c r="C1839" i="9"/>
  <c r="C381" i="9"/>
  <c r="B3493" i="9"/>
  <c r="C3059" i="9"/>
  <c r="C3146" i="9"/>
  <c r="B4537" i="9"/>
  <c r="C3581" i="9"/>
  <c r="C4451" i="9"/>
  <c r="C61" i="9"/>
  <c r="C2019" i="9"/>
  <c r="B4624" i="9"/>
  <c r="C4364" i="9"/>
  <c r="C4799" i="9"/>
  <c r="C759" i="9"/>
  <c r="C3668" i="9"/>
  <c r="B3754" i="9"/>
  <c r="C1479" i="9"/>
  <c r="C4625" i="9"/>
  <c r="C445" i="9"/>
  <c r="B4798" i="9"/>
  <c r="C3494" i="9"/>
  <c r="B643" i="9"/>
  <c r="B579" i="9"/>
  <c r="B60" i="9"/>
  <c r="B707" i="9"/>
  <c r="C4538" i="9"/>
  <c r="B3841" i="9"/>
  <c r="C2289" i="9"/>
  <c r="C1569" i="9"/>
  <c r="C3407" i="9"/>
  <c r="C1749" i="9"/>
  <c r="C4277" i="9"/>
  <c r="C2109" i="9"/>
  <c r="C4016" i="9"/>
  <c r="C1659" i="9"/>
  <c r="C939" i="9"/>
  <c r="B4450" i="9"/>
  <c r="B2400" i="9"/>
  <c r="C1929" i="9"/>
  <c r="C2199" i="9"/>
  <c r="C189" i="9"/>
  <c r="C125" i="9"/>
  <c r="G188" i="9"/>
  <c r="G2198" i="9"/>
  <c r="G4189" i="9"/>
  <c r="G4711" i="9"/>
  <c r="F3753" i="9"/>
  <c r="G3145" i="9"/>
  <c r="G668" i="9"/>
  <c r="G1928" i="9"/>
  <c r="F315" i="9"/>
  <c r="G938" i="9"/>
  <c r="G2288" i="9"/>
  <c r="F4275" i="9"/>
  <c r="F3579" i="9"/>
  <c r="G3841" i="9"/>
  <c r="G3580" i="9"/>
  <c r="F4710" i="9"/>
  <c r="H379" i="9" a="1"/>
  <c r="H3057" i="9" a="1"/>
  <c r="F3057" i="9"/>
  <c r="H315" i="9" a="1"/>
  <c r="G2108" i="9"/>
  <c r="G3406" i="9"/>
  <c r="F4536" i="9"/>
  <c r="G578" i="9"/>
  <c r="G509" i="9"/>
  <c r="G380" i="9"/>
  <c r="G4015" i="9"/>
  <c r="G444" i="9"/>
  <c r="G4624" i="9"/>
  <c r="F508" i="9"/>
  <c r="F443" i="9"/>
  <c r="H507" i="9" a="1"/>
  <c r="F3840" i="9"/>
  <c r="H4449" i="9" a="1"/>
  <c r="H3231" i="9" a="1"/>
  <c r="G252" i="9"/>
  <c r="F3927" i="9"/>
  <c r="H3753" i="9" a="1"/>
  <c r="G2018" i="9"/>
  <c r="G1478" i="9"/>
  <c r="G1028" i="9"/>
  <c r="H4188" i="9" a="1"/>
  <c r="H4362" i="9" a="1"/>
  <c r="F3231" i="9"/>
  <c r="G3667" i="9"/>
  <c r="F4798" i="9"/>
  <c r="G3058" i="9"/>
  <c r="G1748" i="9"/>
  <c r="G3928" i="9"/>
  <c r="F4449" i="9"/>
  <c r="H59" i="9" a="1"/>
  <c r="H187" i="9" a="1"/>
  <c r="F379" i="9"/>
  <c r="G1118" i="9"/>
  <c r="H4623" i="9" a="1"/>
  <c r="F706" i="9"/>
  <c r="F3492" i="9"/>
  <c r="G1658" i="9"/>
  <c r="H3405" i="9" a="1"/>
  <c r="H3666" i="9" a="1"/>
  <c r="H4536" i="9" a="1"/>
  <c r="F3144" i="9"/>
  <c r="F59" i="9"/>
  <c r="G1388" i="9"/>
  <c r="G60" i="9"/>
  <c r="F578" i="9"/>
  <c r="H3144" i="9" a="1"/>
  <c r="F187" i="9"/>
  <c r="G4363" i="9"/>
  <c r="F4014" i="9"/>
  <c r="H4014" i="9" a="1"/>
  <c r="G3232" i="9"/>
  <c r="G4102" i="9"/>
  <c r="G1838" i="9"/>
  <c r="H3927" i="9" a="1"/>
  <c r="H3579" i="9" a="1"/>
  <c r="H443" i="9" a="1"/>
  <c r="F3405" i="9"/>
  <c r="H4797" i="9" a="1"/>
  <c r="G848" i="9"/>
  <c r="H642" i="9" a="1"/>
  <c r="F642" i="9"/>
  <c r="F4623" i="9"/>
  <c r="G4537" i="9"/>
  <c r="G1298" i="9"/>
  <c r="G4276" i="9"/>
  <c r="F4101" i="9"/>
  <c r="F123" i="9"/>
  <c r="G4450" i="9"/>
  <c r="G124" i="9"/>
  <c r="H577" i="9" a="1"/>
  <c r="G758" i="9"/>
  <c r="H3318" i="9" a="1"/>
  <c r="H3840" i="9" a="1"/>
  <c r="G3493" i="9"/>
  <c r="G1568" i="9"/>
  <c r="H4710" i="9" a="1"/>
  <c r="F4362" i="9"/>
  <c r="F4188" i="9"/>
  <c r="F251" i="9"/>
  <c r="G1208" i="9"/>
  <c r="F3666" i="9"/>
  <c r="G4799" i="9"/>
  <c r="F3318" i="9"/>
  <c r="G316" i="9"/>
  <c r="F2399" i="9"/>
  <c r="H3492" i="9" a="1"/>
  <c r="H706" i="9" a="1"/>
  <c r="H4101" i="9" a="1"/>
  <c r="G2379" i="9"/>
  <c r="H123" i="9" a="1"/>
  <c r="H4275" i="9" a="1"/>
  <c r="H251" i="9" a="1"/>
  <c r="G3754" i="9"/>
  <c r="G3319" i="9"/>
  <c r="H2378" i="9" a="1"/>
  <c r="H507" i="9" l="1"/>
  <c r="H642" i="9"/>
  <c r="H4449" i="9"/>
  <c r="H251" i="9"/>
  <c r="H4710" i="9"/>
  <c r="H2378" i="9"/>
  <c r="H4275" i="9"/>
  <c r="H4797" i="9"/>
  <c r="H59" i="9"/>
  <c r="H123" i="9"/>
  <c r="H3840" i="9"/>
  <c r="H443" i="9"/>
  <c r="H4536" i="9"/>
  <c r="H379" i="9"/>
  <c r="H4101" i="9"/>
  <c r="H3318" i="9"/>
  <c r="H3579" i="9"/>
  <c r="H3666" i="9"/>
  <c r="H4362" i="9"/>
  <c r="H706" i="9"/>
  <c r="H3927" i="9"/>
  <c r="H3405" i="9"/>
  <c r="H4188" i="9"/>
  <c r="H3492" i="9"/>
  <c r="H577" i="9"/>
  <c r="H3144" i="9"/>
  <c r="H4014" i="9"/>
  <c r="H4623" i="9"/>
  <c r="H3753" i="9"/>
  <c r="H315" i="9"/>
  <c r="H187" i="9"/>
  <c r="H3231" i="9"/>
  <c r="H3057" i="9"/>
  <c r="C3669" i="9"/>
  <c r="C1120" i="9"/>
  <c r="B4538" i="9"/>
  <c r="C2110" i="9"/>
  <c r="B4625" i="9"/>
  <c r="C1210" i="9"/>
  <c r="B4799" i="9"/>
  <c r="C4017" i="9"/>
  <c r="B3755" i="9"/>
  <c r="C1570" i="9"/>
  <c r="C580" i="9"/>
  <c r="C670" i="9"/>
  <c r="B4451" i="9"/>
  <c r="B4016" i="9"/>
  <c r="C1660" i="9"/>
  <c r="C1930" i="9"/>
  <c r="C3321" i="9"/>
  <c r="C760" i="9"/>
  <c r="B189" i="9"/>
  <c r="B125" i="9"/>
  <c r="C2290" i="9"/>
  <c r="C1030" i="9"/>
  <c r="C4365" i="9"/>
  <c r="C2020" i="9"/>
  <c r="C2380" i="9"/>
  <c r="B3842" i="9"/>
  <c r="C4452" i="9"/>
  <c r="C4539" i="9"/>
  <c r="C3147" i="9"/>
  <c r="C3060" i="9"/>
  <c r="B509" i="9"/>
  <c r="C382" i="9"/>
  <c r="B3233" i="9"/>
  <c r="C318" i="9"/>
  <c r="B4364" i="9"/>
  <c r="C1390" i="9"/>
  <c r="C1480" i="9"/>
  <c r="B317" i="9"/>
  <c r="B61" i="9"/>
  <c r="B3146" i="9"/>
  <c r="B3059" i="9"/>
  <c r="B3407" i="9"/>
  <c r="C4191" i="9"/>
  <c r="C4800" i="9"/>
  <c r="C1750" i="9"/>
  <c r="C4104" i="9"/>
  <c r="C3756" i="9"/>
  <c r="C4278" i="9"/>
  <c r="C940" i="9"/>
  <c r="B4712" i="9"/>
  <c r="B445" i="9"/>
  <c r="B3929" i="9"/>
  <c r="C3495" i="9"/>
  <c r="C446" i="9"/>
  <c r="C3843" i="9"/>
  <c r="B2401" i="9"/>
  <c r="B580" i="9"/>
  <c r="B644" i="9"/>
  <c r="C190" i="9"/>
  <c r="C126" i="9"/>
  <c r="C254" i="9"/>
  <c r="C1840" i="9"/>
  <c r="B3320" i="9"/>
  <c r="C4626" i="9"/>
  <c r="C2200" i="9"/>
  <c r="C510" i="9"/>
  <c r="B3581" i="9"/>
  <c r="B381" i="9"/>
  <c r="C4713" i="9"/>
  <c r="C3408" i="9"/>
  <c r="C3930" i="9"/>
  <c r="B3668" i="9"/>
  <c r="B708" i="9"/>
  <c r="C850" i="9"/>
  <c r="B4277" i="9"/>
  <c r="B4190" i="9"/>
  <c r="C3582" i="9"/>
  <c r="C62" i="9"/>
  <c r="B3494" i="9"/>
  <c r="C3234" i="9"/>
  <c r="B253" i="9"/>
  <c r="C1300" i="9"/>
  <c r="B4103" i="9"/>
  <c r="F4450" i="9"/>
  <c r="G4190" i="9"/>
  <c r="G510" i="9"/>
  <c r="H3928" i="9" a="1"/>
  <c r="G2019" i="9"/>
  <c r="H3841" i="9" a="1"/>
  <c r="G2289" i="9"/>
  <c r="G3581" i="9"/>
  <c r="G4016" i="9"/>
  <c r="G939" i="9"/>
  <c r="G4800" i="9"/>
  <c r="G1479" i="9"/>
  <c r="G4538" i="9"/>
  <c r="H3406" i="9" a="1"/>
  <c r="F4799" i="9"/>
  <c r="G3320" i="9"/>
  <c r="H4363" i="9" a="1"/>
  <c r="H4189" i="9" a="1"/>
  <c r="F60" i="9"/>
  <c r="F4711" i="9"/>
  <c r="G189" i="9"/>
  <c r="H643" i="9" a="1"/>
  <c r="G4451" i="9"/>
  <c r="G3929" i="9"/>
  <c r="H4624" i="9" a="1"/>
  <c r="F4624" i="9"/>
  <c r="F4537" i="9"/>
  <c r="H3754" i="9" a="1"/>
  <c r="F3754" i="9"/>
  <c r="F2400" i="9"/>
  <c r="F444" i="9"/>
  <c r="F316" i="9"/>
  <c r="G4277" i="9"/>
  <c r="G1839" i="9"/>
  <c r="G2109" i="9"/>
  <c r="G3146" i="9"/>
  <c r="F579" i="9"/>
  <c r="G2380" i="9"/>
  <c r="H2379" i="9" a="1"/>
  <c r="G759" i="9"/>
  <c r="F3667" i="9"/>
  <c r="H3145" i="9" a="1"/>
  <c r="F509" i="9"/>
  <c r="G4625" i="9"/>
  <c r="F4276" i="9"/>
  <c r="F3580" i="9"/>
  <c r="G1569" i="9"/>
  <c r="F707" i="9"/>
  <c r="G1659" i="9"/>
  <c r="H4537" i="9" a="1"/>
  <c r="F4015" i="9"/>
  <c r="F124" i="9"/>
  <c r="H444" i="9" a="1"/>
  <c r="G3407" i="9"/>
  <c r="G3494" i="9"/>
  <c r="F3058" i="9"/>
  <c r="H316" i="9" a="1"/>
  <c r="F3232" i="9"/>
  <c r="G669" i="9"/>
  <c r="H3232" i="9" a="1"/>
  <c r="H4798" i="9" a="1"/>
  <c r="H707" i="9" a="1"/>
  <c r="G4103" i="9"/>
  <c r="G1749" i="9"/>
  <c r="G3059" i="9"/>
  <c r="F4189" i="9"/>
  <c r="H60" i="9" a="1"/>
  <c r="H3580" i="9" a="1"/>
  <c r="G1929" i="9"/>
  <c r="G579" i="9"/>
  <c r="G3668" i="9"/>
  <c r="H3667" i="9" a="1"/>
  <c r="G317" i="9"/>
  <c r="H508" i="9" a="1"/>
  <c r="G3842" i="9"/>
  <c r="G61" i="9"/>
  <c r="G849" i="9"/>
  <c r="F4363" i="9"/>
  <c r="H578" i="9" a="1"/>
  <c r="G253" i="9"/>
  <c r="H188" i="9" a="1"/>
  <c r="F3406" i="9"/>
  <c r="H3058" i="9" a="1"/>
  <c r="F380" i="9"/>
  <c r="H3493" i="9" a="1"/>
  <c r="F3841" i="9"/>
  <c r="G4364" i="9"/>
  <c r="H124" i="9" a="1"/>
  <c r="H4102" i="9" a="1"/>
  <c r="G1299" i="9"/>
  <c r="F3145" i="9"/>
  <c r="F188" i="9"/>
  <c r="H3319" i="9" a="1"/>
  <c r="G445" i="9"/>
  <c r="G3233" i="9"/>
  <c r="H4450" i="9" a="1"/>
  <c r="F252" i="9"/>
  <c r="G1119" i="9"/>
  <c r="G1209" i="9"/>
  <c r="H380" i="9" a="1"/>
  <c r="G3755" i="9"/>
  <c r="H4015" i="9" a="1"/>
  <c r="F643" i="9"/>
  <c r="G2199" i="9"/>
  <c r="F3928" i="9"/>
  <c r="G125" i="9"/>
  <c r="H4711" i="9" a="1"/>
  <c r="G4712" i="9"/>
  <c r="G1389" i="9"/>
  <c r="G381" i="9"/>
  <c r="H4276" i="9" a="1"/>
  <c r="F3493" i="9"/>
  <c r="H252" i="9" a="1"/>
  <c r="F3319" i="9"/>
  <c r="G1029" i="9"/>
  <c r="F4102" i="9"/>
  <c r="H3406" i="9" l="1"/>
  <c r="H124" i="9"/>
  <c r="H4015" i="9"/>
  <c r="H3493" i="9"/>
  <c r="H60" i="9"/>
  <c r="H380" i="9"/>
  <c r="H3058" i="9"/>
  <c r="H707" i="9"/>
  <c r="H4798" i="9"/>
  <c r="H188" i="9"/>
  <c r="H4189" i="9"/>
  <c r="H3232" i="9"/>
  <c r="H3145" i="9"/>
  <c r="H3754" i="9"/>
  <c r="H252" i="9"/>
  <c r="H4450" i="9"/>
  <c r="H578" i="9"/>
  <c r="H4537" i="9"/>
  <c r="H4363" i="9"/>
  <c r="H316" i="9"/>
  <c r="H2379" i="9"/>
  <c r="H4624" i="9"/>
  <c r="H3841" i="9"/>
  <c r="H4276" i="9"/>
  <c r="H3319" i="9"/>
  <c r="H3928" i="9"/>
  <c r="H643" i="9"/>
  <c r="H508" i="9"/>
  <c r="H444" i="9"/>
  <c r="H4711" i="9"/>
  <c r="H4102" i="9"/>
  <c r="H3667" i="9"/>
  <c r="H3580" i="9"/>
  <c r="C2291" i="9"/>
  <c r="C319" i="9"/>
  <c r="C4366" i="9"/>
  <c r="C447" i="9"/>
  <c r="C671" i="9"/>
  <c r="C581" i="9"/>
  <c r="B4191" i="9"/>
  <c r="B4278" i="9"/>
  <c r="B62" i="9"/>
  <c r="C4540" i="9"/>
  <c r="C4453" i="9"/>
  <c r="B254" i="9"/>
  <c r="C1751" i="9"/>
  <c r="C1301" i="9"/>
  <c r="B3582" i="9"/>
  <c r="B4800" i="9"/>
  <c r="C1481" i="9"/>
  <c r="B190" i="9"/>
  <c r="B126" i="9"/>
  <c r="B4626" i="9"/>
  <c r="B3756" i="9"/>
  <c r="B446" i="9"/>
  <c r="C4714" i="9"/>
  <c r="C191" i="9"/>
  <c r="C127" i="9"/>
  <c r="C3931" i="9"/>
  <c r="B510" i="9"/>
  <c r="C3844" i="9"/>
  <c r="C4279" i="9"/>
  <c r="B4452" i="9"/>
  <c r="C851" i="9"/>
  <c r="C1661" i="9"/>
  <c r="C1211" i="9"/>
  <c r="C1391" i="9"/>
  <c r="C4018" i="9"/>
  <c r="B3930" i="9"/>
  <c r="C1121" i="9"/>
  <c r="B4104" i="9"/>
  <c r="B3669" i="9"/>
  <c r="B3408" i="9"/>
  <c r="B709" i="9"/>
  <c r="C511" i="9"/>
  <c r="C4192" i="9"/>
  <c r="B3495" i="9"/>
  <c r="B382" i="9"/>
  <c r="C383" i="9"/>
  <c r="C3148" i="9"/>
  <c r="C3061" i="9"/>
  <c r="B3843" i="9"/>
  <c r="B4713" i="9"/>
  <c r="C3757" i="9"/>
  <c r="B318" i="9"/>
  <c r="B581" i="9"/>
  <c r="B645" i="9"/>
  <c r="C1571" i="9"/>
  <c r="B3321" i="9"/>
  <c r="C3235" i="9"/>
  <c r="C2381" i="9"/>
  <c r="C3409" i="9"/>
  <c r="B4539" i="9"/>
  <c r="B4365" i="9"/>
  <c r="C255" i="9"/>
  <c r="C3496" i="9"/>
  <c r="C1031" i="9"/>
  <c r="B3147" i="9"/>
  <c r="B3060" i="9"/>
  <c r="C2111" i="9"/>
  <c r="C2021" i="9"/>
  <c r="C63" i="9"/>
  <c r="C941" i="9"/>
  <c r="C1931" i="9"/>
  <c r="C3583" i="9"/>
  <c r="C1841" i="9"/>
  <c r="C4105" i="9"/>
  <c r="C2201" i="9"/>
  <c r="C3322" i="9"/>
  <c r="C3670" i="9"/>
  <c r="C4801" i="9"/>
  <c r="B2402" i="9"/>
  <c r="B4017" i="9"/>
  <c r="B3234" i="9"/>
  <c r="C4627" i="9"/>
  <c r="C761" i="9"/>
  <c r="G4278" i="9"/>
  <c r="F3233" i="9"/>
  <c r="F3842" i="9"/>
  <c r="F644" i="9"/>
  <c r="G2020" i="9"/>
  <c r="F4364" i="9"/>
  <c r="G4713" i="9"/>
  <c r="G1930" i="9"/>
  <c r="G446" i="9"/>
  <c r="G511" i="9"/>
  <c r="G4365" i="9"/>
  <c r="H3755" i="9" a="1"/>
  <c r="F189" i="9"/>
  <c r="F4451" i="9"/>
  <c r="G62" i="9"/>
  <c r="F580" i="9"/>
  <c r="G670" i="9"/>
  <c r="G318" i="9"/>
  <c r="H381" i="9" a="1"/>
  <c r="H4016" i="9" a="1"/>
  <c r="G4539" i="9"/>
  <c r="G3321" i="9"/>
  <c r="G4626" i="9"/>
  <c r="H3581" i="9" a="1"/>
  <c r="H2380" i="9" a="1"/>
  <c r="F3668" i="9"/>
  <c r="H4103" i="9" a="1"/>
  <c r="H3320" i="9" a="1"/>
  <c r="F4190" i="9"/>
  <c r="G850" i="9"/>
  <c r="G3234" i="9"/>
  <c r="F2401" i="9"/>
  <c r="F3494" i="9"/>
  <c r="G940" i="9"/>
  <c r="G3582" i="9"/>
  <c r="F4277" i="9"/>
  <c r="G1660" i="9"/>
  <c r="G3408" i="9"/>
  <c r="H317" i="9" a="1"/>
  <c r="H3842" i="9" a="1"/>
  <c r="H253" i="9" a="1"/>
  <c r="H4538" i="9" a="1"/>
  <c r="G3756" i="9"/>
  <c r="H4190" i="9" a="1"/>
  <c r="G4191" i="9"/>
  <c r="F317" i="9"/>
  <c r="G2200" i="9"/>
  <c r="H3059" i="9" a="1"/>
  <c r="G1030" i="9"/>
  <c r="G760" i="9"/>
  <c r="F61" i="9"/>
  <c r="G126" i="9"/>
  <c r="H4625" i="9" a="1"/>
  <c r="H3668" i="9" a="1"/>
  <c r="G4017" i="9"/>
  <c r="G1300" i="9"/>
  <c r="H579" i="9" a="1"/>
  <c r="G3930" i="9"/>
  <c r="F445" i="9"/>
  <c r="G1840" i="9"/>
  <c r="H4277" i="9" a="1"/>
  <c r="G1570" i="9"/>
  <c r="H3233" i="9" a="1"/>
  <c r="H4451" i="9" a="1"/>
  <c r="G2290" i="9"/>
  <c r="G2110" i="9"/>
  <c r="H4364" i="9" a="1"/>
  <c r="G580" i="9"/>
  <c r="G4452" i="9"/>
  <c r="G254" i="9"/>
  <c r="H445" i="9" a="1"/>
  <c r="F3581" i="9"/>
  <c r="F4800" i="9"/>
  <c r="F3755" i="9"/>
  <c r="F3146" i="9"/>
  <c r="F381" i="9"/>
  <c r="H189" i="9" a="1"/>
  <c r="G2381" i="9"/>
  <c r="G4801" i="9"/>
  <c r="F708" i="9"/>
  <c r="H125" i="9" a="1"/>
  <c r="G4104" i="9"/>
  <c r="H3494" i="9" a="1"/>
  <c r="H4712" i="9" a="1"/>
  <c r="H708" i="9" a="1"/>
  <c r="G1480" i="9"/>
  <c r="H3929" i="9" a="1"/>
  <c r="G1390" i="9"/>
  <c r="G1210" i="9"/>
  <c r="H4799" i="9" a="1"/>
  <c r="H61" i="9" a="1"/>
  <c r="G3669" i="9"/>
  <c r="F3320" i="9"/>
  <c r="G3147" i="9"/>
  <c r="F253" i="9"/>
  <c r="G1120" i="9"/>
  <c r="F4016" i="9"/>
  <c r="F3929" i="9"/>
  <c r="H3146" i="9" a="1"/>
  <c r="G3060" i="9"/>
  <c r="G382" i="9"/>
  <c r="F4712" i="9"/>
  <c r="G3843" i="9"/>
  <c r="F3407" i="9"/>
  <c r="H509" i="9" a="1"/>
  <c r="F4625" i="9"/>
  <c r="F125" i="9"/>
  <c r="F510" i="9"/>
  <c r="H3407" i="9" a="1"/>
  <c r="G3495" i="9"/>
  <c r="G1750" i="9"/>
  <c r="F3059" i="9"/>
  <c r="H644" i="9" a="1"/>
  <c r="F4538" i="9"/>
  <c r="G190" i="9"/>
  <c r="F4103" i="9"/>
  <c r="H4800" i="9" a="1"/>
  <c r="H644" i="9" l="1"/>
  <c r="H2380" i="9"/>
  <c r="H4800" i="9"/>
  <c r="H4190" i="9"/>
  <c r="H3581" i="9"/>
  <c r="H3755" i="9"/>
  <c r="H3407" i="9"/>
  <c r="H61" i="9"/>
  <c r="H445" i="9"/>
  <c r="H3059" i="9"/>
  <c r="H4538" i="9"/>
  <c r="H4799" i="9"/>
  <c r="H3320" i="9"/>
  <c r="H253" i="9"/>
  <c r="H579" i="9"/>
  <c r="H3842" i="9"/>
  <c r="H4016" i="9"/>
  <c r="H317" i="9"/>
  <c r="H381" i="9"/>
  <c r="H509" i="9"/>
  <c r="H3929" i="9"/>
  <c r="H4364" i="9"/>
  <c r="H4103" i="9"/>
  <c r="H708" i="9"/>
  <c r="H4712" i="9"/>
  <c r="H4451" i="9"/>
  <c r="H3668" i="9"/>
  <c r="H3494" i="9"/>
  <c r="H3233" i="9"/>
  <c r="H4625" i="9"/>
  <c r="H189" i="9"/>
  <c r="H3146" i="9"/>
  <c r="H125" i="9"/>
  <c r="H4277" i="9"/>
  <c r="C3671" i="9"/>
  <c r="C3845" i="9"/>
  <c r="C3497" i="9"/>
  <c r="B4801" i="9"/>
  <c r="C1482" i="9"/>
  <c r="C2022" i="9"/>
  <c r="B3148" i="9"/>
  <c r="B3061" i="9"/>
  <c r="C2382" i="9"/>
  <c r="C192" i="9"/>
  <c r="C128" i="9"/>
  <c r="B3844" i="9"/>
  <c r="C1842" i="9"/>
  <c r="B63" i="9"/>
  <c r="C512" i="9"/>
  <c r="B3235" i="9"/>
  <c r="C3323" i="9"/>
  <c r="C852" i="9"/>
  <c r="B2403" i="9"/>
  <c r="C2112" i="9"/>
  <c r="C1122" i="9"/>
  <c r="B4627" i="9"/>
  <c r="B3409" i="9"/>
  <c r="C3236" i="9"/>
  <c r="C4280" i="9"/>
  <c r="C1752" i="9"/>
  <c r="B191" i="9"/>
  <c r="B127" i="9"/>
  <c r="B3670" i="9"/>
  <c r="C4454" i="9"/>
  <c r="B3757" i="9"/>
  <c r="C4106" i="9"/>
  <c r="C4802" i="9"/>
  <c r="B255" i="9"/>
  <c r="C4541" i="9"/>
  <c r="B4279" i="9"/>
  <c r="B511" i="9"/>
  <c r="C672" i="9"/>
  <c r="C582" i="9"/>
  <c r="C384" i="9"/>
  <c r="C2292" i="9"/>
  <c r="B4192" i="9"/>
  <c r="C1392" i="9"/>
  <c r="C4628" i="9"/>
  <c r="C320" i="9"/>
  <c r="B710" i="9"/>
  <c r="C4193" i="9"/>
  <c r="C1572" i="9"/>
  <c r="C762" i="9"/>
  <c r="C2202" i="9"/>
  <c r="B4540" i="9"/>
  <c r="C3584" i="9"/>
  <c r="B3322" i="9"/>
  <c r="C3410" i="9"/>
  <c r="C448" i="9"/>
  <c r="C1662" i="9"/>
  <c r="C942" i="9"/>
  <c r="C4715" i="9"/>
  <c r="B447" i="9"/>
  <c r="B646" i="9"/>
  <c r="B582" i="9"/>
  <c r="B3931" i="9"/>
  <c r="C1212" i="9"/>
  <c r="C4019" i="9"/>
  <c r="C1032" i="9"/>
  <c r="B4453" i="9"/>
  <c r="B383" i="9"/>
  <c r="C3149" i="9"/>
  <c r="C3062" i="9"/>
  <c r="B3583" i="9"/>
  <c r="C1302" i="9"/>
  <c r="C4367" i="9"/>
  <c r="C256" i="9"/>
  <c r="B319" i="9"/>
  <c r="B4105" i="9"/>
  <c r="C3758" i="9"/>
  <c r="C1932" i="9"/>
  <c r="C64" i="9"/>
  <c r="B3496" i="9"/>
  <c r="B4018" i="9"/>
  <c r="C3932" i="9"/>
  <c r="B4714" i="9"/>
  <c r="B4366" i="9"/>
  <c r="G3409" i="9"/>
  <c r="F318" i="9"/>
  <c r="G3670" i="9"/>
  <c r="G2382" i="9"/>
  <c r="F190" i="9"/>
  <c r="H318" i="9" a="1"/>
  <c r="H254" i="9" a="1"/>
  <c r="H709" i="9" a="1"/>
  <c r="F62" i="9"/>
  <c r="F2402" i="9"/>
  <c r="H4539" i="9" a="1"/>
  <c r="H510" i="9" a="1"/>
  <c r="F3930" i="9"/>
  <c r="F4104" i="9"/>
  <c r="H511" i="9" a="1"/>
  <c r="G4279" i="9"/>
  <c r="G4192" i="9"/>
  <c r="H2381" i="9" a="1"/>
  <c r="H4191" i="9" a="1"/>
  <c r="F3321" i="9"/>
  <c r="G1211" i="9"/>
  <c r="F126" i="9"/>
  <c r="F3060" i="9"/>
  <c r="H4365" i="9" a="1"/>
  <c r="F709" i="9"/>
  <c r="H190" i="9" a="1"/>
  <c r="G761" i="9"/>
  <c r="H4017" i="9" a="1"/>
  <c r="H580" i="9" a="1"/>
  <c r="G4018" i="9"/>
  <c r="H4626" i="9" a="1"/>
  <c r="H3408" i="9" a="1"/>
  <c r="F3234" i="9"/>
  <c r="F4365" i="9"/>
  <c r="F4713" i="9"/>
  <c r="H3843" i="9" a="1"/>
  <c r="H3495" i="9" a="1"/>
  <c r="G2291" i="9"/>
  <c r="F4191" i="9"/>
  <c r="F3147" i="9"/>
  <c r="F4801" i="9"/>
  <c r="G4366" i="9"/>
  <c r="F3582" i="9"/>
  <c r="G851" i="9"/>
  <c r="H3582" i="9" a="1"/>
  <c r="H4713" i="9" a="1"/>
  <c r="F4278" i="9"/>
  <c r="F3669" i="9"/>
  <c r="G3757" i="9"/>
  <c r="F3756" i="9"/>
  <c r="G4714" i="9"/>
  <c r="G1301" i="9"/>
  <c r="G2021" i="9"/>
  <c r="G941" i="9"/>
  <c r="G1121" i="9"/>
  <c r="H3234" i="9" a="1"/>
  <c r="G447" i="9"/>
  <c r="G1751" i="9"/>
  <c r="G4627" i="9"/>
  <c r="G255" i="9"/>
  <c r="G3148" i="9"/>
  <c r="G1031" i="9"/>
  <c r="G2111" i="9"/>
  <c r="G581" i="9"/>
  <c r="G3322" i="9"/>
  <c r="H4104" i="9" a="1"/>
  <c r="H62" i="9" a="1"/>
  <c r="H3669" i="9" a="1"/>
  <c r="G4453" i="9"/>
  <c r="G1931" i="9"/>
  <c r="F645" i="9"/>
  <c r="G3931" i="9"/>
  <c r="F254" i="9"/>
  <c r="G4540" i="9"/>
  <c r="F382" i="9"/>
  <c r="H4801" i="9" a="1"/>
  <c r="H3756" i="9" a="1"/>
  <c r="G1481" i="9"/>
  <c r="G4802" i="9"/>
  <c r="F511" i="9"/>
  <c r="G1661" i="9"/>
  <c r="H645" i="9" a="1"/>
  <c r="G63" i="9"/>
  <c r="F4539" i="9"/>
  <c r="G3583" i="9"/>
  <c r="H382" i="9" a="1"/>
  <c r="F4452" i="9"/>
  <c r="G512" i="9"/>
  <c r="F446" i="9"/>
  <c r="G191" i="9"/>
  <c r="G4105" i="9"/>
  <c r="G3061" i="9"/>
  <c r="G1841" i="9"/>
  <c r="G127" i="9"/>
  <c r="G1571" i="9"/>
  <c r="G3844" i="9"/>
  <c r="G3235" i="9"/>
  <c r="H3321" i="9" a="1"/>
  <c r="G3496" i="9"/>
  <c r="F581" i="9"/>
  <c r="G671" i="9"/>
  <c r="G383" i="9"/>
  <c r="F3495" i="9"/>
  <c r="F3408" i="9"/>
  <c r="F3843" i="9"/>
  <c r="G1391" i="9"/>
  <c r="H126" i="9" a="1"/>
  <c r="F4017" i="9"/>
  <c r="G319" i="9"/>
  <c r="G2201" i="9"/>
  <c r="H3060" i="9" a="1"/>
  <c r="F4626" i="9"/>
  <c r="H446" i="9" a="1"/>
  <c r="H3147" i="9" a="1"/>
  <c r="H3930" i="9" a="1"/>
  <c r="H4452" i="9" a="1"/>
  <c r="H4278" i="9" a="1"/>
  <c r="H4801" i="9" l="1"/>
  <c r="H511" i="9"/>
  <c r="H3060" i="9"/>
  <c r="H4452" i="9"/>
  <c r="H580" i="9"/>
  <c r="H510" i="9"/>
  <c r="H4278" i="9"/>
  <c r="H4017" i="9"/>
  <c r="H4539" i="9"/>
  <c r="H3930" i="9"/>
  <c r="H126" i="9"/>
  <c r="H382" i="9"/>
  <c r="H3669" i="9"/>
  <c r="H62" i="9"/>
  <c r="H4713" i="9"/>
  <c r="H3495" i="9"/>
  <c r="H4191" i="9"/>
  <c r="H709" i="9"/>
  <c r="H4104" i="9"/>
  <c r="H3582" i="9"/>
  <c r="H3843" i="9"/>
  <c r="H190" i="9"/>
  <c r="H254" i="9"/>
  <c r="H3234" i="9"/>
  <c r="H2381" i="9"/>
  <c r="H318" i="9"/>
  <c r="H3147" i="9"/>
  <c r="H645" i="9"/>
  <c r="H3408" i="9"/>
  <c r="H4365" i="9"/>
  <c r="H4626" i="9"/>
  <c r="H446" i="9"/>
  <c r="H3321" i="9"/>
  <c r="H3756" i="9"/>
  <c r="B4715" i="9"/>
  <c r="C763" i="9"/>
  <c r="C321" i="9"/>
  <c r="C1123" i="9"/>
  <c r="B4019" i="9"/>
  <c r="C3237" i="9"/>
  <c r="C1033" i="9"/>
  <c r="B4280" i="9"/>
  <c r="C4368" i="9"/>
  <c r="B3149" i="9"/>
  <c r="B3062" i="9"/>
  <c r="C4455" i="9"/>
  <c r="B3758" i="9"/>
  <c r="C3585" i="9"/>
  <c r="B4454" i="9"/>
  <c r="B3584" i="9"/>
  <c r="B4193" i="9"/>
  <c r="B448" i="9"/>
  <c r="C1303" i="9"/>
  <c r="B512" i="9"/>
  <c r="C513" i="9"/>
  <c r="C1663" i="9"/>
  <c r="B4367" i="9"/>
  <c r="C4194" i="9"/>
  <c r="B256" i="9"/>
  <c r="B3497" i="9"/>
  <c r="B2404" i="9"/>
  <c r="C193" i="9"/>
  <c r="C129" i="9"/>
  <c r="C4281" i="9"/>
  <c r="C4716" i="9"/>
  <c r="C449" i="9"/>
  <c r="C257" i="9"/>
  <c r="C2113" i="9"/>
  <c r="C3933" i="9"/>
  <c r="B4628" i="9"/>
  <c r="B3845" i="9"/>
  <c r="C3498" i="9"/>
  <c r="C1573" i="9"/>
  <c r="C673" i="9"/>
  <c r="C583" i="9"/>
  <c r="C4542" i="9"/>
  <c r="C1393" i="9"/>
  <c r="C1483" i="9"/>
  <c r="B320" i="9"/>
  <c r="B64" i="9"/>
  <c r="C4629" i="9"/>
  <c r="C65" i="9"/>
  <c r="B3671" i="9"/>
  <c r="C4803" i="9"/>
  <c r="C943" i="9"/>
  <c r="B4541" i="9"/>
  <c r="B4802" i="9"/>
  <c r="B384" i="9"/>
  <c r="C1843" i="9"/>
  <c r="C3759" i="9"/>
  <c r="C2023" i="9"/>
  <c r="C3150" i="9"/>
  <c r="C3063" i="9"/>
  <c r="C2293" i="9"/>
  <c r="C1213" i="9"/>
  <c r="C3411" i="9"/>
  <c r="C4020" i="9"/>
  <c r="B647" i="9"/>
  <c r="B583" i="9"/>
  <c r="B3410" i="9"/>
  <c r="C1933" i="9"/>
  <c r="C4107" i="9"/>
  <c r="C3672" i="9"/>
  <c r="C853" i="9"/>
  <c r="C385" i="9"/>
  <c r="B3236" i="9"/>
  <c r="B4106" i="9"/>
  <c r="C3846" i="9"/>
  <c r="B711" i="9"/>
  <c r="C1753" i="9"/>
  <c r="C2383" i="9"/>
  <c r="B192" i="9"/>
  <c r="B128" i="9"/>
  <c r="C3324" i="9"/>
  <c r="C2203" i="9"/>
  <c r="B3323" i="9"/>
  <c r="B3932" i="9"/>
  <c r="H3409" i="9" a="1"/>
  <c r="F710" i="9"/>
  <c r="F4714" i="9"/>
  <c r="G1932" i="9"/>
  <c r="F3409" i="9"/>
  <c r="G2383" i="9"/>
  <c r="F3235" i="9"/>
  <c r="F3322" i="9"/>
  <c r="F383" i="9"/>
  <c r="G3497" i="9"/>
  <c r="H4018" i="9" a="1"/>
  <c r="G64" i="9"/>
  <c r="H4714" i="9" a="1"/>
  <c r="G1032" i="9"/>
  <c r="F191" i="9"/>
  <c r="G4715" i="9"/>
  <c r="G942" i="9"/>
  <c r="F582" i="9"/>
  <c r="G1662" i="9"/>
  <c r="F4018" i="9"/>
  <c r="G3323" i="9"/>
  <c r="F319" i="9"/>
  <c r="G1842" i="9"/>
  <c r="H512" i="9" a="1"/>
  <c r="G2022" i="9"/>
  <c r="F4366" i="9"/>
  <c r="G4019" i="9"/>
  <c r="H383" i="9" a="1"/>
  <c r="F4105" i="9"/>
  <c r="H710" i="9" a="1"/>
  <c r="G4803" i="9"/>
  <c r="F3844" i="9"/>
  <c r="H447" i="9" a="1"/>
  <c r="H3844" i="9" a="1"/>
  <c r="G1302" i="9"/>
  <c r="G384" i="9"/>
  <c r="G3236" i="9"/>
  <c r="H4279" i="9" a="1"/>
  <c r="F63" i="9"/>
  <c r="G448" i="9"/>
  <c r="G1752" i="9"/>
  <c r="H319" i="9" a="1"/>
  <c r="H3583" i="9" a="1"/>
  <c r="H4192" i="9" a="1"/>
  <c r="G4541" i="9"/>
  <c r="F4279" i="9"/>
  <c r="H646" i="9" a="1"/>
  <c r="F512" i="9"/>
  <c r="G762" i="9"/>
  <c r="F4192" i="9"/>
  <c r="H3235" i="9" a="1"/>
  <c r="H4366" i="9" a="1"/>
  <c r="G852" i="9"/>
  <c r="F2403" i="9"/>
  <c r="F255" i="9"/>
  <c r="H2382" i="9" a="1"/>
  <c r="G1572" i="9"/>
  <c r="G1212" i="9"/>
  <c r="G582" i="9"/>
  <c r="H4627" i="9" a="1"/>
  <c r="G3062" i="9"/>
  <c r="G1122" i="9"/>
  <c r="H4453" i="9" a="1"/>
  <c r="H3061" i="9" a="1"/>
  <c r="H191" i="9" a="1"/>
  <c r="G3410" i="9"/>
  <c r="G2112" i="9"/>
  <c r="G3932" i="9"/>
  <c r="G4367" i="9"/>
  <c r="H581" i="9" a="1"/>
  <c r="G1392" i="9"/>
  <c r="G256" i="9"/>
  <c r="F3496" i="9"/>
  <c r="G2292" i="9"/>
  <c r="G4454" i="9"/>
  <c r="H4540" i="9" a="1"/>
  <c r="H3496" i="9" a="1"/>
  <c r="H3670" i="9" a="1"/>
  <c r="H255" i="9" a="1"/>
  <c r="F646" i="9"/>
  <c r="G4628" i="9"/>
  <c r="H63" i="9" a="1"/>
  <c r="F4802" i="9"/>
  <c r="G3758" i="9"/>
  <c r="F3757" i="9"/>
  <c r="G4280" i="9"/>
  <c r="G1482" i="9"/>
  <c r="G320" i="9"/>
  <c r="H3322" i="9" a="1"/>
  <c r="H3931" i="9" a="1"/>
  <c r="F4453" i="9"/>
  <c r="G4106" i="9"/>
  <c r="G192" i="9"/>
  <c r="G513" i="9"/>
  <c r="G2202" i="9"/>
  <c r="H127" i="9" a="1"/>
  <c r="F4627" i="9"/>
  <c r="F3931" i="9"/>
  <c r="G3149" i="9"/>
  <c r="H3757" i="9" a="1"/>
  <c r="G3845" i="9"/>
  <c r="F447" i="9"/>
  <c r="G3584" i="9"/>
  <c r="G4193" i="9"/>
  <c r="H3148" i="9" a="1"/>
  <c r="G3671" i="9"/>
  <c r="F4540" i="9"/>
  <c r="F3583" i="9"/>
  <c r="F127" i="9"/>
  <c r="H4105" i="9" a="1"/>
  <c r="F3670" i="9"/>
  <c r="F3061" i="9"/>
  <c r="G128" i="9"/>
  <c r="G672" i="9"/>
  <c r="F3148" i="9"/>
  <c r="H3322" i="9" l="1"/>
  <c r="H4714" i="9"/>
  <c r="H63" i="9"/>
  <c r="H191" i="9"/>
  <c r="H646" i="9"/>
  <c r="H4018" i="9"/>
  <c r="H2382" i="9"/>
  <c r="H3757" i="9"/>
  <c r="H255" i="9"/>
  <c r="H3061" i="9"/>
  <c r="H4192" i="9"/>
  <c r="H3844" i="9"/>
  <c r="H3670" i="9"/>
  <c r="H4366" i="9"/>
  <c r="H3583" i="9"/>
  <c r="H447" i="9"/>
  <c r="H512" i="9"/>
  <c r="H3496" i="9"/>
  <c r="H4453" i="9"/>
  <c r="H319" i="9"/>
  <c r="H127" i="9"/>
  <c r="H4540" i="9"/>
  <c r="H3235" i="9"/>
  <c r="H4105" i="9"/>
  <c r="H710" i="9"/>
  <c r="H4279" i="9"/>
  <c r="H383" i="9"/>
  <c r="H4627" i="9"/>
  <c r="H3409" i="9"/>
  <c r="H3148" i="9"/>
  <c r="H3931" i="9"/>
  <c r="H581" i="9"/>
  <c r="C2024" i="9"/>
  <c r="C944" i="9"/>
  <c r="B4281" i="9"/>
  <c r="B3498" i="9"/>
  <c r="B648" i="9"/>
  <c r="B584" i="9"/>
  <c r="C1304" i="9"/>
  <c r="C674" i="9"/>
  <c r="C584" i="9"/>
  <c r="B3933" i="9"/>
  <c r="C1214" i="9"/>
  <c r="C2294" i="9"/>
  <c r="B4194" i="9"/>
  <c r="C3760" i="9"/>
  <c r="B712" i="9"/>
  <c r="C2114" i="9"/>
  <c r="B3759" i="9"/>
  <c r="B385" i="9"/>
  <c r="C764" i="9"/>
  <c r="B3672" i="9"/>
  <c r="C4543" i="9"/>
  <c r="C1124" i="9"/>
  <c r="C3412" i="9"/>
  <c r="C4195" i="9"/>
  <c r="C2384" i="9"/>
  <c r="C3847" i="9"/>
  <c r="B4629" i="9"/>
  <c r="C1574" i="9"/>
  <c r="B4542" i="9"/>
  <c r="B3237" i="9"/>
  <c r="C3325" i="9"/>
  <c r="C1664" i="9"/>
  <c r="C4021" i="9"/>
  <c r="C4804" i="9"/>
  <c r="B3585" i="9"/>
  <c r="B513" i="9"/>
  <c r="C854" i="9"/>
  <c r="B193" i="9"/>
  <c r="B129" i="9"/>
  <c r="B257" i="9"/>
  <c r="C1754" i="9"/>
  <c r="C3673" i="9"/>
  <c r="B4803" i="9"/>
  <c r="C4108" i="9"/>
  <c r="B4020" i="9"/>
  <c r="C1034" i="9"/>
  <c r="B449" i="9"/>
  <c r="B65" i="9"/>
  <c r="C2204" i="9"/>
  <c r="B321" i="9"/>
  <c r="C4456" i="9"/>
  <c r="B4107" i="9"/>
  <c r="C4717" i="9"/>
  <c r="C3238" i="9"/>
  <c r="C3934" i="9"/>
  <c r="B3846" i="9"/>
  <c r="C1934" i="9"/>
  <c r="C3586" i="9"/>
  <c r="C4369" i="9"/>
  <c r="B3411" i="9"/>
  <c r="C322" i="9"/>
  <c r="C258" i="9"/>
  <c r="C3151" i="9"/>
  <c r="C3064" i="9"/>
  <c r="C1484" i="9"/>
  <c r="C450" i="9"/>
  <c r="C3499" i="9"/>
  <c r="C4630" i="9"/>
  <c r="C194" i="9"/>
  <c r="C130" i="9"/>
  <c r="B4368" i="9"/>
  <c r="C4282" i="9"/>
  <c r="C514" i="9"/>
  <c r="C1844" i="9"/>
  <c r="B3324" i="9"/>
  <c r="C66" i="9"/>
  <c r="B4716" i="9"/>
  <c r="B2405" i="9"/>
  <c r="B4455" i="9"/>
  <c r="C1394" i="9"/>
  <c r="B3150" i="9"/>
  <c r="B3063" i="9"/>
  <c r="C386" i="9"/>
  <c r="G583" i="9"/>
  <c r="G3063" i="9"/>
  <c r="G4629" i="9"/>
  <c r="G3933" i="9"/>
  <c r="F711" i="9"/>
  <c r="G4804" i="9"/>
  <c r="H128" i="9" a="1"/>
  <c r="G3846" i="9"/>
  <c r="G3237" i="9"/>
  <c r="G2203" i="9"/>
  <c r="F3323" i="9"/>
  <c r="G4107" i="9"/>
  <c r="G1303" i="9"/>
  <c r="G4542" i="9"/>
  <c r="G3150" i="9"/>
  <c r="F320" i="9"/>
  <c r="G3498" i="9"/>
  <c r="H4628" i="9" a="1"/>
  <c r="H4715" i="9" a="1"/>
  <c r="G193" i="9"/>
  <c r="F3497" i="9"/>
  <c r="G2023" i="9"/>
  <c r="H4367" i="9" a="1"/>
  <c r="G449" i="9"/>
  <c r="G1843" i="9"/>
  <c r="G1123" i="9"/>
  <c r="H3149" i="9" a="1"/>
  <c r="G1483" i="9"/>
  <c r="H4193" i="9" a="1"/>
  <c r="F4628" i="9"/>
  <c r="G1393" i="9"/>
  <c r="G1033" i="9"/>
  <c r="H3410" i="9" a="1"/>
  <c r="H2383" i="9" a="1"/>
  <c r="H4280" i="9" a="1"/>
  <c r="H3497" i="9" a="1"/>
  <c r="F4715" i="9"/>
  <c r="F3584" i="9"/>
  <c r="H64" i="9" a="1"/>
  <c r="F3062" i="9"/>
  <c r="G1213" i="9"/>
  <c r="G1753" i="9"/>
  <c r="H320" i="9" a="1"/>
  <c r="F448" i="9"/>
  <c r="H448" i="9" a="1"/>
  <c r="F3671" i="9"/>
  <c r="G3759" i="9"/>
  <c r="G385" i="9"/>
  <c r="H3845" i="9" a="1"/>
  <c r="H513" i="9" a="1"/>
  <c r="H256" i="9" a="1"/>
  <c r="H3062" i="9" a="1"/>
  <c r="G4368" i="9"/>
  <c r="H4802" i="9" a="1"/>
  <c r="H3671" i="9" a="1"/>
  <c r="G3672" i="9"/>
  <c r="F128" i="9"/>
  <c r="F4106" i="9"/>
  <c r="H3584" i="9" a="1"/>
  <c r="G4020" i="9"/>
  <c r="F3410" i="9"/>
  <c r="G2293" i="9"/>
  <c r="F256" i="9"/>
  <c r="H3758" i="9" a="1"/>
  <c r="H4541" i="9" a="1"/>
  <c r="H4106" i="9" a="1"/>
  <c r="G853" i="9"/>
  <c r="F192" i="9"/>
  <c r="H3932" i="9" a="1"/>
  <c r="F4019" i="9"/>
  <c r="G4455" i="9"/>
  <c r="F3932" i="9"/>
  <c r="F2404" i="9"/>
  <c r="G1933" i="9"/>
  <c r="H3323" i="9" a="1"/>
  <c r="H384" i="9" a="1"/>
  <c r="F647" i="9"/>
  <c r="H647" i="9" a="1"/>
  <c r="H4454" i="9" a="1"/>
  <c r="F64" i="9"/>
  <c r="G2384" i="9"/>
  <c r="G129" i="9"/>
  <c r="G321" i="9"/>
  <c r="F4367" i="9"/>
  <c r="H192" i="9" a="1"/>
  <c r="F3758" i="9"/>
  <c r="F4454" i="9"/>
  <c r="H711" i="9" a="1"/>
  <c r="F4280" i="9"/>
  <c r="G514" i="9"/>
  <c r="G3585" i="9"/>
  <c r="F583" i="9"/>
  <c r="G3324" i="9"/>
  <c r="G673" i="9"/>
  <c r="H3236" i="9" a="1"/>
  <c r="G3411" i="9"/>
  <c r="G1573" i="9"/>
  <c r="H582" i="9" a="1"/>
  <c r="G1663" i="9"/>
  <c r="H4019" i="9" a="1"/>
  <c r="G4281" i="9"/>
  <c r="F513" i="9"/>
  <c r="F3845" i="9"/>
  <c r="F3236" i="9"/>
  <c r="G763" i="9"/>
  <c r="F384" i="9"/>
  <c r="G257" i="9"/>
  <c r="G4716" i="9"/>
  <c r="F4541" i="9"/>
  <c r="F4193" i="9"/>
  <c r="G4194" i="9"/>
  <c r="G2113" i="9"/>
  <c r="F3149" i="9"/>
  <c r="F4803" i="9"/>
  <c r="G65" i="9"/>
  <c r="G943" i="9"/>
  <c r="H582" i="9" l="1"/>
  <c r="H3671" i="9"/>
  <c r="H64" i="9"/>
  <c r="H4367" i="9"/>
  <c r="H4802" i="9"/>
  <c r="H3236" i="9"/>
  <c r="H4454" i="9"/>
  <c r="H3149" i="9"/>
  <c r="H647" i="9"/>
  <c r="H3062" i="9"/>
  <c r="H3497" i="9"/>
  <c r="H256" i="9"/>
  <c r="H4280" i="9"/>
  <c r="H4715" i="9"/>
  <c r="H384" i="9"/>
  <c r="H4106" i="9"/>
  <c r="H513" i="9"/>
  <c r="H2383" i="9"/>
  <c r="H4628" i="9"/>
  <c r="H128" i="9"/>
  <c r="H3323" i="9"/>
  <c r="H4541" i="9"/>
  <c r="H3845" i="9"/>
  <c r="H3410" i="9"/>
  <c r="H3758" i="9"/>
  <c r="H711" i="9"/>
  <c r="H448" i="9"/>
  <c r="H4193" i="9"/>
  <c r="H4019" i="9"/>
  <c r="H192" i="9"/>
  <c r="H3932" i="9"/>
  <c r="H3584" i="9"/>
  <c r="H320" i="9"/>
  <c r="C3587" i="9"/>
  <c r="C515" i="9"/>
  <c r="C4544" i="9"/>
  <c r="C2025" i="9"/>
  <c r="B2406" i="9"/>
  <c r="C1215" i="9"/>
  <c r="C3848" i="9"/>
  <c r="B3238" i="9"/>
  <c r="C1575" i="9"/>
  <c r="B3499" i="9"/>
  <c r="C4805" i="9"/>
  <c r="C945" i="9"/>
  <c r="C4109" i="9"/>
  <c r="B4630" i="9"/>
  <c r="C4631" i="9"/>
  <c r="B713" i="9"/>
  <c r="C1845" i="9"/>
  <c r="C1485" i="9"/>
  <c r="C3239" i="9"/>
  <c r="C4457" i="9"/>
  <c r="B3934" i="9"/>
  <c r="B4195" i="9"/>
  <c r="C4196" i="9"/>
  <c r="B3673" i="9"/>
  <c r="C1665" i="9"/>
  <c r="C4283" i="9"/>
  <c r="C765" i="9"/>
  <c r="B4456" i="9"/>
  <c r="B514" i="9"/>
  <c r="B194" i="9"/>
  <c r="B130" i="9"/>
  <c r="C3500" i="9"/>
  <c r="C2385" i="9"/>
  <c r="B4369" i="9"/>
  <c r="B258" i="9"/>
  <c r="C3413" i="9"/>
  <c r="B4717" i="9"/>
  <c r="C855" i="9"/>
  <c r="C1305" i="9"/>
  <c r="C1395" i="9"/>
  <c r="B4543" i="9"/>
  <c r="C1125" i="9"/>
  <c r="B3325" i="9"/>
  <c r="C1035" i="9"/>
  <c r="C451" i="9"/>
  <c r="C3326" i="9"/>
  <c r="C3935" i="9"/>
  <c r="B649" i="9"/>
  <c r="B585" i="9"/>
  <c r="C195" i="9"/>
  <c r="C131" i="9"/>
  <c r="B450" i="9"/>
  <c r="B3064" i="9"/>
  <c r="B3151" i="9"/>
  <c r="C2295" i="9"/>
  <c r="C3674" i="9"/>
  <c r="B3412" i="9"/>
  <c r="C1935" i="9"/>
  <c r="C259" i="9"/>
  <c r="C387" i="9"/>
  <c r="B386" i="9"/>
  <c r="C2115" i="9"/>
  <c r="C323" i="9"/>
  <c r="C4022" i="9"/>
  <c r="C3761" i="9"/>
  <c r="B4804" i="9"/>
  <c r="B4021" i="9"/>
  <c r="C3065" i="9"/>
  <c r="C3152" i="9"/>
  <c r="B4108" i="9"/>
  <c r="B3847" i="9"/>
  <c r="C675" i="9"/>
  <c r="C585" i="9"/>
  <c r="C67" i="9"/>
  <c r="C4370" i="9"/>
  <c r="C4718" i="9"/>
  <c r="B66" i="9"/>
  <c r="B322" i="9"/>
  <c r="C1755" i="9"/>
  <c r="B3760" i="9"/>
  <c r="C2205" i="9"/>
  <c r="B4282" i="9"/>
  <c r="B3586" i="9"/>
  <c r="H257" i="9" a="1"/>
  <c r="G1214" i="9"/>
  <c r="G854" i="9"/>
  <c r="F648" i="9"/>
  <c r="G2294" i="9"/>
  <c r="G3064" i="9"/>
  <c r="H3498" i="9" a="1"/>
  <c r="H583" i="9" a="1"/>
  <c r="G4282" i="9"/>
  <c r="G1034" i="9"/>
  <c r="H3933" i="9" a="1"/>
  <c r="G3586" i="9"/>
  <c r="G674" i="9"/>
  <c r="F321" i="9"/>
  <c r="H514" i="9" a="1"/>
  <c r="H2384" i="9" a="1"/>
  <c r="G1304" i="9"/>
  <c r="H3063" i="9" a="1"/>
  <c r="G3847" i="9"/>
  <c r="G3412" i="9"/>
  <c r="F3585" i="9"/>
  <c r="F3063" i="9"/>
  <c r="F4629" i="9"/>
  <c r="H3759" i="9" a="1"/>
  <c r="G515" i="9"/>
  <c r="H129" i="9" a="1"/>
  <c r="G3238" i="9"/>
  <c r="G4456" i="9"/>
  <c r="F3933" i="9"/>
  <c r="G3325" i="9"/>
  <c r="G2385" i="9"/>
  <c r="G1394" i="9"/>
  <c r="G4021" i="9"/>
  <c r="H385" i="9" a="1"/>
  <c r="G130" i="9"/>
  <c r="G3760" i="9"/>
  <c r="G322" i="9"/>
  <c r="F3324" i="9"/>
  <c r="G944" i="9"/>
  <c r="H712" i="9" a="1"/>
  <c r="G2024" i="9"/>
  <c r="H4455" i="9" a="1"/>
  <c r="F4542" i="9"/>
  <c r="H3150" i="9" a="1"/>
  <c r="G2204" i="9"/>
  <c r="G4805" i="9"/>
  <c r="F3759" i="9"/>
  <c r="F385" i="9"/>
  <c r="F712" i="9"/>
  <c r="G258" i="9"/>
  <c r="H4803" i="9" a="1"/>
  <c r="G1934" i="9"/>
  <c r="G764" i="9"/>
  <c r="G4717" i="9"/>
  <c r="G3934" i="9"/>
  <c r="G3673" i="9"/>
  <c r="G584" i="9"/>
  <c r="G1664" i="9"/>
  <c r="F4804" i="9"/>
  <c r="H4107" i="9" a="1"/>
  <c r="G1754" i="9"/>
  <c r="G450" i="9"/>
  <c r="G194" i="9"/>
  <c r="G4543" i="9"/>
  <c r="F3672" i="9"/>
  <c r="F65" i="9"/>
  <c r="F4194" i="9"/>
  <c r="H4194" i="9" a="1"/>
  <c r="H193" i="9" a="1"/>
  <c r="F4281" i="9"/>
  <c r="H4804" i="9" a="1"/>
  <c r="H321" i="9" a="1"/>
  <c r="G3151" i="9"/>
  <c r="G4630" i="9"/>
  <c r="G2114" i="9"/>
  <c r="G1484" i="9"/>
  <c r="H648" i="9" a="1"/>
  <c r="H4629" i="9" a="1"/>
  <c r="G3499" i="9"/>
  <c r="F3846" i="9"/>
  <c r="G1124" i="9"/>
  <c r="H3237" i="9" a="1"/>
  <c r="H4020" i="9" a="1"/>
  <c r="F3150" i="9"/>
  <c r="H3672" i="9" a="1"/>
  <c r="G4108" i="9"/>
  <c r="H449" i="9" a="1"/>
  <c r="H3411" i="9" a="1"/>
  <c r="F4455" i="9"/>
  <c r="G386" i="9"/>
  <c r="F4368" i="9"/>
  <c r="F2405" i="9"/>
  <c r="G1574" i="9"/>
  <c r="F3411" i="9"/>
  <c r="F4716" i="9"/>
  <c r="F4107" i="9"/>
  <c r="H4716" i="9" a="1"/>
  <c r="H4542" i="9" a="1"/>
  <c r="G66" i="9"/>
  <c r="H3585" i="9" a="1"/>
  <c r="H65" i="9" a="1"/>
  <c r="F129" i="9"/>
  <c r="H4368" i="9" a="1"/>
  <c r="H3324" i="9" a="1"/>
  <c r="F584" i="9"/>
  <c r="F257" i="9"/>
  <c r="G1844" i="9"/>
  <c r="F514" i="9"/>
  <c r="F449" i="9"/>
  <c r="G4195" i="9"/>
  <c r="H3846" i="9" a="1"/>
  <c r="F3237" i="9"/>
  <c r="H4281" i="9" a="1"/>
  <c r="G4369" i="9"/>
  <c r="F4020" i="9"/>
  <c r="F193" i="9"/>
  <c r="F3498" i="9"/>
  <c r="H514" i="9" l="1"/>
  <c r="H4804" i="9"/>
  <c r="H4803" i="9"/>
  <c r="H4542" i="9"/>
  <c r="H3237" i="9"/>
  <c r="H4281" i="9"/>
  <c r="H4716" i="9"/>
  <c r="H4194" i="9"/>
  <c r="H3933" i="9"/>
  <c r="H3585" i="9"/>
  <c r="H3846" i="9"/>
  <c r="H3150" i="9"/>
  <c r="H129" i="9"/>
  <c r="H583" i="9"/>
  <c r="H4107" i="9"/>
  <c r="H4455" i="9"/>
  <c r="H3759" i="9"/>
  <c r="H3498" i="9"/>
  <c r="H2384" i="9"/>
  <c r="H4629" i="9"/>
  <c r="H4020" i="9"/>
  <c r="H648" i="9"/>
  <c r="H712" i="9"/>
  <c r="H385" i="9"/>
  <c r="H3324" i="9"/>
  <c r="H3411" i="9"/>
  <c r="H4368" i="9"/>
  <c r="H449" i="9"/>
  <c r="H3063" i="9"/>
  <c r="H257" i="9"/>
  <c r="H193" i="9"/>
  <c r="H65" i="9"/>
  <c r="H3672" i="9"/>
  <c r="H321" i="9"/>
  <c r="C4458" i="9"/>
  <c r="C1216" i="9"/>
  <c r="B4370" i="9"/>
  <c r="C68" i="9"/>
  <c r="B4631" i="9"/>
  <c r="C2026" i="9"/>
  <c r="C4545" i="9"/>
  <c r="B67" i="9"/>
  <c r="B3065" i="9"/>
  <c r="B3152" i="9"/>
  <c r="C3501" i="9"/>
  <c r="C3588" i="9"/>
  <c r="B4544" i="9"/>
  <c r="C1036" i="9"/>
  <c r="C2116" i="9"/>
  <c r="C3066" i="9"/>
  <c r="C3153" i="9"/>
  <c r="B451" i="9"/>
  <c r="C3327" i="9"/>
  <c r="C4806" i="9"/>
  <c r="C4110" i="9"/>
  <c r="C452" i="9"/>
  <c r="C4023" i="9"/>
  <c r="C1396" i="9"/>
  <c r="B323" i="9"/>
  <c r="B195" i="9"/>
  <c r="B131" i="9"/>
  <c r="C4371" i="9"/>
  <c r="C3936" i="9"/>
  <c r="C196" i="9"/>
  <c r="C132" i="9"/>
  <c r="B4457" i="9"/>
  <c r="B259" i="9"/>
  <c r="B4283" i="9"/>
  <c r="C1576" i="9"/>
  <c r="B4718" i="9"/>
  <c r="C2386" i="9"/>
  <c r="C3414" i="9"/>
  <c r="C946" i="9"/>
  <c r="B3587" i="9"/>
  <c r="C1306" i="9"/>
  <c r="C388" i="9"/>
  <c r="B4196" i="9"/>
  <c r="C1846" i="9"/>
  <c r="B3674" i="9"/>
  <c r="C324" i="9"/>
  <c r="B387" i="9"/>
  <c r="C1936" i="9"/>
  <c r="C2206" i="9"/>
  <c r="B3239" i="9"/>
  <c r="C516" i="9"/>
  <c r="B650" i="9"/>
  <c r="B586" i="9"/>
  <c r="B3935" i="9"/>
  <c r="C1756" i="9"/>
  <c r="C4197" i="9"/>
  <c r="B2407" i="9"/>
  <c r="C2296" i="9"/>
  <c r="C3240" i="9"/>
  <c r="C586" i="9"/>
  <c r="C676" i="9"/>
  <c r="C260" i="9"/>
  <c r="B4022" i="9"/>
  <c r="C1666" i="9"/>
  <c r="B4805" i="9"/>
  <c r="B3761" i="9"/>
  <c r="C3675" i="9"/>
  <c r="C3849" i="9"/>
  <c r="B3500" i="9"/>
  <c r="B3326" i="9"/>
  <c r="B714" i="9"/>
  <c r="C1126" i="9"/>
  <c r="C1486" i="9"/>
  <c r="C4284" i="9"/>
  <c r="B3848" i="9"/>
  <c r="C766" i="9"/>
  <c r="B4109" i="9"/>
  <c r="C3762" i="9"/>
  <c r="B515" i="9"/>
  <c r="B3413" i="9"/>
  <c r="C856" i="9"/>
  <c r="C4719" i="9"/>
  <c r="C4632" i="9"/>
  <c r="H3847" i="9" a="1"/>
  <c r="F3325" i="9"/>
  <c r="H4282" i="9" a="1"/>
  <c r="F3238" i="9"/>
  <c r="G3674" i="9"/>
  <c r="G1665" i="9"/>
  <c r="F3151" i="9"/>
  <c r="H4195" i="9" a="1"/>
  <c r="G323" i="9"/>
  <c r="G1485" i="9"/>
  <c r="H66" i="9" a="1"/>
  <c r="G3413" i="9"/>
  <c r="H4543" i="9" a="1"/>
  <c r="H4108" i="9" a="1"/>
  <c r="G4631" i="9"/>
  <c r="F649" i="9"/>
  <c r="H4021" i="9" a="1"/>
  <c r="H2385" i="9" a="1"/>
  <c r="H4630" i="9" a="1"/>
  <c r="G259" i="9"/>
  <c r="G516" i="9"/>
  <c r="H3673" i="9" a="1"/>
  <c r="G855" i="9"/>
  <c r="H3325" i="9" a="1"/>
  <c r="G4806" i="9"/>
  <c r="H4717" i="9" a="1"/>
  <c r="G3587" i="9"/>
  <c r="H322" i="9" a="1"/>
  <c r="H584" i="9" a="1"/>
  <c r="F713" i="9"/>
  <c r="F4282" i="9"/>
  <c r="G3500" i="9"/>
  <c r="G3152" i="9"/>
  <c r="H4805" i="9" a="1"/>
  <c r="H4456" i="9" a="1"/>
  <c r="H3760" i="9" a="1"/>
  <c r="H649" i="9" a="1"/>
  <c r="F4108" i="9"/>
  <c r="F2406" i="9"/>
  <c r="F130" i="9"/>
  <c r="G3935" i="9"/>
  <c r="G4283" i="9"/>
  <c r="F3760" i="9"/>
  <c r="H3238" i="9" a="1"/>
  <c r="H3151" i="9" a="1"/>
  <c r="G4022" i="9"/>
  <c r="G4370" i="9"/>
  <c r="H4369" i="9" a="1"/>
  <c r="F450" i="9"/>
  <c r="G1125" i="9"/>
  <c r="F322" i="9"/>
  <c r="H713" i="9" a="1"/>
  <c r="G4718" i="9"/>
  <c r="G1035" i="9"/>
  <c r="F3586" i="9"/>
  <c r="H3499" i="9" a="1"/>
  <c r="G131" i="9"/>
  <c r="F4369" i="9"/>
  <c r="F3499" i="9"/>
  <c r="F585" i="9"/>
  <c r="G4457" i="9"/>
  <c r="H386" i="9" a="1"/>
  <c r="G68" i="9"/>
  <c r="F258" i="9"/>
  <c r="F4543" i="9"/>
  <c r="H3586" i="9" a="1"/>
  <c r="H130" i="9" a="1"/>
  <c r="G1935" i="9"/>
  <c r="G451" i="9"/>
  <c r="F4630" i="9"/>
  <c r="G2295" i="9"/>
  <c r="G585" i="9"/>
  <c r="H3412" i="9" a="1"/>
  <c r="G195" i="9"/>
  <c r="G945" i="9"/>
  <c r="G765" i="9"/>
  <c r="G67" i="9"/>
  <c r="H194" i="9" a="1"/>
  <c r="G1755" i="9"/>
  <c r="G1845" i="9"/>
  <c r="F3673" i="9"/>
  <c r="G3065" i="9"/>
  <c r="F66" i="9"/>
  <c r="F4456" i="9"/>
  <c r="F3847" i="9"/>
  <c r="F386" i="9"/>
  <c r="H3934" i="9" a="1"/>
  <c r="H258" i="9" a="1"/>
  <c r="G2025" i="9"/>
  <c r="G4109" i="9"/>
  <c r="G2115" i="9"/>
  <c r="G1215" i="9"/>
  <c r="G4544" i="9"/>
  <c r="G387" i="9"/>
  <c r="F3934" i="9"/>
  <c r="F515" i="9"/>
  <c r="H3064" i="9" a="1"/>
  <c r="F4805" i="9"/>
  <c r="F4717" i="9"/>
  <c r="G3848" i="9"/>
  <c r="G1395" i="9"/>
  <c r="G2386" i="9"/>
  <c r="G1305" i="9"/>
  <c r="G2205" i="9"/>
  <c r="F4195" i="9"/>
  <c r="F3064" i="9"/>
  <c r="H450" i="9" a="1"/>
  <c r="G3239" i="9"/>
  <c r="G1575" i="9"/>
  <c r="F3412" i="9"/>
  <c r="G4196" i="9"/>
  <c r="F4021" i="9"/>
  <c r="F194" i="9"/>
  <c r="G3326" i="9"/>
  <c r="G3761" i="9"/>
  <c r="G675" i="9"/>
  <c r="H713" i="9" l="1"/>
  <c r="H584" i="9"/>
  <c r="H3325" i="9"/>
  <c r="H322" i="9"/>
  <c r="H3673" i="9"/>
  <c r="H66" i="9"/>
  <c r="H3499" i="9"/>
  <c r="H450" i="9"/>
  <c r="H258" i="9"/>
  <c r="H130" i="9"/>
  <c r="H649" i="9"/>
  <c r="H3934" i="9"/>
  <c r="H3586" i="9"/>
  <c r="H4369" i="9"/>
  <c r="H3760" i="9"/>
  <c r="H4630" i="9"/>
  <c r="H4195" i="9"/>
  <c r="H4717" i="9"/>
  <c r="H2385" i="9"/>
  <c r="H3151" i="9"/>
  <c r="H4456" i="9"/>
  <c r="H4021" i="9"/>
  <c r="H386" i="9"/>
  <c r="H3238" i="9"/>
  <c r="H4805" i="9"/>
  <c r="H4108" i="9"/>
  <c r="H4282" i="9"/>
  <c r="H4543" i="9"/>
  <c r="H3847" i="9"/>
  <c r="H3412" i="9"/>
  <c r="H3064" i="9"/>
  <c r="H194" i="9"/>
  <c r="B4110" i="9"/>
  <c r="C4807" i="9"/>
  <c r="C947" i="9"/>
  <c r="B4197" i="9"/>
  <c r="B3414" i="9"/>
  <c r="C2297" i="9"/>
  <c r="B3762" i="9"/>
  <c r="C1397" i="9"/>
  <c r="B324" i="9"/>
  <c r="B2408" i="9"/>
  <c r="B587" i="9"/>
  <c r="B651" i="9"/>
  <c r="C1937" i="9"/>
  <c r="B4545" i="9"/>
  <c r="C3676" i="9"/>
  <c r="B3501" i="9"/>
  <c r="C1217" i="9"/>
  <c r="C587" i="9"/>
  <c r="C677" i="9"/>
  <c r="C1667" i="9"/>
  <c r="B196" i="9"/>
  <c r="B132" i="9"/>
  <c r="C3589" i="9"/>
  <c r="C3937" i="9"/>
  <c r="C1757" i="9"/>
  <c r="C3328" i="9"/>
  <c r="C1847" i="9"/>
  <c r="B452" i="9"/>
  <c r="B4284" i="9"/>
  <c r="C1037" i="9"/>
  <c r="C197" i="9"/>
  <c r="C133" i="9"/>
  <c r="B260" i="9"/>
  <c r="C517" i="9"/>
  <c r="C3415" i="9"/>
  <c r="C2117" i="9"/>
  <c r="C1307" i="9"/>
  <c r="C261" i="9"/>
  <c r="B388" i="9"/>
  <c r="C4198" i="9"/>
  <c r="C1127" i="9"/>
  <c r="B3240" i="9"/>
  <c r="C4720" i="9"/>
  <c r="B3936" i="9"/>
  <c r="C3850" i="9"/>
  <c r="B3327" i="9"/>
  <c r="C389" i="9"/>
  <c r="C453" i="9"/>
  <c r="C3502" i="9"/>
  <c r="B4371" i="9"/>
  <c r="C4024" i="9"/>
  <c r="B516" i="9"/>
  <c r="B4632" i="9"/>
  <c r="B3066" i="9"/>
  <c r="B3153" i="9"/>
  <c r="B4719" i="9"/>
  <c r="C4546" i="9"/>
  <c r="C4372" i="9"/>
  <c r="B68" i="9"/>
  <c r="C2387" i="9"/>
  <c r="C325" i="9"/>
  <c r="C1577" i="9"/>
  <c r="C3763" i="9"/>
  <c r="B3849" i="9"/>
  <c r="B4023" i="9"/>
  <c r="C3241" i="9"/>
  <c r="C1487" i="9"/>
  <c r="C4459" i="9"/>
  <c r="C3154" i="9"/>
  <c r="C3067" i="9"/>
  <c r="C857" i="9"/>
  <c r="B3588" i="9"/>
  <c r="C767" i="9"/>
  <c r="C4285" i="9"/>
  <c r="B715" i="9"/>
  <c r="C2027" i="9"/>
  <c r="B3675" i="9"/>
  <c r="B4806" i="9"/>
  <c r="C4111" i="9"/>
  <c r="C2207" i="9"/>
  <c r="C4633" i="9"/>
  <c r="B4458" i="9"/>
  <c r="G1576" i="9"/>
  <c r="G260" i="9"/>
  <c r="G517" i="9"/>
  <c r="H515" i="9" a="1"/>
  <c r="G3240" i="9"/>
  <c r="G766" i="9"/>
  <c r="G2296" i="9"/>
  <c r="G3936" i="9"/>
  <c r="F4457" i="9"/>
  <c r="G2206" i="9"/>
  <c r="H4022" i="9" a="1"/>
  <c r="F3761" i="9"/>
  <c r="G452" i="9"/>
  <c r="G4632" i="9"/>
  <c r="H3761" i="9" a="1"/>
  <c r="F2407" i="9"/>
  <c r="H3065" i="9" a="1"/>
  <c r="F650" i="9"/>
  <c r="G3588" i="9"/>
  <c r="G1756" i="9"/>
  <c r="G1666" i="9"/>
  <c r="G4371" i="9"/>
  <c r="G3414" i="9"/>
  <c r="F714" i="9"/>
  <c r="F68" i="9"/>
  <c r="G2387" i="9"/>
  <c r="F516" i="9"/>
  <c r="G3501" i="9"/>
  <c r="F3500" i="9"/>
  <c r="F3152" i="9"/>
  <c r="G586" i="9"/>
  <c r="H2386" i="9" a="1"/>
  <c r="H4196" i="9" a="1"/>
  <c r="F195" i="9"/>
  <c r="G1936" i="9"/>
  <c r="H4631" i="9" a="1"/>
  <c r="F4806" i="9"/>
  <c r="F67" i="9"/>
  <c r="H4718" i="9" a="1"/>
  <c r="H3848" i="9" a="1"/>
  <c r="H67" i="9" a="1"/>
  <c r="G2026" i="9"/>
  <c r="G1486" i="9"/>
  <c r="H3326" i="9" a="1"/>
  <c r="G1216" i="9"/>
  <c r="G2116" i="9"/>
  <c r="G1846" i="9"/>
  <c r="H714" i="9" a="1"/>
  <c r="G4023" i="9"/>
  <c r="H3239" i="9" a="1"/>
  <c r="F3326" i="9"/>
  <c r="H3587" i="9" a="1"/>
  <c r="H4109" i="9" a="1"/>
  <c r="G132" i="9"/>
  <c r="G3849" i="9"/>
  <c r="F4109" i="9"/>
  <c r="F3587" i="9"/>
  <c r="G1396" i="9"/>
  <c r="H516" i="9" a="1"/>
  <c r="F3674" i="9"/>
  <c r="F3935" i="9"/>
  <c r="G4807" i="9"/>
  <c r="F451" i="9"/>
  <c r="H68" i="9" a="1"/>
  <c r="H195" i="9" a="1"/>
  <c r="G1036" i="9"/>
  <c r="H131" i="9" a="1"/>
  <c r="G196" i="9"/>
  <c r="F4370" i="9"/>
  <c r="H387" i="9" a="1"/>
  <c r="F4022" i="9"/>
  <c r="F259" i="9"/>
  <c r="H4544" i="9" a="1"/>
  <c r="H259" i="9" a="1"/>
  <c r="G3675" i="9"/>
  <c r="F387" i="9"/>
  <c r="F3413" i="9"/>
  <c r="F131" i="9"/>
  <c r="H650" i="9" a="1"/>
  <c r="G1126" i="9"/>
  <c r="G3153" i="9"/>
  <c r="G1306" i="9"/>
  <c r="H4457" i="9" a="1"/>
  <c r="G3762" i="9"/>
  <c r="H4370" i="9" a="1"/>
  <c r="G4284" i="9"/>
  <c r="F4631" i="9"/>
  <c r="H3935" i="9" a="1"/>
  <c r="G946" i="9"/>
  <c r="G3327" i="9"/>
  <c r="H3674" i="9" a="1"/>
  <c r="H3500" i="9" a="1"/>
  <c r="H585" i="9" a="1"/>
  <c r="F3848" i="9"/>
  <c r="F4196" i="9"/>
  <c r="F3239" i="9"/>
  <c r="H4806" i="9" a="1"/>
  <c r="F586" i="9"/>
  <c r="G324" i="9"/>
  <c r="H323" i="9" a="1"/>
  <c r="G856" i="9"/>
  <c r="F4544" i="9"/>
  <c r="H3152" i="9" a="1"/>
  <c r="G4545" i="9"/>
  <c r="G4110" i="9"/>
  <c r="F4283" i="9"/>
  <c r="F4718" i="9"/>
  <c r="F323" i="9"/>
  <c r="H4283" i="9" a="1"/>
  <c r="H3413" i="9" a="1"/>
  <c r="H451" i="9" a="1"/>
  <c r="G388" i="9"/>
  <c r="G676" i="9"/>
  <c r="F3065" i="9"/>
  <c r="G4458" i="9"/>
  <c r="G3066" i="9"/>
  <c r="G4719" i="9"/>
  <c r="G4197" i="9"/>
  <c r="H68" i="9" l="1"/>
  <c r="H4806" i="9"/>
  <c r="H516" i="9"/>
  <c r="H650" i="9"/>
  <c r="H2386" i="9"/>
  <c r="H3065" i="9"/>
  <c r="H4022" i="9"/>
  <c r="H323" i="9"/>
  <c r="H451" i="9"/>
  <c r="H585" i="9"/>
  <c r="H3413" i="9"/>
  <c r="H3500" i="9"/>
  <c r="H259" i="9"/>
  <c r="H4109" i="9"/>
  <c r="H4283" i="9"/>
  <c r="H3674" i="9"/>
  <c r="H4544" i="9"/>
  <c r="H3587" i="9"/>
  <c r="H67" i="9"/>
  <c r="H3848" i="9"/>
  <c r="H3761" i="9"/>
  <c r="H3239" i="9"/>
  <c r="H4718" i="9"/>
  <c r="H3935" i="9"/>
  <c r="H387" i="9"/>
  <c r="H714" i="9"/>
  <c r="H515" i="9"/>
  <c r="H4631" i="9"/>
  <c r="H3152" i="9"/>
  <c r="H4370" i="9"/>
  <c r="H131" i="9"/>
  <c r="H4457" i="9"/>
  <c r="H195" i="9"/>
  <c r="H3326" i="9"/>
  <c r="H4196" i="9"/>
  <c r="B4807" i="9"/>
  <c r="B453" i="9"/>
  <c r="B3502" i="9"/>
  <c r="C3416" i="9"/>
  <c r="C1308" i="9"/>
  <c r="B4285" i="9"/>
  <c r="C3242" i="9"/>
  <c r="B4111" i="9"/>
  <c r="C1668" i="9"/>
  <c r="C4460" i="9"/>
  <c r="B4720" i="9"/>
  <c r="C3938" i="9"/>
  <c r="B3328" i="9"/>
  <c r="C326" i="9"/>
  <c r="C2298" i="9"/>
  <c r="C2118" i="9"/>
  <c r="C4547" i="9"/>
  <c r="C390" i="9"/>
  <c r="C4634" i="9"/>
  <c r="C1218" i="9"/>
  <c r="C1398" i="9"/>
  <c r="B325" i="9"/>
  <c r="C1758" i="9"/>
  <c r="B652" i="9"/>
  <c r="B588" i="9"/>
  <c r="B3850" i="9"/>
  <c r="C1038" i="9"/>
  <c r="C518" i="9"/>
  <c r="B4024" i="9"/>
  <c r="C2208" i="9"/>
  <c r="B517" i="9"/>
  <c r="C4025" i="9"/>
  <c r="C3764" i="9"/>
  <c r="B3676" i="9"/>
  <c r="C948" i="9"/>
  <c r="C768" i="9"/>
  <c r="B2409" i="9"/>
  <c r="C2388" i="9"/>
  <c r="C262" i="9"/>
  <c r="C1938" i="9"/>
  <c r="C3677" i="9"/>
  <c r="C678" i="9"/>
  <c r="C588" i="9"/>
  <c r="B4633" i="9"/>
  <c r="B4198" i="9"/>
  <c r="B4546" i="9"/>
  <c r="C3329" i="9"/>
  <c r="C2028" i="9"/>
  <c r="C1578" i="9"/>
  <c r="C4808" i="9"/>
  <c r="C4112" i="9"/>
  <c r="B4459" i="9"/>
  <c r="C4199" i="9"/>
  <c r="C3851" i="9"/>
  <c r="C198" i="9"/>
  <c r="C4286" i="9"/>
  <c r="B3241" i="9"/>
  <c r="C454" i="9"/>
  <c r="C3503" i="9"/>
  <c r="B389" i="9"/>
  <c r="C4373" i="9"/>
  <c r="C3155" i="9"/>
  <c r="C3068" i="9"/>
  <c r="B3154" i="9"/>
  <c r="B3067" i="9"/>
  <c r="B3415" i="9"/>
  <c r="C1128" i="9"/>
  <c r="B197" i="9"/>
  <c r="B133" i="9"/>
  <c r="C4721" i="9"/>
  <c r="B3763" i="9"/>
  <c r="C1848" i="9"/>
  <c r="B261" i="9"/>
  <c r="C1488" i="9"/>
  <c r="C858" i="9"/>
  <c r="B3937" i="9"/>
  <c r="C3590" i="9"/>
  <c r="B4372" i="9"/>
  <c r="B3589" i="9"/>
  <c r="B716" i="9"/>
  <c r="G1667" i="9"/>
  <c r="F651" i="9"/>
  <c r="H3762" i="9" a="1"/>
  <c r="G4459" i="9"/>
  <c r="F324" i="9"/>
  <c r="G1307" i="9"/>
  <c r="G4285" i="9"/>
  <c r="G1217" i="9"/>
  <c r="H3501" i="9" a="1"/>
  <c r="F4371" i="9"/>
  <c r="G947" i="9"/>
  <c r="H4719" i="9" a="1"/>
  <c r="F587" i="9"/>
  <c r="F3153" i="9"/>
  <c r="F3327" i="9"/>
  <c r="F3675" i="9"/>
  <c r="G2388" i="9"/>
  <c r="G1577" i="9"/>
  <c r="G2117" i="9"/>
  <c r="H3153" i="9" a="1"/>
  <c r="F3762" i="9"/>
  <c r="F452" i="9"/>
  <c r="H4458" i="9" a="1"/>
  <c r="G3937" i="9"/>
  <c r="G4546" i="9"/>
  <c r="G4720" i="9"/>
  <c r="H324" i="9" a="1"/>
  <c r="G767" i="9"/>
  <c r="F3240" i="9"/>
  <c r="F3588" i="9"/>
  <c r="H4110" i="9" a="1"/>
  <c r="F517" i="9"/>
  <c r="H3327" i="9" a="1"/>
  <c r="G857" i="9"/>
  <c r="G3154" i="9"/>
  <c r="F132" i="9"/>
  <c r="F196" i="9"/>
  <c r="F3501" i="9"/>
  <c r="H4284" i="9" a="1"/>
  <c r="H388" i="9" a="1"/>
  <c r="G3763" i="9"/>
  <c r="G2297" i="9"/>
  <c r="H4371" i="9" a="1"/>
  <c r="G587" i="9"/>
  <c r="H517" i="9" a="1"/>
  <c r="G3850" i="9"/>
  <c r="G133" i="9"/>
  <c r="F260" i="9"/>
  <c r="G3328" i="9"/>
  <c r="H2387" i="9" a="1"/>
  <c r="G197" i="9"/>
  <c r="G677" i="9"/>
  <c r="F2408" i="9"/>
  <c r="G4111" i="9"/>
  <c r="H4545" i="9" a="1"/>
  <c r="F4807" i="9"/>
  <c r="H3675" i="9" a="1"/>
  <c r="H4632" i="9" a="1"/>
  <c r="G4024" i="9"/>
  <c r="F388" i="9"/>
  <c r="G3241" i="9"/>
  <c r="F3414" i="9"/>
  <c r="G453" i="9"/>
  <c r="H4023" i="9" a="1"/>
  <c r="H4197" i="9" a="1"/>
  <c r="F4197" i="9"/>
  <c r="G2207" i="9"/>
  <c r="H452" i="9" a="1"/>
  <c r="H3414" i="9" a="1"/>
  <c r="G1937" i="9"/>
  <c r="F4545" i="9"/>
  <c r="G4198" i="9"/>
  <c r="F4284" i="9"/>
  <c r="F4023" i="9"/>
  <c r="F3936" i="9"/>
  <c r="H3849" i="9" a="1"/>
  <c r="G3502" i="9"/>
  <c r="H260" i="9" a="1"/>
  <c r="F715" i="9"/>
  <c r="H715" i="9" a="1"/>
  <c r="G1397" i="9"/>
  <c r="H3066" i="9" a="1"/>
  <c r="G2027" i="9"/>
  <c r="G3676" i="9"/>
  <c r="H196" i="9" a="1"/>
  <c r="H132" i="9" a="1"/>
  <c r="H3588" i="9" a="1"/>
  <c r="G4372" i="9"/>
  <c r="G389" i="9"/>
  <c r="G518" i="9"/>
  <c r="G1487" i="9"/>
  <c r="G1757" i="9"/>
  <c r="G3415" i="9"/>
  <c r="F4458" i="9"/>
  <c r="F4632" i="9"/>
  <c r="G3067" i="9"/>
  <c r="H651" i="9" a="1"/>
  <c r="G4808" i="9"/>
  <c r="G1127" i="9"/>
  <c r="F4110" i="9"/>
  <c r="G3589" i="9"/>
  <c r="F4719" i="9"/>
  <c r="H3936" i="9" a="1"/>
  <c r="H586" i="9" a="1"/>
  <c r="G261" i="9"/>
  <c r="G1037" i="9"/>
  <c r="G1847" i="9"/>
  <c r="F3066" i="9"/>
  <c r="H3240" i="9" a="1"/>
  <c r="G325" i="9"/>
  <c r="G4633" i="9"/>
  <c r="F3849" i="9"/>
  <c r="H517" i="9" l="1"/>
  <c r="H452" i="9"/>
  <c r="H4371" i="9"/>
  <c r="H4110" i="9"/>
  <c r="H3153" i="9"/>
  <c r="H3501" i="9"/>
  <c r="H586" i="9"/>
  <c r="H3588" i="9"/>
  <c r="H4197" i="9"/>
  <c r="H3240" i="9"/>
  <c r="H3936" i="9"/>
  <c r="H132" i="9"/>
  <c r="H3849" i="9"/>
  <c r="H4632" i="9"/>
  <c r="H196" i="9"/>
  <c r="H4023" i="9"/>
  <c r="H3675" i="9"/>
  <c r="H388" i="9"/>
  <c r="H4284" i="9"/>
  <c r="H324" i="9"/>
  <c r="H4545" i="9"/>
  <c r="H3066" i="9"/>
  <c r="H3762" i="9"/>
  <c r="H651" i="9"/>
  <c r="H715" i="9"/>
  <c r="H4458" i="9"/>
  <c r="H4719" i="9"/>
  <c r="H260" i="9"/>
  <c r="H3414" i="9"/>
  <c r="H2387" i="9"/>
  <c r="H3327" i="9"/>
  <c r="C1219" i="9"/>
  <c r="C263" i="9"/>
  <c r="B3677" i="9"/>
  <c r="B3329" i="9"/>
  <c r="B4634" i="9"/>
  <c r="B4460" i="9"/>
  <c r="C3852" i="9"/>
  <c r="B717" i="9"/>
  <c r="B3155" i="9"/>
  <c r="B3068" i="9"/>
  <c r="C4374" i="9"/>
  <c r="C1669" i="9"/>
  <c r="B4286" i="9"/>
  <c r="C2029" i="9"/>
  <c r="C3678" i="9"/>
  <c r="C2119" i="9"/>
  <c r="B4808" i="9"/>
  <c r="C3156" i="9"/>
  <c r="C3069" i="9"/>
  <c r="C4200" i="9"/>
  <c r="C327" i="9"/>
  <c r="C1039" i="9"/>
  <c r="C1129" i="9"/>
  <c r="C3417" i="9"/>
  <c r="C679" i="9"/>
  <c r="C589" i="9"/>
  <c r="B3938" i="9"/>
  <c r="B390" i="9"/>
  <c r="C455" i="9"/>
  <c r="C391" i="9"/>
  <c r="C4548" i="9"/>
  <c r="B4373" i="9"/>
  <c r="B518" i="9"/>
  <c r="B3764" i="9"/>
  <c r="B2410" i="9"/>
  <c r="B653" i="9"/>
  <c r="B589" i="9"/>
  <c r="C1489" i="9"/>
  <c r="C4635" i="9"/>
  <c r="B3416" i="9"/>
  <c r="C1759" i="9"/>
  <c r="C1399" i="9"/>
  <c r="C4809" i="9"/>
  <c r="B4112" i="9"/>
  <c r="C4026" i="9"/>
  <c r="C3504" i="9"/>
  <c r="C2299" i="9"/>
  <c r="B454" i="9"/>
  <c r="B4199" i="9"/>
  <c r="C3243" i="9"/>
  <c r="C949" i="9"/>
  <c r="B3503" i="9"/>
  <c r="C4461" i="9"/>
  <c r="C769" i="9"/>
  <c r="C1579" i="9"/>
  <c r="C3939" i="9"/>
  <c r="C3765" i="9"/>
  <c r="C859" i="9"/>
  <c r="B198" i="9"/>
  <c r="B3851" i="9"/>
  <c r="C519" i="9"/>
  <c r="C1309" i="9"/>
  <c r="C4287" i="9"/>
  <c r="C2209" i="9"/>
  <c r="B326" i="9"/>
  <c r="B3242" i="9"/>
  <c r="C4113" i="9"/>
  <c r="C1849" i="9"/>
  <c r="B4025" i="9"/>
  <c r="C1939" i="9"/>
  <c r="B262" i="9"/>
  <c r="C3591" i="9"/>
  <c r="B4547" i="9"/>
  <c r="B4721" i="9"/>
  <c r="C4722" i="9"/>
  <c r="C2389" i="9"/>
  <c r="C3330" i="9"/>
  <c r="B3590" i="9"/>
  <c r="H197" i="9" a="1"/>
  <c r="G326" i="9"/>
  <c r="H453" i="9" a="1"/>
  <c r="H3415" i="9" a="1"/>
  <c r="H389" i="9" a="1"/>
  <c r="G1128" i="9"/>
  <c r="G4373" i="9"/>
  <c r="G262" i="9"/>
  <c r="G3416" i="9"/>
  <c r="G4199" i="9"/>
  <c r="G1758" i="9"/>
  <c r="H261" i="9" a="1"/>
  <c r="H2388" i="9" a="1"/>
  <c r="F3589" i="9"/>
  <c r="H133" i="9" a="1"/>
  <c r="H652" i="9" a="1"/>
  <c r="G3677" i="9"/>
  <c r="F518" i="9"/>
  <c r="G768" i="9"/>
  <c r="F3850" i="9"/>
  <c r="H3502" i="9" a="1"/>
  <c r="F197" i="9"/>
  <c r="G948" i="9"/>
  <c r="G3764" i="9"/>
  <c r="H3589" i="9" a="1"/>
  <c r="H3676" i="9" a="1"/>
  <c r="F4459" i="9"/>
  <c r="G1398" i="9"/>
  <c r="G858" i="9"/>
  <c r="F3067" i="9"/>
  <c r="G2208" i="9"/>
  <c r="H3937" i="9" a="1"/>
  <c r="H587" i="9" a="1"/>
  <c r="F4720" i="9"/>
  <c r="F4808" i="9"/>
  <c r="G519" i="9"/>
  <c r="G678" i="9"/>
  <c r="F4633" i="9"/>
  <c r="F3763" i="9"/>
  <c r="F3415" i="9"/>
  <c r="G4286" i="9"/>
  <c r="F3241" i="9"/>
  <c r="G3155" i="9"/>
  <c r="G1038" i="9"/>
  <c r="H4808" i="9" a="1"/>
  <c r="G4112" i="9"/>
  <c r="F261" i="9"/>
  <c r="H325" i="9" a="1"/>
  <c r="H3154" i="9" a="1"/>
  <c r="F3502" i="9"/>
  <c r="G1218" i="9"/>
  <c r="G2389" i="9"/>
  <c r="G3851" i="9"/>
  <c r="G3590" i="9"/>
  <c r="H3067" i="9" a="1"/>
  <c r="G1578" i="9"/>
  <c r="F4546" i="9"/>
  <c r="F3154" i="9"/>
  <c r="G2118" i="9"/>
  <c r="G390" i="9"/>
  <c r="H4459" i="9" a="1"/>
  <c r="G4025" i="9"/>
  <c r="G1488" i="9"/>
  <c r="H3328" i="9" a="1"/>
  <c r="F652" i="9"/>
  <c r="F2409" i="9"/>
  <c r="H4633" i="9" a="1"/>
  <c r="F3937" i="9"/>
  <c r="H716" i="9" a="1"/>
  <c r="H3850" i="9" a="1"/>
  <c r="G3068" i="9"/>
  <c r="G2028" i="9"/>
  <c r="H3241" i="9" a="1"/>
  <c r="F453" i="9"/>
  <c r="G3242" i="9"/>
  <c r="G198" i="9"/>
  <c r="G4809" i="9"/>
  <c r="G4721" i="9"/>
  <c r="G4460" i="9"/>
  <c r="H4372" i="9" a="1"/>
  <c r="H4285" i="9" a="1"/>
  <c r="F3328" i="9"/>
  <c r="F325" i="9"/>
  <c r="G3329" i="9"/>
  <c r="G588" i="9"/>
  <c r="F4372" i="9"/>
  <c r="F389" i="9"/>
  <c r="H4198" i="9" a="1"/>
  <c r="G1668" i="9"/>
  <c r="F133" i="9"/>
  <c r="G1938" i="9"/>
  <c r="H4111" i="9" a="1"/>
  <c r="G3938" i="9"/>
  <c r="H4546" i="9" a="1"/>
  <c r="F716" i="9"/>
  <c r="H4807" i="9" a="1"/>
  <c r="G4634" i="9"/>
  <c r="G3503" i="9"/>
  <c r="H4024" i="9" a="1"/>
  <c r="H4720" i="9" a="1"/>
  <c r="G2298" i="9"/>
  <c r="F588" i="9"/>
  <c r="F4285" i="9"/>
  <c r="G1308" i="9"/>
  <c r="F3676" i="9"/>
  <c r="F4111" i="9"/>
  <c r="F4198" i="9"/>
  <c r="G4547" i="9"/>
  <c r="H3763" i="9" a="1"/>
  <c r="F4024" i="9"/>
  <c r="G1848" i="9"/>
  <c r="G454" i="9"/>
  <c r="H4808" i="9" l="1"/>
  <c r="H587" i="9"/>
  <c r="H3676" i="9"/>
  <c r="H133" i="9"/>
  <c r="H3067" i="9"/>
  <c r="H3937" i="9"/>
  <c r="H3589" i="9"/>
  <c r="H389" i="9"/>
  <c r="H3415" i="9"/>
  <c r="H4198" i="9"/>
  <c r="H4720" i="9"/>
  <c r="H4285" i="9"/>
  <c r="H3328" i="9"/>
  <c r="H2388" i="9"/>
  <c r="H3763" i="9"/>
  <c r="H4024" i="9"/>
  <c r="H4372" i="9"/>
  <c r="H3850" i="9"/>
  <c r="H261" i="9"/>
  <c r="H453" i="9"/>
  <c r="H3502" i="9"/>
  <c r="H4807" i="9"/>
  <c r="H716" i="9"/>
  <c r="H3154" i="9"/>
  <c r="H4459" i="9"/>
  <c r="H325" i="9"/>
  <c r="H4546" i="9"/>
  <c r="H652" i="9"/>
  <c r="H197" i="9"/>
  <c r="H4111" i="9"/>
  <c r="H3241" i="9"/>
  <c r="H4633" i="9"/>
  <c r="B3591" i="9"/>
  <c r="C3679" i="9"/>
  <c r="C4027" i="9"/>
  <c r="B327" i="9"/>
  <c r="B4026" i="9"/>
  <c r="C590" i="9"/>
  <c r="C680" i="9"/>
  <c r="B3852" i="9"/>
  <c r="C770" i="9"/>
  <c r="B4548" i="9"/>
  <c r="B3330" i="9"/>
  <c r="C1400" i="9"/>
  <c r="C950" i="9"/>
  <c r="B4635" i="9"/>
  <c r="C3418" i="9"/>
  <c r="B4113" i="9"/>
  <c r="B391" i="9"/>
  <c r="C3853" i="9"/>
  <c r="C4549" i="9"/>
  <c r="B4287" i="9"/>
  <c r="C4114" i="9"/>
  <c r="B718" i="9"/>
  <c r="B455" i="9"/>
  <c r="C4288" i="9"/>
  <c r="B3504" i="9"/>
  <c r="B4461" i="9"/>
  <c r="C1220" i="9"/>
  <c r="C3070" i="9"/>
  <c r="C3157" i="9"/>
  <c r="C2210" i="9"/>
  <c r="C1760" i="9"/>
  <c r="B3417" i="9"/>
  <c r="C2300" i="9"/>
  <c r="B4200" i="9"/>
  <c r="C3244" i="9"/>
  <c r="C3766" i="9"/>
  <c r="C4462" i="9"/>
  <c r="C3940" i="9"/>
  <c r="B3765" i="9"/>
  <c r="B2411" i="9"/>
  <c r="C4201" i="9"/>
  <c r="C1040" i="9"/>
  <c r="C456" i="9"/>
  <c r="B3069" i="9"/>
  <c r="B3156" i="9"/>
  <c r="C4636" i="9"/>
  <c r="C4810" i="9"/>
  <c r="C4375" i="9"/>
  <c r="C1130" i="9"/>
  <c r="C1670" i="9"/>
  <c r="C2390" i="9"/>
  <c r="C4723" i="9"/>
  <c r="C2120" i="9"/>
  <c r="C2030" i="9"/>
  <c r="C1580" i="9"/>
  <c r="B519" i="9"/>
  <c r="C1940" i="9"/>
  <c r="B3939" i="9"/>
  <c r="B263" i="9"/>
  <c r="C328" i="9"/>
  <c r="C860" i="9"/>
  <c r="C1490" i="9"/>
  <c r="C392" i="9"/>
  <c r="B3678" i="9"/>
  <c r="B4809" i="9"/>
  <c r="C3331" i="9"/>
  <c r="C3592" i="9"/>
  <c r="C520" i="9"/>
  <c r="B3243" i="9"/>
  <c r="C1310" i="9"/>
  <c r="C1850" i="9"/>
  <c r="B654" i="9"/>
  <c r="B590" i="9"/>
  <c r="C3505" i="9"/>
  <c r="B4374" i="9"/>
  <c r="B4722" i="9"/>
  <c r="G679" i="9"/>
  <c r="G3417" i="9"/>
  <c r="H262" i="9" a="1"/>
  <c r="G1849" i="9"/>
  <c r="H4721" i="9" a="1"/>
  <c r="G4548" i="9"/>
  <c r="H4025" i="9" a="1"/>
  <c r="G1399" i="9"/>
  <c r="G3156" i="9"/>
  <c r="H326" i="9" a="1"/>
  <c r="G4810" i="9"/>
  <c r="G1669" i="9"/>
  <c r="G3939" i="9"/>
  <c r="F519" i="9"/>
  <c r="G455" i="9"/>
  <c r="G4461" i="9"/>
  <c r="G859" i="9"/>
  <c r="F4634" i="9"/>
  <c r="H4112" i="9" a="1"/>
  <c r="F3851" i="9"/>
  <c r="G2390" i="9"/>
  <c r="F326" i="9"/>
  <c r="H3938" i="9" a="1"/>
  <c r="F3503" i="9"/>
  <c r="F4721" i="9"/>
  <c r="F4460" i="9"/>
  <c r="H3242" i="9" a="1"/>
  <c r="F717" i="9"/>
  <c r="F3068" i="9"/>
  <c r="F3938" i="9"/>
  <c r="F3155" i="9"/>
  <c r="F4547" i="9"/>
  <c r="F454" i="9"/>
  <c r="G3591" i="9"/>
  <c r="G391" i="9"/>
  <c r="G4026" i="9"/>
  <c r="F390" i="9"/>
  <c r="F4286" i="9"/>
  <c r="G4635" i="9"/>
  <c r="G3504" i="9"/>
  <c r="F4373" i="9"/>
  <c r="F3764" i="9"/>
  <c r="H4547" i="9" a="1"/>
  <c r="H198" i="9" a="1"/>
  <c r="H3416" i="9" a="1"/>
  <c r="G1219" i="9"/>
  <c r="H3068" i="9" a="1"/>
  <c r="G3069" i="9"/>
  <c r="G520" i="9"/>
  <c r="F653" i="9"/>
  <c r="G4287" i="9"/>
  <c r="G3765" i="9"/>
  <c r="G1129" i="9"/>
  <c r="G3330" i="9"/>
  <c r="G1489" i="9"/>
  <c r="H518" i="9" a="1"/>
  <c r="G2119" i="9"/>
  <c r="H3329" i="9" a="1"/>
  <c r="G2299" i="9"/>
  <c r="G327" i="9"/>
  <c r="G263" i="9"/>
  <c r="G3243" i="9"/>
  <c r="F4199" i="9"/>
  <c r="G4722" i="9"/>
  <c r="H3851" i="9" a="1"/>
  <c r="G3678" i="9"/>
  <c r="H588" i="9" a="1"/>
  <c r="H717" i="9" a="1"/>
  <c r="F2410" i="9"/>
  <c r="F3416" i="9"/>
  <c r="H454" i="9" a="1"/>
  <c r="H653" i="9" a="1"/>
  <c r="G1759" i="9"/>
  <c r="H3155" i="9" a="1"/>
  <c r="F4112" i="9"/>
  <c r="F3677" i="9"/>
  <c r="F3329" i="9"/>
  <c r="F3242" i="9"/>
  <c r="H4809" i="9" a="1"/>
  <c r="H2389" i="9" a="1"/>
  <c r="G1039" i="9"/>
  <c r="H3590" i="9" a="1"/>
  <c r="G4113" i="9"/>
  <c r="F3590" i="9"/>
  <c r="G2209" i="9"/>
  <c r="H3764" i="9" a="1"/>
  <c r="G1579" i="9"/>
  <c r="H4373" i="9" a="1"/>
  <c r="H4460" i="9" a="1"/>
  <c r="G3852" i="9"/>
  <c r="G769" i="9"/>
  <c r="G1309" i="9"/>
  <c r="F198" i="9"/>
  <c r="H390" i="9" a="1"/>
  <c r="F4809" i="9"/>
  <c r="H4634" i="9" a="1"/>
  <c r="G2029" i="9"/>
  <c r="H4286" i="9" a="1"/>
  <c r="G4374" i="9"/>
  <c r="H3503" i="9" a="1"/>
  <c r="G1939" i="9"/>
  <c r="F4025" i="9"/>
  <c r="H4199" i="9" a="1"/>
  <c r="G949" i="9"/>
  <c r="F262" i="9"/>
  <c r="H3677" i="9" a="1"/>
  <c r="G589" i="9"/>
  <c r="F589" i="9"/>
  <c r="G4200" i="9"/>
  <c r="H3677" i="9" l="1"/>
  <c r="H198" i="9"/>
  <c r="H4547" i="9"/>
  <c r="H3329" i="9"/>
  <c r="H326" i="9"/>
  <c r="H4199" i="9"/>
  <c r="H4460" i="9"/>
  <c r="H3155" i="9"/>
  <c r="H518" i="9"/>
  <c r="H4809" i="9"/>
  <c r="H4373" i="9"/>
  <c r="H653" i="9"/>
  <c r="H3242" i="9"/>
  <c r="H3416" i="9"/>
  <c r="H4025" i="9"/>
  <c r="H3503" i="9"/>
  <c r="H3764" i="9"/>
  <c r="H454" i="9"/>
  <c r="H4721" i="9"/>
  <c r="H4286" i="9"/>
  <c r="H717" i="9"/>
  <c r="H4112" i="9"/>
  <c r="H262" i="9"/>
  <c r="H4634" i="9"/>
  <c r="H3590" i="9"/>
  <c r="H588" i="9"/>
  <c r="H3938" i="9"/>
  <c r="H390" i="9"/>
  <c r="H2389" i="9"/>
  <c r="H3851" i="9"/>
  <c r="H3068" i="9"/>
  <c r="C1311" i="9"/>
  <c r="B328" i="9"/>
  <c r="B3853" i="9"/>
  <c r="C3332" i="9"/>
  <c r="B520" i="9"/>
  <c r="B4375" i="9"/>
  <c r="B4201" i="9"/>
  <c r="B3940" i="9"/>
  <c r="C1041" i="9"/>
  <c r="C861" i="9"/>
  <c r="B392" i="9"/>
  <c r="B3766" i="9"/>
  <c r="C521" i="9"/>
  <c r="C4376" i="9"/>
  <c r="C1491" i="9"/>
  <c r="B4810" i="9"/>
  <c r="C1941" i="9"/>
  <c r="C3680" i="9"/>
  <c r="C457" i="9"/>
  <c r="C1671" i="9"/>
  <c r="B4549" i="9"/>
  <c r="C3506" i="9"/>
  <c r="C771" i="9"/>
  <c r="C4115" i="9"/>
  <c r="C393" i="9"/>
  <c r="C4463" i="9"/>
  <c r="C1851" i="9"/>
  <c r="B4462" i="9"/>
  <c r="B4027" i="9"/>
  <c r="C4724" i="9"/>
  <c r="C1131" i="9"/>
  <c r="C4028" i="9"/>
  <c r="B4288" i="9"/>
  <c r="C2301" i="9"/>
  <c r="B3592" i="9"/>
  <c r="C4637" i="9"/>
  <c r="B3418" i="9"/>
  <c r="C681" i="9"/>
  <c r="C591" i="9"/>
  <c r="B719" i="9"/>
  <c r="C3593" i="9"/>
  <c r="C1401" i="9"/>
  <c r="C3419" i="9"/>
  <c r="C1581" i="9"/>
  <c r="C2121" i="9"/>
  <c r="C1761" i="9"/>
  <c r="C4289" i="9"/>
  <c r="C3245" i="9"/>
  <c r="C3767" i="9"/>
  <c r="B456" i="9"/>
  <c r="C1221" i="9"/>
  <c r="B3244" i="9"/>
  <c r="C4550" i="9"/>
  <c r="C2391" i="9"/>
  <c r="C3158" i="9"/>
  <c r="C3071" i="9"/>
  <c r="C3941" i="9"/>
  <c r="B4723" i="9"/>
  <c r="B4636" i="9"/>
  <c r="C3854" i="9"/>
  <c r="C4811" i="9"/>
  <c r="B655" i="9"/>
  <c r="B591" i="9"/>
  <c r="B3331" i="9"/>
  <c r="C951" i="9"/>
  <c r="C2031" i="9"/>
  <c r="C2211" i="9"/>
  <c r="B3157" i="9"/>
  <c r="B3070" i="9"/>
  <c r="B2412" i="9"/>
  <c r="B3505" i="9"/>
  <c r="C4202" i="9"/>
  <c r="B4114" i="9"/>
  <c r="B3679" i="9"/>
  <c r="F4200" i="9"/>
  <c r="H4026" i="9" a="1"/>
  <c r="F3417" i="9"/>
  <c r="F4548" i="9"/>
  <c r="H4461" i="9" a="1"/>
  <c r="F3243" i="9"/>
  <c r="G1040" i="9"/>
  <c r="G1580" i="9"/>
  <c r="F455" i="9"/>
  <c r="H654" i="9" a="1"/>
  <c r="F4461" i="9"/>
  <c r="G2210" i="9"/>
  <c r="F590" i="9"/>
  <c r="G2120" i="9"/>
  <c r="H3939" i="9" a="1"/>
  <c r="G1490" i="9"/>
  <c r="H263" i="9" a="1"/>
  <c r="F3330" i="9"/>
  <c r="H4722" i="9" a="1"/>
  <c r="G4027" i="9"/>
  <c r="G4723" i="9"/>
  <c r="H391" i="9" a="1"/>
  <c r="G3505" i="9"/>
  <c r="F263" i="9"/>
  <c r="H3504" i="9" a="1"/>
  <c r="H4200" i="9" a="1"/>
  <c r="H3765" i="9" a="1"/>
  <c r="H327" i="9" a="1"/>
  <c r="G3331" i="9"/>
  <c r="F654" i="9"/>
  <c r="G456" i="9"/>
  <c r="G1130" i="9"/>
  <c r="G2030" i="9"/>
  <c r="F327" i="9"/>
  <c r="G3070" i="9"/>
  <c r="H2390" i="9" a="1"/>
  <c r="H3591" i="9" a="1"/>
  <c r="H718" i="9" a="1"/>
  <c r="G4288" i="9"/>
  <c r="H4635" i="9" a="1"/>
  <c r="H3243" i="9" a="1"/>
  <c r="H4113" i="9" a="1"/>
  <c r="H3156" i="9" a="1"/>
  <c r="F3069" i="9"/>
  <c r="G4114" i="9"/>
  <c r="G1850" i="9"/>
  <c r="H3330" i="9" a="1"/>
  <c r="F718" i="9"/>
  <c r="G4636" i="9"/>
  <c r="H4810" i="9" a="1"/>
  <c r="G3766" i="9"/>
  <c r="G1310" i="9"/>
  <c r="F3852" i="9"/>
  <c r="H3069" i="9" a="1"/>
  <c r="H4548" i="9" a="1"/>
  <c r="F3156" i="9"/>
  <c r="F3591" i="9"/>
  <c r="F4287" i="9"/>
  <c r="H520" i="9" a="1"/>
  <c r="F3765" i="9"/>
  <c r="H589" i="9" a="1"/>
  <c r="G3244" i="9"/>
  <c r="G3157" i="9"/>
  <c r="H519" i="9" a="1"/>
  <c r="H4287" i="9" a="1"/>
  <c r="F4113" i="9"/>
  <c r="F4374" i="9"/>
  <c r="G4462" i="9"/>
  <c r="G3592" i="9"/>
  <c r="G4811" i="9"/>
  <c r="G392" i="9"/>
  <c r="G3853" i="9"/>
  <c r="G4375" i="9"/>
  <c r="H3417" i="9" a="1"/>
  <c r="F4026" i="9"/>
  <c r="G3418" i="9"/>
  <c r="G860" i="9"/>
  <c r="G590" i="9"/>
  <c r="G3679" i="9"/>
  <c r="F4635" i="9"/>
  <c r="G1400" i="9"/>
  <c r="F4810" i="9"/>
  <c r="F3678" i="9"/>
  <c r="H3678" i="9" a="1"/>
  <c r="G3940" i="9"/>
  <c r="F520" i="9"/>
  <c r="H3852" i="9" a="1"/>
  <c r="G1940" i="9"/>
  <c r="G950" i="9"/>
  <c r="F3939" i="9"/>
  <c r="F2411" i="9"/>
  <c r="G1670" i="9"/>
  <c r="F391" i="9"/>
  <c r="G2300" i="9"/>
  <c r="G2391" i="9"/>
  <c r="G1760" i="9"/>
  <c r="F4722" i="9"/>
  <c r="G1220" i="9"/>
  <c r="G4549" i="9"/>
  <c r="G521" i="9"/>
  <c r="G770" i="9"/>
  <c r="G680" i="9"/>
  <c r="H4374" i="9" a="1"/>
  <c r="H455" i="9" a="1"/>
  <c r="F3504" i="9"/>
  <c r="G328" i="9"/>
  <c r="G4201" i="9"/>
  <c r="H4810" i="9" l="1"/>
  <c r="H3852" i="9"/>
  <c r="H3069" i="9"/>
  <c r="H4287" i="9"/>
  <c r="H3330" i="9"/>
  <c r="H654" i="9"/>
  <c r="H519" i="9"/>
  <c r="H3678" i="9"/>
  <c r="H2390" i="9"/>
  <c r="H3417" i="9"/>
  <c r="H589" i="9"/>
  <c r="H3156" i="9"/>
  <c r="H327" i="9"/>
  <c r="H3939" i="9"/>
  <c r="H4113" i="9"/>
  <c r="H3765" i="9"/>
  <c r="H455" i="9"/>
  <c r="H4461" i="9"/>
  <c r="H520" i="9"/>
  <c r="H3243" i="9"/>
  <c r="H4200" i="9"/>
  <c r="H4722" i="9"/>
  <c r="H4635" i="9"/>
  <c r="H3504" i="9"/>
  <c r="H4374" i="9"/>
  <c r="H4026" i="9"/>
  <c r="H718" i="9"/>
  <c r="H4548" i="9"/>
  <c r="H3591" i="9"/>
  <c r="H391" i="9"/>
  <c r="H263" i="9"/>
  <c r="C862" i="9"/>
  <c r="C4638" i="9"/>
  <c r="C1852" i="9"/>
  <c r="C3594" i="9"/>
  <c r="B3158" i="9"/>
  <c r="B3071" i="9"/>
  <c r="C1042" i="9"/>
  <c r="C3159" i="9"/>
  <c r="C3072" i="9"/>
  <c r="B3332" i="9"/>
  <c r="C3681" i="9"/>
  <c r="B3506" i="9"/>
  <c r="B4376" i="9"/>
  <c r="B4115" i="9"/>
  <c r="C2032" i="9"/>
  <c r="C1132" i="9"/>
  <c r="C1402" i="9"/>
  <c r="B4637" i="9"/>
  <c r="B3245" i="9"/>
  <c r="B3419" i="9"/>
  <c r="B4724" i="9"/>
  <c r="C3246" i="9"/>
  <c r="C1312" i="9"/>
  <c r="C3333" i="9"/>
  <c r="C1672" i="9"/>
  <c r="C4725" i="9"/>
  <c r="C4116" i="9"/>
  <c r="B4550" i="9"/>
  <c r="C4290" i="9"/>
  <c r="C4203" i="9"/>
  <c r="C1762" i="9"/>
  <c r="B3854" i="9"/>
  <c r="B4028" i="9"/>
  <c r="C3420" i="9"/>
  <c r="C682" i="9"/>
  <c r="C592" i="9"/>
  <c r="C1222" i="9"/>
  <c r="C522" i="9"/>
  <c r="B457" i="9"/>
  <c r="B3593" i="9"/>
  <c r="B4811" i="9"/>
  <c r="B4289" i="9"/>
  <c r="B4202" i="9"/>
  <c r="B3680" i="9"/>
  <c r="C4551" i="9"/>
  <c r="C3942" i="9"/>
  <c r="C2302" i="9"/>
  <c r="B592" i="9"/>
  <c r="B656" i="9"/>
  <c r="B521" i="9"/>
  <c r="C4377" i="9"/>
  <c r="C3507" i="9"/>
  <c r="C1942" i="9"/>
  <c r="B720" i="9"/>
  <c r="C2392" i="9"/>
  <c r="C1582" i="9"/>
  <c r="B3941" i="9"/>
  <c r="B2413" i="9"/>
  <c r="C2122" i="9"/>
  <c r="C3855" i="9"/>
  <c r="C1492" i="9"/>
  <c r="C772" i="9"/>
  <c r="C4812" i="9"/>
  <c r="C3768" i="9"/>
  <c r="B3767" i="9"/>
  <c r="C4029" i="9"/>
  <c r="C2212" i="9"/>
  <c r="C458" i="9"/>
  <c r="C4464" i="9"/>
  <c r="C952" i="9"/>
  <c r="B4463" i="9"/>
  <c r="B393" i="9"/>
  <c r="H4114" i="9" a="1"/>
  <c r="G4028" i="9"/>
  <c r="F4462" i="9"/>
  <c r="F3505" i="9"/>
  <c r="G1401" i="9"/>
  <c r="F591" i="9"/>
  <c r="G3593" i="9"/>
  <c r="H3679" i="9" a="1"/>
  <c r="G4115" i="9"/>
  <c r="G2211" i="9"/>
  <c r="G393" i="9"/>
  <c r="G457" i="9"/>
  <c r="F456" i="9"/>
  <c r="H2391" i="9" a="1"/>
  <c r="F3853" i="9"/>
  <c r="F4549" i="9"/>
  <c r="F3157" i="9"/>
  <c r="G3941" i="9"/>
  <c r="F3418" i="9"/>
  <c r="F3766" i="9"/>
  <c r="H3592" i="9" a="1"/>
  <c r="F4636" i="9"/>
  <c r="F655" i="9"/>
  <c r="G522" i="9"/>
  <c r="G591" i="9"/>
  <c r="H3418" i="9" a="1"/>
  <c r="G681" i="9"/>
  <c r="H4288" i="9" a="1"/>
  <c r="F392" i="9"/>
  <c r="G2031" i="9"/>
  <c r="H3244" i="9" a="1"/>
  <c r="G3767" i="9"/>
  <c r="H4375" i="9" a="1"/>
  <c r="F3679" i="9"/>
  <c r="H328" i="9" a="1"/>
  <c r="H719" i="9" a="1"/>
  <c r="G3332" i="9"/>
  <c r="G861" i="9"/>
  <c r="F3331" i="9"/>
  <c r="F4723" i="9"/>
  <c r="G2392" i="9"/>
  <c r="G3506" i="9"/>
  <c r="F4288" i="9"/>
  <c r="H4549" i="9" a="1"/>
  <c r="H3070" i="9" a="1"/>
  <c r="F3244" i="9"/>
  <c r="F719" i="9"/>
  <c r="H4201" i="9" a="1"/>
  <c r="H4636" i="9" a="1"/>
  <c r="F4201" i="9"/>
  <c r="G1851" i="9"/>
  <c r="F328" i="9"/>
  <c r="G4550" i="9"/>
  <c r="G4812" i="9"/>
  <c r="G1761" i="9"/>
  <c r="G1491" i="9"/>
  <c r="F3940" i="9"/>
  <c r="F4811" i="9"/>
  <c r="H4462" i="9" a="1"/>
  <c r="H590" i="9" a="1"/>
  <c r="H3940" i="9" a="1"/>
  <c r="G3854" i="9"/>
  <c r="H3853" i="9" a="1"/>
  <c r="F3592" i="9"/>
  <c r="H521" i="9" a="1"/>
  <c r="H3331" i="9" a="1"/>
  <c r="G951" i="9"/>
  <c r="G2121" i="9"/>
  <c r="G1041" i="9"/>
  <c r="G1581" i="9"/>
  <c r="G3071" i="9"/>
  <c r="G4376" i="9"/>
  <c r="G771" i="9"/>
  <c r="H3505" i="9" a="1"/>
  <c r="H3157" i="9" a="1"/>
  <c r="G4289" i="9"/>
  <c r="F4114" i="9"/>
  <c r="G3419" i="9"/>
  <c r="G1221" i="9"/>
  <c r="H4027" i="9" a="1"/>
  <c r="G1131" i="9"/>
  <c r="H3766" i="9" a="1"/>
  <c r="G4724" i="9"/>
  <c r="H456" i="9" a="1"/>
  <c r="G1941" i="9"/>
  <c r="F4375" i="9"/>
  <c r="G3245" i="9"/>
  <c r="G4463" i="9"/>
  <c r="G3680" i="9"/>
  <c r="F521" i="9"/>
  <c r="G3158" i="9"/>
  <c r="F3070" i="9"/>
  <c r="H392" i="9" a="1"/>
  <c r="H655" i="9" a="1"/>
  <c r="G2301" i="9"/>
  <c r="G4202" i="9"/>
  <c r="H4723" i="9" a="1"/>
  <c r="G1671" i="9"/>
  <c r="G1311" i="9"/>
  <c r="G4637" i="9"/>
  <c r="F2412" i="9"/>
  <c r="F4027" i="9"/>
  <c r="H521" i="9" l="1"/>
  <c r="H456" i="9"/>
  <c r="H3853" i="9"/>
  <c r="H3070" i="9"/>
  <c r="H655" i="9"/>
  <c r="H3418" i="9"/>
  <c r="H392" i="9"/>
  <c r="H3157" i="9"/>
  <c r="H3940" i="9"/>
  <c r="H4636" i="9"/>
  <c r="H719" i="9"/>
  <c r="H3505" i="9"/>
  <c r="H590" i="9"/>
  <c r="H4549" i="9"/>
  <c r="H328" i="9"/>
  <c r="H4462" i="9"/>
  <c r="H2391" i="9"/>
  <c r="H3331" i="9"/>
  <c r="H3766" i="9"/>
  <c r="H4375" i="9"/>
  <c r="H3244" i="9"/>
  <c r="H4201" i="9"/>
  <c r="H4027" i="9"/>
  <c r="H3592" i="9"/>
  <c r="H4288" i="9"/>
  <c r="H3679" i="9"/>
  <c r="H4114" i="9"/>
  <c r="H4723" i="9"/>
  <c r="C4117" i="9"/>
  <c r="C4813" i="9"/>
  <c r="B4116" i="9"/>
  <c r="B3855" i="9"/>
  <c r="C1583" i="9"/>
  <c r="C2033" i="9"/>
  <c r="C4378" i="9"/>
  <c r="C3073" i="9"/>
  <c r="C3160" i="9"/>
  <c r="C1493" i="9"/>
  <c r="B458" i="9"/>
  <c r="B4638" i="9"/>
  <c r="C3595" i="9"/>
  <c r="B522" i="9"/>
  <c r="C773" i="9"/>
  <c r="C1853" i="9"/>
  <c r="B3507" i="9"/>
  <c r="B4377" i="9"/>
  <c r="C4291" i="9"/>
  <c r="C4204" i="9"/>
  <c r="C1403" i="9"/>
  <c r="C2123" i="9"/>
  <c r="B3072" i="9"/>
  <c r="B3159" i="9"/>
  <c r="C4726" i="9"/>
  <c r="C3334" i="9"/>
  <c r="C953" i="9"/>
  <c r="B2414" i="9"/>
  <c r="B4725" i="9"/>
  <c r="B4203" i="9"/>
  <c r="B3420" i="9"/>
  <c r="B3246" i="9"/>
  <c r="C4639" i="9"/>
  <c r="C4552" i="9"/>
  <c r="B4029" i="9"/>
  <c r="C1313" i="9"/>
  <c r="C3682" i="9"/>
  <c r="C863" i="9"/>
  <c r="C4030" i="9"/>
  <c r="C1763" i="9"/>
  <c r="C683" i="9"/>
  <c r="C593" i="9"/>
  <c r="C3247" i="9"/>
  <c r="C1043" i="9"/>
  <c r="B4464" i="9"/>
  <c r="C523" i="9"/>
  <c r="B721" i="9"/>
  <c r="B3768" i="9"/>
  <c r="B3681" i="9"/>
  <c r="B3942" i="9"/>
  <c r="B4812" i="9"/>
  <c r="C3856" i="9"/>
  <c r="C3943" i="9"/>
  <c r="C1673" i="9"/>
  <c r="B657" i="9"/>
  <c r="B593" i="9"/>
  <c r="B4551" i="9"/>
  <c r="C2303" i="9"/>
  <c r="C3421" i="9"/>
  <c r="C1223" i="9"/>
  <c r="B3594" i="9"/>
  <c r="C1133" i="9"/>
  <c r="C1943" i="9"/>
  <c r="C2213" i="9"/>
  <c r="C4465" i="9"/>
  <c r="C2393" i="9"/>
  <c r="B4290" i="9"/>
  <c r="C3508" i="9"/>
  <c r="B3333" i="9"/>
  <c r="C3769" i="9"/>
  <c r="G4551" i="9"/>
  <c r="G1492" i="9"/>
  <c r="G4464" i="9"/>
  <c r="F3332" i="9"/>
  <c r="F4115" i="9"/>
  <c r="H4376" i="9" a="1"/>
  <c r="H2392" i="9" a="1"/>
  <c r="H4724" i="9" a="1"/>
  <c r="G3333" i="9"/>
  <c r="H656" i="9" a="1"/>
  <c r="G3246" i="9"/>
  <c r="G3855" i="9"/>
  <c r="H720" i="9" a="1"/>
  <c r="F3419" i="9"/>
  <c r="F3593" i="9"/>
  <c r="G1042" i="9"/>
  <c r="F4289" i="9"/>
  <c r="H3245" i="9" a="1"/>
  <c r="G4290" i="9"/>
  <c r="H4289" i="9" a="1"/>
  <c r="H3854" i="9" a="1"/>
  <c r="F4724" i="9"/>
  <c r="G772" i="9"/>
  <c r="G2393" i="9"/>
  <c r="G2212" i="9"/>
  <c r="H3071" i="9" a="1"/>
  <c r="F3680" i="9"/>
  <c r="F4463" i="9"/>
  <c r="F3506" i="9"/>
  <c r="F3854" i="9"/>
  <c r="G458" i="9"/>
  <c r="G4725" i="9"/>
  <c r="F393" i="9"/>
  <c r="H3158" i="9" a="1"/>
  <c r="H3680" i="9" a="1"/>
  <c r="G2122" i="9"/>
  <c r="H4811" i="9" a="1"/>
  <c r="F3941" i="9"/>
  <c r="H3506" i="9" a="1"/>
  <c r="G3768" i="9"/>
  <c r="G4377" i="9"/>
  <c r="H4550" i="9" a="1"/>
  <c r="F656" i="9"/>
  <c r="H3419" i="9" a="1"/>
  <c r="G682" i="9"/>
  <c r="G4203" i="9"/>
  <c r="H4115" i="9" a="1"/>
  <c r="H4028" i="9" a="1"/>
  <c r="H3767" i="9" a="1"/>
  <c r="F3245" i="9"/>
  <c r="F3767" i="9"/>
  <c r="F592" i="9"/>
  <c r="H3593" i="9" a="1"/>
  <c r="F457" i="9"/>
  <c r="G523" i="9"/>
  <c r="H3941" i="9" a="1"/>
  <c r="G2302" i="9"/>
  <c r="F3071" i="9"/>
  <c r="F4028" i="9"/>
  <c r="G1762" i="9"/>
  <c r="G3507" i="9"/>
  <c r="G4813" i="9"/>
  <c r="F4202" i="9"/>
  <c r="G3072" i="9"/>
  <c r="G1132" i="9"/>
  <c r="H393" i="9" a="1"/>
  <c r="G862" i="9"/>
  <c r="G3159" i="9"/>
  <c r="G1942" i="9"/>
  <c r="G1672" i="9"/>
  <c r="F3158" i="9"/>
  <c r="F4550" i="9"/>
  <c r="G3594" i="9"/>
  <c r="G1312" i="9"/>
  <c r="G1402" i="9"/>
  <c r="H4812" i="9" a="1"/>
  <c r="G4638" i="9"/>
  <c r="G3420" i="9"/>
  <c r="G4029" i="9"/>
  <c r="G592" i="9"/>
  <c r="F4812" i="9"/>
  <c r="G1222" i="9"/>
  <c r="H4637" i="9" a="1"/>
  <c r="G1582" i="9"/>
  <c r="G4116" i="9"/>
  <c r="F720" i="9"/>
  <c r="F4376" i="9"/>
  <c r="G2032" i="9"/>
  <c r="F4637" i="9"/>
  <c r="H3332" i="9" a="1"/>
  <c r="F522" i="9"/>
  <c r="G3681" i="9"/>
  <c r="H4202" i="9" a="1"/>
  <c r="H591" i="9" a="1"/>
  <c r="H4463" i="9" a="1"/>
  <c r="G1852" i="9"/>
  <c r="F2413" i="9"/>
  <c r="G952" i="9"/>
  <c r="H457" i="9" a="1"/>
  <c r="G3942" i="9"/>
  <c r="H4812" i="9" l="1"/>
  <c r="H4811" i="9"/>
  <c r="H457" i="9"/>
  <c r="H3767" i="9"/>
  <c r="H656" i="9"/>
  <c r="H4028" i="9"/>
  <c r="H3680" i="9"/>
  <c r="H3854" i="9"/>
  <c r="H4115" i="9"/>
  <c r="H3158" i="9"/>
  <c r="H4289" i="9"/>
  <c r="H4724" i="9"/>
  <c r="H2392" i="9"/>
  <c r="H4463" i="9"/>
  <c r="H4637" i="9"/>
  <c r="H3245" i="9"/>
  <c r="H4376" i="9"/>
  <c r="H591" i="9"/>
  <c r="H3941" i="9"/>
  <c r="H3419" i="9"/>
  <c r="H4202" i="9"/>
  <c r="H4550" i="9"/>
  <c r="H393" i="9"/>
  <c r="H3593" i="9"/>
  <c r="H3332" i="9"/>
  <c r="H720" i="9"/>
  <c r="H3506" i="9"/>
  <c r="H3071" i="9"/>
  <c r="B722" i="9"/>
  <c r="B3334" i="9"/>
  <c r="B4378" i="9"/>
  <c r="B3160" i="9"/>
  <c r="B3073" i="9"/>
  <c r="B4117" i="9"/>
  <c r="B4639" i="9"/>
  <c r="C2214" i="9"/>
  <c r="B4465" i="9"/>
  <c r="C1584" i="9"/>
  <c r="C1674" i="9"/>
  <c r="B3682" i="9"/>
  <c r="C3248" i="9"/>
  <c r="C3596" i="9"/>
  <c r="C1314" i="9"/>
  <c r="B658" i="9"/>
  <c r="B594" i="9"/>
  <c r="C4727" i="9"/>
  <c r="B4813" i="9"/>
  <c r="C4814" i="9"/>
  <c r="C4292" i="9"/>
  <c r="B4726" i="9"/>
  <c r="C3074" i="9"/>
  <c r="C3161" i="9"/>
  <c r="B3943" i="9"/>
  <c r="B3247" i="9"/>
  <c r="C1944" i="9"/>
  <c r="C4466" i="9"/>
  <c r="C1854" i="9"/>
  <c r="C1404" i="9"/>
  <c r="B2415" i="9"/>
  <c r="C864" i="9"/>
  <c r="B4204" i="9"/>
  <c r="C1764" i="9"/>
  <c r="C4118" i="9"/>
  <c r="B523" i="9"/>
  <c r="C2124" i="9"/>
  <c r="C3335" i="9"/>
  <c r="C3857" i="9"/>
  <c r="B4030" i="9"/>
  <c r="C2394" i="9"/>
  <c r="B3508" i="9"/>
  <c r="C1134" i="9"/>
  <c r="C2034" i="9"/>
  <c r="C4379" i="9"/>
  <c r="B3769" i="9"/>
  <c r="C3509" i="9"/>
  <c r="C4553" i="9"/>
  <c r="B3421" i="9"/>
  <c r="C1044" i="9"/>
  <c r="C1224" i="9"/>
  <c r="C4031" i="9"/>
  <c r="C684" i="9"/>
  <c r="C594" i="9"/>
  <c r="C3944" i="9"/>
  <c r="B3856" i="9"/>
  <c r="C774" i="9"/>
  <c r="C954" i="9"/>
  <c r="C4640" i="9"/>
  <c r="B4291" i="9"/>
  <c r="C3422" i="9"/>
  <c r="C4205" i="9"/>
  <c r="C2304" i="9"/>
  <c r="B4552" i="9"/>
  <c r="C3770" i="9"/>
  <c r="C1494" i="9"/>
  <c r="B3595" i="9"/>
  <c r="C3683" i="9"/>
  <c r="H4116" i="9" a="1"/>
  <c r="G683" i="9"/>
  <c r="H657" i="9" a="1"/>
  <c r="G4552" i="9"/>
  <c r="H2393" i="9" a="1"/>
  <c r="F4377" i="9"/>
  <c r="H3507" i="9" a="1"/>
  <c r="H4725" i="9" a="1"/>
  <c r="F3507" i="9"/>
  <c r="F458" i="9"/>
  <c r="H4290" i="9" a="1"/>
  <c r="G3334" i="9"/>
  <c r="F593" i="9"/>
  <c r="G1133" i="9"/>
  <c r="H592" i="9" a="1"/>
  <c r="F3333" i="9"/>
  <c r="H4464" i="9" a="1"/>
  <c r="H3159" i="9" a="1"/>
  <c r="G863" i="9"/>
  <c r="G4465" i="9"/>
  <c r="F3159" i="9"/>
  <c r="F4203" i="9"/>
  <c r="H3072" i="9" a="1"/>
  <c r="G773" i="9"/>
  <c r="H3420" i="9" a="1"/>
  <c r="G3682" i="9"/>
  <c r="H3594" i="9" a="1"/>
  <c r="H4638" i="9" a="1"/>
  <c r="G3247" i="9"/>
  <c r="G4030" i="9"/>
  <c r="F3942" i="9"/>
  <c r="H4029" i="9" a="1"/>
  <c r="G1223" i="9"/>
  <c r="H721" i="9" a="1"/>
  <c r="H3768" i="9" a="1"/>
  <c r="G3160" i="9"/>
  <c r="F3681" i="9"/>
  <c r="F4029" i="9"/>
  <c r="H3942" i="9" a="1"/>
  <c r="G3508" i="9"/>
  <c r="F523" i="9"/>
  <c r="F721" i="9"/>
  <c r="H522" i="9" a="1"/>
  <c r="G4204" i="9"/>
  <c r="G1853" i="9"/>
  <c r="G2123" i="9"/>
  <c r="H3681" i="9" a="1"/>
  <c r="G1583" i="9"/>
  <c r="G3856" i="9"/>
  <c r="F657" i="9"/>
  <c r="G4726" i="9"/>
  <c r="H4551" i="9" a="1"/>
  <c r="F4813" i="9"/>
  <c r="G1673" i="9"/>
  <c r="F2414" i="9"/>
  <c r="G1763" i="9"/>
  <c r="F3855" i="9"/>
  <c r="G953" i="9"/>
  <c r="F4638" i="9"/>
  <c r="G1043" i="9"/>
  <c r="H4377" i="9" a="1"/>
  <c r="G3769" i="9"/>
  <c r="G1943" i="9"/>
  <c r="G4117" i="9"/>
  <c r="G2033" i="9"/>
  <c r="G4291" i="9"/>
  <c r="F3246" i="9"/>
  <c r="G2213" i="9"/>
  <c r="F4464" i="9"/>
  <c r="G1493" i="9"/>
  <c r="G3595" i="9"/>
  <c r="H3333" i="9" a="1"/>
  <c r="G4814" i="9"/>
  <c r="F3594" i="9"/>
  <c r="G1403" i="9"/>
  <c r="G3943" i="9"/>
  <c r="G4378" i="9"/>
  <c r="G1313" i="9"/>
  <c r="G593" i="9"/>
  <c r="H458" i="9" a="1"/>
  <c r="G2394" i="9"/>
  <c r="H3246" i="9" a="1"/>
  <c r="G4639" i="9"/>
  <c r="F3768" i="9"/>
  <c r="H3855" i="9" a="1"/>
  <c r="G3421" i="9"/>
  <c r="F4290" i="9"/>
  <c r="H4203" i="9" a="1"/>
  <c r="G3073" i="9"/>
  <c r="F4116" i="9"/>
  <c r="F3072" i="9"/>
  <c r="H4813" i="9" a="1"/>
  <c r="F4551" i="9"/>
  <c r="G2303" i="9"/>
  <c r="H523" i="9" a="1"/>
  <c r="F4725" i="9"/>
  <c r="F3420" i="9"/>
  <c r="H523" i="9" l="1"/>
  <c r="H4813" i="9"/>
  <c r="H4638" i="9"/>
  <c r="H3594" i="9"/>
  <c r="H4029" i="9"/>
  <c r="H522" i="9"/>
  <c r="H3420" i="9"/>
  <c r="H458" i="9"/>
  <c r="H4725" i="9"/>
  <c r="H4203" i="9"/>
  <c r="H3333" i="9"/>
  <c r="H3072" i="9"/>
  <c r="H592" i="9"/>
  <c r="H3507" i="9"/>
  <c r="H4377" i="9"/>
  <c r="H3681" i="9"/>
  <c r="H3942" i="9"/>
  <c r="H3855" i="9"/>
  <c r="H2393" i="9"/>
  <c r="H4551" i="9"/>
  <c r="H657" i="9"/>
  <c r="H3246" i="9"/>
  <c r="H3768" i="9"/>
  <c r="H3159" i="9"/>
  <c r="H721" i="9"/>
  <c r="H4464" i="9"/>
  <c r="H4290" i="9"/>
  <c r="H4116" i="9"/>
  <c r="B4640" i="9"/>
  <c r="B3683" i="9"/>
  <c r="C2395" i="9"/>
  <c r="B4814" i="9"/>
  <c r="C4815" i="9"/>
  <c r="B3422" i="9"/>
  <c r="C3336" i="9"/>
  <c r="B4553" i="9"/>
  <c r="B3074" i="9"/>
  <c r="B3161" i="9"/>
  <c r="C1945" i="9"/>
  <c r="C4380" i="9"/>
  <c r="C3510" i="9"/>
  <c r="C865" i="9"/>
  <c r="C4119" i="9"/>
  <c r="C4641" i="9"/>
  <c r="C2125" i="9"/>
  <c r="B4118" i="9"/>
  <c r="C955" i="9"/>
  <c r="B4727" i="9"/>
  <c r="C4554" i="9"/>
  <c r="C3249" i="9"/>
  <c r="C1405" i="9"/>
  <c r="C1765" i="9"/>
  <c r="C2035" i="9"/>
  <c r="C3075" i="9"/>
  <c r="C3162" i="9"/>
  <c r="C1675" i="9"/>
  <c r="B4205" i="9"/>
  <c r="B4466" i="9"/>
  <c r="C1225" i="9"/>
  <c r="C3771" i="9"/>
  <c r="B3944" i="9"/>
  <c r="C1315" i="9"/>
  <c r="B2416" i="9"/>
  <c r="C4032" i="9"/>
  <c r="C4728" i="9"/>
  <c r="B3335" i="9"/>
  <c r="B4379" i="9"/>
  <c r="C3684" i="9"/>
  <c r="B3857" i="9"/>
  <c r="B3596" i="9"/>
  <c r="C3423" i="9"/>
  <c r="C1045" i="9"/>
  <c r="C4206" i="9"/>
  <c r="C3597" i="9"/>
  <c r="C3945" i="9"/>
  <c r="C1855" i="9"/>
  <c r="C1135" i="9"/>
  <c r="C1495" i="9"/>
  <c r="C1585" i="9"/>
  <c r="C4293" i="9"/>
  <c r="C685" i="9"/>
  <c r="C595" i="9"/>
  <c r="C2215" i="9"/>
  <c r="B659" i="9"/>
  <c r="B595" i="9"/>
  <c r="B3248" i="9"/>
  <c r="C3858" i="9"/>
  <c r="C775" i="9"/>
  <c r="B3509" i="9"/>
  <c r="C4467" i="9"/>
  <c r="B4292" i="9"/>
  <c r="B4031" i="9"/>
  <c r="B723" i="9"/>
  <c r="B3770" i="9"/>
  <c r="C2305" i="9"/>
  <c r="H4378" i="9" a="1"/>
  <c r="G2214" i="9"/>
  <c r="H593" i="9" a="1"/>
  <c r="H658" i="9" a="1"/>
  <c r="G3944" i="9"/>
  <c r="H3160" i="9" a="1"/>
  <c r="H4552" i="9" a="1"/>
  <c r="H4030" i="9" a="1"/>
  <c r="G1854" i="9"/>
  <c r="G3770" i="9"/>
  <c r="F658" i="9"/>
  <c r="H3334" i="9" a="1"/>
  <c r="G4640" i="9"/>
  <c r="F4378" i="9"/>
  <c r="G1224" i="9"/>
  <c r="G4031" i="9"/>
  <c r="H722" i="9" a="1"/>
  <c r="G594" i="9"/>
  <c r="F4465" i="9"/>
  <c r="H4639" i="9" a="1"/>
  <c r="H4291" i="9" a="1"/>
  <c r="F3334" i="9"/>
  <c r="G2304" i="9"/>
  <c r="G1494" i="9"/>
  <c r="F3160" i="9"/>
  <c r="F4814" i="9"/>
  <c r="G1044" i="9"/>
  <c r="G1404" i="9"/>
  <c r="F3247" i="9"/>
  <c r="G1134" i="9"/>
  <c r="G4553" i="9"/>
  <c r="G1674" i="9"/>
  <c r="G1584" i="9"/>
  <c r="F4726" i="9"/>
  <c r="G3509" i="9"/>
  <c r="G3683" i="9"/>
  <c r="G774" i="9"/>
  <c r="G1944" i="9"/>
  <c r="F3595" i="9"/>
  <c r="G3074" i="9"/>
  <c r="F4639" i="9"/>
  <c r="H3247" i="9" a="1"/>
  <c r="H3856" i="9" a="1"/>
  <c r="H3769" i="9" a="1"/>
  <c r="H3508" i="9" a="1"/>
  <c r="F3682" i="9"/>
  <c r="F3508" i="9"/>
  <c r="G3335" i="9"/>
  <c r="F2415" i="9"/>
  <c r="G3248" i="9"/>
  <c r="H3682" i="9" a="1"/>
  <c r="F3943" i="9"/>
  <c r="G3422" i="9"/>
  <c r="G2395" i="9"/>
  <c r="H4726" i="9" a="1"/>
  <c r="F3073" i="9"/>
  <c r="G1764" i="9"/>
  <c r="H4465" i="9" a="1"/>
  <c r="H3595" i="9" a="1"/>
  <c r="F4030" i="9"/>
  <c r="G3161" i="9"/>
  <c r="G3857" i="9"/>
  <c r="G954" i="9"/>
  <c r="G4118" i="9"/>
  <c r="G3596" i="9"/>
  <c r="G2034" i="9"/>
  <c r="H2394" i="9" a="1"/>
  <c r="F4552" i="9"/>
  <c r="F4204" i="9"/>
  <c r="H4204" i="9" a="1"/>
  <c r="G4205" i="9"/>
  <c r="G2124" i="9"/>
  <c r="F4117" i="9"/>
  <c r="F3856" i="9"/>
  <c r="F3769" i="9"/>
  <c r="F4291" i="9"/>
  <c r="G684" i="9"/>
  <c r="F594" i="9"/>
  <c r="H3943" i="9" a="1"/>
  <c r="G4379" i="9"/>
  <c r="G4466" i="9"/>
  <c r="G4815" i="9"/>
  <c r="G4727" i="9"/>
  <c r="H3073" i="9" a="1"/>
  <c r="H3421" i="9" a="1"/>
  <c r="F3421" i="9"/>
  <c r="H4117" i="9" a="1"/>
  <c r="F722" i="9"/>
  <c r="G1314" i="9"/>
  <c r="G4292" i="9"/>
  <c r="G864" i="9"/>
  <c r="H722" i="9" l="1"/>
  <c r="H3421" i="9"/>
  <c r="H4204" i="9"/>
  <c r="H4726" i="9"/>
  <c r="H4639" i="9"/>
  <c r="H3073" i="9"/>
  <c r="H3682" i="9"/>
  <c r="H2394" i="9"/>
  <c r="H4465" i="9"/>
  <c r="H3508" i="9"/>
  <c r="H3769" i="9"/>
  <c r="H3334" i="9"/>
  <c r="H3160" i="9"/>
  <c r="H3595" i="9"/>
  <c r="H3856" i="9"/>
  <c r="H3943" i="9"/>
  <c r="H3247" i="9"/>
  <c r="H658" i="9"/>
  <c r="H593" i="9"/>
  <c r="H4030" i="9"/>
  <c r="H4291" i="9"/>
  <c r="H4552" i="9"/>
  <c r="H4378" i="9"/>
  <c r="H4117" i="9"/>
  <c r="C596" i="9"/>
  <c r="C686" i="9"/>
  <c r="B4293" i="9"/>
  <c r="C4468" i="9"/>
  <c r="B3597" i="9"/>
  <c r="C4381" i="9"/>
  <c r="C1136" i="9"/>
  <c r="C4120" i="9"/>
  <c r="C4207" i="9"/>
  <c r="B724" i="9"/>
  <c r="B4467" i="9"/>
  <c r="C2036" i="9"/>
  <c r="C2396" i="9"/>
  <c r="C3946" i="9"/>
  <c r="C2306" i="9"/>
  <c r="C1586" i="9"/>
  <c r="B4554" i="9"/>
  <c r="C3163" i="9"/>
  <c r="C3076" i="9"/>
  <c r="C3337" i="9"/>
  <c r="B3249" i="9"/>
  <c r="C3685" i="9"/>
  <c r="B3684" i="9"/>
  <c r="B3423" i="9"/>
  <c r="C1406" i="9"/>
  <c r="C4642" i="9"/>
  <c r="C2216" i="9"/>
  <c r="B3162" i="9"/>
  <c r="B3075" i="9"/>
  <c r="B4728" i="9"/>
  <c r="C4294" i="9"/>
  <c r="B3945" i="9"/>
  <c r="C2126" i="9"/>
  <c r="C3598" i="9"/>
  <c r="B4641" i="9"/>
  <c r="B3858" i="9"/>
  <c r="C776" i="9"/>
  <c r="C1856" i="9"/>
  <c r="C4816" i="9"/>
  <c r="C4555" i="9"/>
  <c r="B4815" i="9"/>
  <c r="B4380" i="9"/>
  <c r="C4729" i="9"/>
  <c r="B3336" i="9"/>
  <c r="C1226" i="9"/>
  <c r="B4032" i="9"/>
  <c r="B596" i="9"/>
  <c r="B660" i="9"/>
  <c r="C1946" i="9"/>
  <c r="C3772" i="9"/>
  <c r="C3859" i="9"/>
  <c r="C1766" i="9"/>
  <c r="C3424" i="9"/>
  <c r="C1496" i="9"/>
  <c r="C1046" i="9"/>
  <c r="B3771" i="9"/>
  <c r="B4119" i="9"/>
  <c r="C866" i="9"/>
  <c r="C1676" i="9"/>
  <c r="C4033" i="9"/>
  <c r="C3511" i="9"/>
  <c r="B2417" i="9"/>
  <c r="C1316" i="9"/>
  <c r="C3250" i="9"/>
  <c r="B4206" i="9"/>
  <c r="C956" i="9"/>
  <c r="B3510" i="9"/>
  <c r="G4380" i="9"/>
  <c r="H3074" i="9" a="1"/>
  <c r="F659" i="9"/>
  <c r="G3684" i="9"/>
  <c r="H3335" i="9" a="1"/>
  <c r="F723" i="9"/>
  <c r="H4640" i="9" a="1"/>
  <c r="F595" i="9"/>
  <c r="G4467" i="9"/>
  <c r="H3944" i="9" a="1"/>
  <c r="G3336" i="9"/>
  <c r="G3771" i="9"/>
  <c r="F3248" i="9"/>
  <c r="G4293" i="9"/>
  <c r="F2416" i="9"/>
  <c r="G4032" i="9"/>
  <c r="G1495" i="9"/>
  <c r="F4640" i="9"/>
  <c r="G4641" i="9"/>
  <c r="G2305" i="9"/>
  <c r="G775" i="9"/>
  <c r="H3596" i="9" a="1"/>
  <c r="G1945" i="9"/>
  <c r="G955" i="9"/>
  <c r="G3249" i="9"/>
  <c r="F3074" i="9"/>
  <c r="F4292" i="9"/>
  <c r="H4205" i="9" a="1"/>
  <c r="F4118" i="9"/>
  <c r="H4553" i="9" a="1"/>
  <c r="F4205" i="9"/>
  <c r="H4466" i="9" a="1"/>
  <c r="G1675" i="9"/>
  <c r="F3161" i="9"/>
  <c r="F4466" i="9"/>
  <c r="G2035" i="9"/>
  <c r="H594" i="9" a="1"/>
  <c r="G685" i="9"/>
  <c r="F4727" i="9"/>
  <c r="F4031" i="9"/>
  <c r="G2396" i="9"/>
  <c r="G4206" i="9"/>
  <c r="H4031" i="9" a="1"/>
  <c r="G1045" i="9"/>
  <c r="H3248" i="9" a="1"/>
  <c r="G3510" i="9"/>
  <c r="H2395" i="9" a="1"/>
  <c r="F4815" i="9"/>
  <c r="F3683" i="9"/>
  <c r="G3597" i="9"/>
  <c r="H4814" i="9" a="1"/>
  <c r="H4727" i="9" a="1"/>
  <c r="H4379" i="9" a="1"/>
  <c r="G3075" i="9"/>
  <c r="F4379" i="9"/>
  <c r="G1585" i="9"/>
  <c r="G1855" i="9"/>
  <c r="F3944" i="9"/>
  <c r="F3422" i="9"/>
  <c r="G1315" i="9"/>
  <c r="H3422" i="9" a="1"/>
  <c r="G1135" i="9"/>
  <c r="G3162" i="9"/>
  <c r="F4553" i="9"/>
  <c r="G1405" i="9"/>
  <c r="H4118" i="9" a="1"/>
  <c r="H3161" i="9" a="1"/>
  <c r="F3596" i="9"/>
  <c r="G2215" i="9"/>
  <c r="G1225" i="9"/>
  <c r="G3945" i="9"/>
  <c r="G4554" i="9"/>
  <c r="G2125" i="9"/>
  <c r="F3509" i="9"/>
  <c r="H3770" i="9" a="1"/>
  <c r="H4292" i="9" a="1"/>
  <c r="G4119" i="9"/>
  <c r="H723" i="9" a="1"/>
  <c r="G4728" i="9"/>
  <c r="G595" i="9"/>
  <c r="H659" i="9" a="1"/>
  <c r="F3335" i="9"/>
  <c r="G4816" i="9"/>
  <c r="H3857" i="9" a="1"/>
  <c r="H4815" i="9" a="1"/>
  <c r="G1765" i="9"/>
  <c r="G3423" i="9"/>
  <c r="H3683" i="9" a="1"/>
  <c r="G3858" i="9"/>
  <c r="G865" i="9"/>
  <c r="F3857" i="9"/>
  <c r="F3770" i="9"/>
  <c r="H3509" i="9" a="1"/>
  <c r="H3944" i="9" l="1"/>
  <c r="H3509" i="9"/>
  <c r="H3248" i="9"/>
  <c r="H4466" i="9"/>
  <c r="H3596" i="9"/>
  <c r="H4640" i="9"/>
  <c r="H659" i="9"/>
  <c r="H3161" i="9"/>
  <c r="H4379" i="9"/>
  <c r="H4031" i="9"/>
  <c r="H4553" i="9"/>
  <c r="H4118" i="9"/>
  <c r="H4727" i="9"/>
  <c r="H3335" i="9"/>
  <c r="H3683" i="9"/>
  <c r="H4814" i="9"/>
  <c r="H4205" i="9"/>
  <c r="H723" i="9"/>
  <c r="H3074" i="9"/>
  <c r="H4815" i="9"/>
  <c r="H4292" i="9"/>
  <c r="H3857" i="9"/>
  <c r="H3770" i="9"/>
  <c r="H3422" i="9"/>
  <c r="H2395" i="9"/>
  <c r="H594" i="9"/>
  <c r="C1407" i="9"/>
  <c r="C1137" i="9"/>
  <c r="B2418" i="9"/>
  <c r="C3947" i="9"/>
  <c r="C2307" i="9"/>
  <c r="C3251" i="9"/>
  <c r="C4469" i="9"/>
  <c r="C2037" i="9"/>
  <c r="B4120" i="9"/>
  <c r="B4468" i="9"/>
  <c r="B3337" i="9"/>
  <c r="B4642" i="9"/>
  <c r="C687" i="9"/>
  <c r="C597" i="9"/>
  <c r="C1317" i="9"/>
  <c r="C4295" i="9"/>
  <c r="B3685" i="9"/>
  <c r="B597" i="9"/>
  <c r="B661" i="9"/>
  <c r="B4033" i="9"/>
  <c r="B3250" i="9"/>
  <c r="C3425" i="9"/>
  <c r="C4208" i="9"/>
  <c r="C4556" i="9"/>
  <c r="C1767" i="9"/>
  <c r="B3424" i="9"/>
  <c r="C4643" i="9"/>
  <c r="B3946" i="9"/>
  <c r="C2397" i="9"/>
  <c r="B4555" i="9"/>
  <c r="C1587" i="9"/>
  <c r="B4729" i="9"/>
  <c r="B3772" i="9"/>
  <c r="C4034" i="9"/>
  <c r="C1227" i="9"/>
  <c r="B4381" i="9"/>
  <c r="C4817" i="9"/>
  <c r="C4382" i="9"/>
  <c r="C3860" i="9"/>
  <c r="C1947" i="9"/>
  <c r="C3512" i="9"/>
  <c r="B3598" i="9"/>
  <c r="C3164" i="9"/>
  <c r="C3077" i="9"/>
  <c r="C1047" i="9"/>
  <c r="C957" i="9"/>
  <c r="C4730" i="9"/>
  <c r="C3773" i="9"/>
  <c r="C777" i="9"/>
  <c r="B4294" i="9"/>
  <c r="C3599" i="9"/>
  <c r="B4207" i="9"/>
  <c r="C3686" i="9"/>
  <c r="B4816" i="9"/>
  <c r="C867" i="9"/>
  <c r="C1497" i="9"/>
  <c r="C3338" i="9"/>
  <c r="C4121" i="9"/>
  <c r="B3859" i="9"/>
  <c r="C1857" i="9"/>
  <c r="B725" i="9"/>
  <c r="C2217" i="9"/>
  <c r="B3163" i="9"/>
  <c r="B3076" i="9"/>
  <c r="B3511" i="9"/>
  <c r="C1677" i="9"/>
  <c r="C2127" i="9"/>
  <c r="G1226" i="9"/>
  <c r="G4381" i="9"/>
  <c r="G4817" i="9"/>
  <c r="G596" i="9"/>
  <c r="G4729" i="9"/>
  <c r="G3772" i="9"/>
  <c r="F4728" i="9"/>
  <c r="H3945" i="9" a="1"/>
  <c r="F4380" i="9"/>
  <c r="G4468" i="9"/>
  <c r="F4554" i="9"/>
  <c r="G4120" i="9"/>
  <c r="F4641" i="9"/>
  <c r="F3075" i="9"/>
  <c r="G1856" i="9"/>
  <c r="F3945" i="9"/>
  <c r="G3685" i="9"/>
  <c r="G4294" i="9"/>
  <c r="F3336" i="9"/>
  <c r="H3336" i="9" a="1"/>
  <c r="H4206" i="9" a="1"/>
  <c r="H3075" i="9" a="1"/>
  <c r="G2397" i="9"/>
  <c r="H660" i="9" a="1"/>
  <c r="G4642" i="9"/>
  <c r="F3858" i="9"/>
  <c r="G1406" i="9"/>
  <c r="G1136" i="9"/>
  <c r="F724" i="9"/>
  <c r="H3771" i="9" a="1"/>
  <c r="H3162" i="9" a="1"/>
  <c r="H4641" i="9" a="1"/>
  <c r="G1496" i="9"/>
  <c r="G3424" i="9"/>
  <c r="G3511" i="9"/>
  <c r="F4293" i="9"/>
  <c r="F3162" i="9"/>
  <c r="G1586" i="9"/>
  <c r="G4033" i="9"/>
  <c r="H2396" i="9" a="1"/>
  <c r="H4032" i="9" a="1"/>
  <c r="H4380" i="9" a="1"/>
  <c r="G3076" i="9"/>
  <c r="G4207" i="9"/>
  <c r="H3249" i="9" a="1"/>
  <c r="H4119" i="9" a="1"/>
  <c r="G1046" i="9"/>
  <c r="G3946" i="9"/>
  <c r="H3858" i="9" a="1"/>
  <c r="F4467" i="9"/>
  <c r="G3163" i="9"/>
  <c r="G776" i="9"/>
  <c r="H3510" i="9" a="1"/>
  <c r="F3684" i="9"/>
  <c r="G3859" i="9"/>
  <c r="H4293" i="9" a="1"/>
  <c r="G2216" i="9"/>
  <c r="F3771" i="9"/>
  <c r="G2306" i="9"/>
  <c r="G1676" i="9"/>
  <c r="F4816" i="9"/>
  <c r="G1766" i="9"/>
  <c r="H4467" i="9" a="1"/>
  <c r="G2036" i="9"/>
  <c r="H595" i="9" a="1"/>
  <c r="G686" i="9"/>
  <c r="G3598" i="9"/>
  <c r="F660" i="9"/>
  <c r="G3337" i="9"/>
  <c r="F4032" i="9"/>
  <c r="G4555" i="9"/>
  <c r="G2126" i="9"/>
  <c r="G956" i="9"/>
  <c r="G3250" i="9"/>
  <c r="F3597" i="9"/>
  <c r="H724" i="9" a="1"/>
  <c r="H3423" i="9" a="1"/>
  <c r="H4554" i="9" a="1"/>
  <c r="G1946" i="9"/>
  <c r="G1316" i="9"/>
  <c r="F4206" i="9"/>
  <c r="G866" i="9"/>
  <c r="F3423" i="9"/>
  <c r="F3510" i="9"/>
  <c r="H3684" i="9" a="1"/>
  <c r="H4728" i="9" a="1"/>
  <c r="F4119" i="9"/>
  <c r="F596" i="9"/>
  <c r="F2417" i="9"/>
  <c r="H3597" i="9" a="1"/>
  <c r="F3249" i="9"/>
  <c r="H660" i="9" l="1"/>
  <c r="H3249" i="9"/>
  <c r="H4728" i="9"/>
  <c r="H3684" i="9"/>
  <c r="H4380" i="9"/>
  <c r="H4641" i="9"/>
  <c r="H3075" i="9"/>
  <c r="H3945" i="9"/>
  <c r="H724" i="9"/>
  <c r="H4032" i="9"/>
  <c r="H3162" i="9"/>
  <c r="H4206" i="9"/>
  <c r="H4119" i="9"/>
  <c r="H2396" i="9"/>
  <c r="H3771" i="9"/>
  <c r="H3336" i="9"/>
  <c r="H4293" i="9"/>
  <c r="H3597" i="9"/>
  <c r="H595" i="9"/>
  <c r="H3510" i="9"/>
  <c r="H3858" i="9"/>
  <c r="H4554" i="9"/>
  <c r="H3423" i="9"/>
  <c r="H4467" i="9"/>
  <c r="C2308" i="9"/>
  <c r="C3252" i="9"/>
  <c r="B4382" i="9"/>
  <c r="B4643" i="9"/>
  <c r="B3599" i="9"/>
  <c r="C3426" i="9"/>
  <c r="C3774" i="9"/>
  <c r="C1858" i="9"/>
  <c r="C2128" i="9"/>
  <c r="C3600" i="9"/>
  <c r="B4730" i="9"/>
  <c r="C1588" i="9"/>
  <c r="C3861" i="9"/>
  <c r="C2038" i="9"/>
  <c r="C2218" i="9"/>
  <c r="C958" i="9"/>
  <c r="C3687" i="9"/>
  <c r="C4818" i="9"/>
  <c r="C3948" i="9"/>
  <c r="C1318" i="9"/>
  <c r="C4731" i="9"/>
  <c r="B726" i="9"/>
  <c r="C1408" i="9"/>
  <c r="C1228" i="9"/>
  <c r="C4296" i="9"/>
  <c r="B662" i="9"/>
  <c r="B598" i="9"/>
  <c r="C688" i="9"/>
  <c r="C598" i="9"/>
  <c r="B4556" i="9"/>
  <c r="C3339" i="9"/>
  <c r="B3512" i="9"/>
  <c r="C1498" i="9"/>
  <c r="C2398" i="9"/>
  <c r="C1048" i="9"/>
  <c r="B3773" i="9"/>
  <c r="C3513" i="9"/>
  <c r="C1678" i="9"/>
  <c r="C4209" i="9"/>
  <c r="C4122" i="9"/>
  <c r="B3686" i="9"/>
  <c r="B4208" i="9"/>
  <c r="C1768" i="9"/>
  <c r="C868" i="9"/>
  <c r="C4470" i="9"/>
  <c r="C778" i="9"/>
  <c r="B3164" i="9"/>
  <c r="B3077" i="9"/>
  <c r="B3860" i="9"/>
  <c r="B3338" i="9"/>
  <c r="C4035" i="9"/>
  <c r="C1948" i="9"/>
  <c r="B4295" i="9"/>
  <c r="C1138" i="9"/>
  <c r="C4383" i="9"/>
  <c r="B2419" i="9"/>
  <c r="B3251" i="9"/>
  <c r="B3947" i="9"/>
  <c r="C3165" i="9"/>
  <c r="C3078" i="9"/>
  <c r="B4469" i="9"/>
  <c r="B4817" i="9"/>
  <c r="B4034" i="9"/>
  <c r="C4644" i="9"/>
  <c r="B4121" i="9"/>
  <c r="B3425" i="9"/>
  <c r="C4557" i="9"/>
  <c r="H725" i="9" a="1"/>
  <c r="G1227" i="9"/>
  <c r="G3512" i="9"/>
  <c r="G4469" i="9"/>
  <c r="F3337" i="9"/>
  <c r="G4295" i="9"/>
  <c r="G1947" i="9"/>
  <c r="G3077" i="9"/>
  <c r="F3424" i="9"/>
  <c r="G867" i="9"/>
  <c r="G2398" i="9"/>
  <c r="G1137" i="9"/>
  <c r="F4468" i="9"/>
  <c r="G1857" i="9"/>
  <c r="G3425" i="9"/>
  <c r="G2307" i="9"/>
  <c r="H3946" i="9" a="1"/>
  <c r="G1677" i="9"/>
  <c r="H2397" i="9" a="1"/>
  <c r="F3859" i="9"/>
  <c r="H4120" i="9" a="1"/>
  <c r="F725" i="9"/>
  <c r="F3163" i="9"/>
  <c r="F2418" i="9"/>
  <c r="H4468" i="9" a="1"/>
  <c r="G1047" i="9"/>
  <c r="G3599" i="9"/>
  <c r="H3424" i="9" a="1"/>
  <c r="H3076" i="9" a="1"/>
  <c r="H4729" i="9" a="1"/>
  <c r="H4381" i="9" a="1"/>
  <c r="F3076" i="9"/>
  <c r="H4555" i="9" a="1"/>
  <c r="H3163" i="9" a="1"/>
  <c r="G4556" i="9"/>
  <c r="G1407" i="9"/>
  <c r="F3946" i="9"/>
  <c r="F4817" i="9"/>
  <c r="H4294" i="9" a="1"/>
  <c r="H3337" i="9" a="1"/>
  <c r="F4294" i="9"/>
  <c r="G3686" i="9"/>
  <c r="G3947" i="9"/>
  <c r="H3772" i="9" a="1"/>
  <c r="F4120" i="9"/>
  <c r="H4816" i="9" a="1"/>
  <c r="H596" i="9" a="1"/>
  <c r="F4033" i="9"/>
  <c r="F4207" i="9"/>
  <c r="G3164" i="9"/>
  <c r="G3773" i="9"/>
  <c r="H3598" i="9" a="1"/>
  <c r="H3250" i="9" a="1"/>
  <c r="G777" i="9"/>
  <c r="F4381" i="9"/>
  <c r="G1587" i="9"/>
  <c r="H3511" i="9" a="1"/>
  <c r="H4033" i="9" a="1"/>
  <c r="H661" i="9" a="1"/>
  <c r="F4642" i="9"/>
  <c r="F3598" i="9"/>
  <c r="F4729" i="9"/>
  <c r="G2127" i="9"/>
  <c r="G4818" i="9"/>
  <c r="G4208" i="9"/>
  <c r="G1317" i="9"/>
  <c r="G597" i="9"/>
  <c r="H3859" i="9" a="1"/>
  <c r="G2037" i="9"/>
  <c r="F3772" i="9"/>
  <c r="G687" i="9"/>
  <c r="G3338" i="9"/>
  <c r="F597" i="9"/>
  <c r="H4207" i="9" a="1"/>
  <c r="G4121" i="9"/>
  <c r="G957" i="9"/>
  <c r="F3685" i="9"/>
  <c r="F4555" i="9"/>
  <c r="G4643" i="9"/>
  <c r="F661" i="9"/>
  <c r="G2217" i="9"/>
  <c r="G4730" i="9"/>
  <c r="H4642" i="9" a="1"/>
  <c r="G3251" i="9"/>
  <c r="G3860" i="9"/>
  <c r="H3685" i="9" a="1"/>
  <c r="F3511" i="9"/>
  <c r="F3250" i="9"/>
  <c r="G4034" i="9"/>
  <c r="G1497" i="9"/>
  <c r="G4382" i="9"/>
  <c r="G1767" i="9"/>
  <c r="H3772" i="9" l="1"/>
  <c r="H4555" i="9"/>
  <c r="H3685" i="9"/>
  <c r="H4207" i="9"/>
  <c r="H4816" i="9"/>
  <c r="H4381" i="9"/>
  <c r="H4120" i="9"/>
  <c r="H661" i="9"/>
  <c r="H4729" i="9"/>
  <c r="H4642" i="9"/>
  <c r="H596" i="9"/>
  <c r="H4033" i="9"/>
  <c r="H3337" i="9"/>
  <c r="H3076" i="9"/>
  <c r="H2397" i="9"/>
  <c r="H3511" i="9"/>
  <c r="H4294" i="9"/>
  <c r="H3424" i="9"/>
  <c r="H3946" i="9"/>
  <c r="H4468" i="9"/>
  <c r="H3859" i="9"/>
  <c r="H3250" i="9"/>
  <c r="H725" i="9"/>
  <c r="H3598" i="9"/>
  <c r="H3163" i="9"/>
  <c r="C4123" i="9"/>
  <c r="B4035" i="9"/>
  <c r="C4384" i="9"/>
  <c r="C2129" i="9"/>
  <c r="B3339" i="9"/>
  <c r="B4383" i="9"/>
  <c r="B3948" i="9"/>
  <c r="C689" i="9"/>
  <c r="C599" i="9"/>
  <c r="C4819" i="9"/>
  <c r="C3949" i="9"/>
  <c r="B3687" i="9"/>
  <c r="B4557" i="9"/>
  <c r="C2039" i="9"/>
  <c r="C959" i="9"/>
  <c r="B3774" i="9"/>
  <c r="C4732" i="9"/>
  <c r="C3253" i="9"/>
  <c r="C4471" i="9"/>
  <c r="C4210" i="9"/>
  <c r="B3861" i="9"/>
  <c r="B663" i="9"/>
  <c r="B599" i="9"/>
  <c r="B4470" i="9"/>
  <c r="C4036" i="9"/>
  <c r="C2309" i="9"/>
  <c r="B4818" i="9"/>
  <c r="C3862" i="9"/>
  <c r="C3688" i="9"/>
  <c r="C3514" i="9"/>
  <c r="C3340" i="9"/>
  <c r="B4122" i="9"/>
  <c r="B727" i="9"/>
  <c r="C3601" i="9"/>
  <c r="B3426" i="9"/>
  <c r="B4644" i="9"/>
  <c r="C4297" i="9"/>
  <c r="C4645" i="9"/>
  <c r="C1229" i="9"/>
  <c r="C869" i="9"/>
  <c r="C1859" i="9"/>
  <c r="C1139" i="9"/>
  <c r="C3427" i="9"/>
  <c r="B3513" i="9"/>
  <c r="C4558" i="9"/>
  <c r="B4296" i="9"/>
  <c r="C1769" i="9"/>
  <c r="C1319" i="9"/>
  <c r="C3775" i="9"/>
  <c r="C2219" i="9"/>
  <c r="C2399" i="9"/>
  <c r="B4209" i="9"/>
  <c r="B2420" i="9"/>
  <c r="B3165" i="9"/>
  <c r="B3078" i="9"/>
  <c r="C1589" i="9"/>
  <c r="C779" i="9"/>
  <c r="C3166" i="9"/>
  <c r="C3079" i="9"/>
  <c r="B3252" i="9"/>
  <c r="B3600" i="9"/>
  <c r="C1499" i="9"/>
  <c r="C1409" i="9"/>
  <c r="C1049" i="9"/>
  <c r="C1679" i="9"/>
  <c r="C1949" i="9"/>
  <c r="B4731" i="9"/>
  <c r="F3860" i="9"/>
  <c r="H4730" i="9" a="1"/>
  <c r="G2038" i="9"/>
  <c r="F4121" i="9"/>
  <c r="H4817" i="9" a="1"/>
  <c r="H4556" i="9" a="1"/>
  <c r="F4208" i="9"/>
  <c r="H2398" i="9" a="1"/>
  <c r="F4382" i="9"/>
  <c r="H3512" i="9" a="1"/>
  <c r="G3948" i="9"/>
  <c r="G3513" i="9"/>
  <c r="G3165" i="9"/>
  <c r="G4035" i="9"/>
  <c r="G1948" i="9"/>
  <c r="G3078" i="9"/>
  <c r="G868" i="9"/>
  <c r="F3599" i="9"/>
  <c r="F662" i="9"/>
  <c r="G958" i="9"/>
  <c r="G3774" i="9"/>
  <c r="G598" i="9"/>
  <c r="F3425" i="9"/>
  <c r="H726" i="9" a="1"/>
  <c r="G688" i="9"/>
  <c r="F3251" i="9"/>
  <c r="F4730" i="9"/>
  <c r="G1408" i="9"/>
  <c r="G4383" i="9"/>
  <c r="G4122" i="9"/>
  <c r="G1228" i="9"/>
  <c r="G1138" i="9"/>
  <c r="H662" i="9" a="1"/>
  <c r="F4034" i="9"/>
  <c r="F3686" i="9"/>
  <c r="F4469" i="9"/>
  <c r="G4209" i="9"/>
  <c r="H3947" i="9" a="1"/>
  <c r="G4819" i="9"/>
  <c r="G4470" i="9"/>
  <c r="H3686" i="9" a="1"/>
  <c r="F3338" i="9"/>
  <c r="F4556" i="9"/>
  <c r="F3773" i="9"/>
  <c r="H3599" i="9" a="1"/>
  <c r="H4121" i="9" a="1"/>
  <c r="G1678" i="9"/>
  <c r="G3687" i="9"/>
  <c r="H3164" i="9" a="1"/>
  <c r="F726" i="9"/>
  <c r="G778" i="9"/>
  <c r="G2218" i="9"/>
  <c r="G1588" i="9"/>
  <c r="G1048" i="9"/>
  <c r="H4295" i="9" a="1"/>
  <c r="F3512" i="9"/>
  <c r="H4382" i="9" a="1"/>
  <c r="G2399" i="9"/>
  <c r="G2308" i="9"/>
  <c r="G1768" i="9"/>
  <c r="F2419" i="9"/>
  <c r="G3426" i="9"/>
  <c r="H3860" i="9" a="1"/>
  <c r="F3947" i="9"/>
  <c r="H4208" i="9" a="1"/>
  <c r="G3339" i="9"/>
  <c r="H3338" i="9" a="1"/>
  <c r="H597" i="9" a="1"/>
  <c r="G1318" i="9"/>
  <c r="F3164" i="9"/>
  <c r="G1498" i="9"/>
  <c r="H3773" i="9" a="1"/>
  <c r="G4557" i="9"/>
  <c r="H4469" i="9" a="1"/>
  <c r="F4818" i="9"/>
  <c r="H3425" i="9" a="1"/>
  <c r="G2128" i="9"/>
  <c r="G4296" i="9"/>
  <c r="F4643" i="9"/>
  <c r="H3077" i="9" a="1"/>
  <c r="F598" i="9"/>
  <c r="G4644" i="9"/>
  <c r="H3251" i="9" a="1"/>
  <c r="F4295" i="9"/>
  <c r="G3252" i="9"/>
  <c r="H4034" i="9" a="1"/>
  <c r="F3077" i="9"/>
  <c r="H4643" i="9" a="1"/>
  <c r="G1858" i="9"/>
  <c r="G4731" i="9"/>
  <c r="G3861" i="9"/>
  <c r="G3600" i="9"/>
  <c r="H662" i="9" l="1"/>
  <c r="H4643" i="9"/>
  <c r="H3338" i="9"/>
  <c r="H2398" i="9"/>
  <c r="H4034" i="9"/>
  <c r="H3425" i="9"/>
  <c r="H4208" i="9"/>
  <c r="H4295" i="9"/>
  <c r="H3686" i="9"/>
  <c r="H4121" i="9"/>
  <c r="H4469" i="9"/>
  <c r="H3860" i="9"/>
  <c r="H4556" i="9"/>
  <c r="H3251" i="9"/>
  <c r="H3599" i="9"/>
  <c r="H3947" i="9"/>
  <c r="H4817" i="9"/>
  <c r="H3773" i="9"/>
  <c r="H726" i="9"/>
  <c r="H3077" i="9"/>
  <c r="H3512" i="9"/>
  <c r="H4730" i="9"/>
  <c r="H597" i="9"/>
  <c r="H4382" i="9"/>
  <c r="H3164" i="9"/>
  <c r="C3428" i="9"/>
  <c r="C3863" i="9"/>
  <c r="C4646" i="9"/>
  <c r="C4733" i="9"/>
  <c r="C3602" i="9"/>
  <c r="C2400" i="9"/>
  <c r="C2130" i="9"/>
  <c r="B3688" i="9"/>
  <c r="B4297" i="9"/>
  <c r="B3601" i="9"/>
  <c r="C4820" i="9"/>
  <c r="C4211" i="9"/>
  <c r="C1140" i="9"/>
  <c r="B3949" i="9"/>
  <c r="B4645" i="9"/>
  <c r="C780" i="9"/>
  <c r="B3166" i="9"/>
  <c r="B3079" i="9"/>
  <c r="B4819" i="9"/>
  <c r="C1500" i="9"/>
  <c r="C3254" i="9"/>
  <c r="B4384" i="9"/>
  <c r="B4210" i="9"/>
  <c r="C3950" i="9"/>
  <c r="B4558" i="9"/>
  <c r="B4036" i="9"/>
  <c r="C4472" i="9"/>
  <c r="B2421" i="9"/>
  <c r="C2310" i="9"/>
  <c r="C3515" i="9"/>
  <c r="C1320" i="9"/>
  <c r="B3514" i="9"/>
  <c r="B664" i="9"/>
  <c r="B600" i="9"/>
  <c r="C4559" i="9"/>
  <c r="C1050" i="9"/>
  <c r="C4037" i="9"/>
  <c r="B4471" i="9"/>
  <c r="B728" i="9"/>
  <c r="C3341" i="9"/>
  <c r="B4123" i="9"/>
  <c r="C870" i="9"/>
  <c r="C3689" i="9"/>
  <c r="C1770" i="9"/>
  <c r="C690" i="9"/>
  <c r="C600" i="9"/>
  <c r="C1410" i="9"/>
  <c r="C1230" i="9"/>
  <c r="B3427" i="9"/>
  <c r="C2040" i="9"/>
  <c r="C1590" i="9"/>
  <c r="B3340" i="9"/>
  <c r="C1680" i="9"/>
  <c r="C1950" i="9"/>
  <c r="C4385" i="9"/>
  <c r="C3776" i="9"/>
  <c r="C4124" i="9"/>
  <c r="C2220" i="9"/>
  <c r="C3167" i="9"/>
  <c r="C3080" i="9"/>
  <c r="B3253" i="9"/>
  <c r="C1860" i="9"/>
  <c r="C960" i="9"/>
  <c r="B4732" i="9"/>
  <c r="C4298" i="9"/>
  <c r="B3862" i="9"/>
  <c r="B3775" i="9"/>
  <c r="G4732" i="9"/>
  <c r="F3078" i="9"/>
  <c r="H3165" i="9" a="1"/>
  <c r="G3253" i="9"/>
  <c r="G4210" i="9"/>
  <c r="H4557" i="9" a="1"/>
  <c r="F4296" i="9"/>
  <c r="H4209" i="9" a="1"/>
  <c r="G3601" i="9"/>
  <c r="F4731" i="9"/>
  <c r="F3252" i="9"/>
  <c r="G3949" i="9"/>
  <c r="H3339" i="9" a="1"/>
  <c r="H4731" i="9" a="1"/>
  <c r="G4036" i="9"/>
  <c r="F4557" i="9"/>
  <c r="F4035" i="9"/>
  <c r="H598" i="9" a="1"/>
  <c r="G1679" i="9"/>
  <c r="G2219" i="9"/>
  <c r="H3948" i="9" a="1"/>
  <c r="F3948" i="9"/>
  <c r="H3774" i="9" a="1"/>
  <c r="G1319" i="9"/>
  <c r="G4384" i="9"/>
  <c r="G3079" i="9"/>
  <c r="H4644" i="9" a="1"/>
  <c r="F3165" i="9"/>
  <c r="F3774" i="9"/>
  <c r="G3514" i="9"/>
  <c r="F3687" i="9"/>
  <c r="G1139" i="9"/>
  <c r="G3340" i="9"/>
  <c r="G4645" i="9"/>
  <c r="G3688" i="9"/>
  <c r="F4383" i="9"/>
  <c r="G1049" i="9"/>
  <c r="G3427" i="9"/>
  <c r="G3775" i="9"/>
  <c r="G1499" i="9"/>
  <c r="G1229" i="9"/>
  <c r="H4818" i="9" a="1"/>
  <c r="H4122" i="9" a="1"/>
  <c r="G2039" i="9"/>
  <c r="F3426" i="9"/>
  <c r="F3513" i="9"/>
  <c r="H727" i="9" a="1"/>
  <c r="F599" i="9"/>
  <c r="F3600" i="9"/>
  <c r="F4644" i="9"/>
  <c r="G1859" i="9"/>
  <c r="G779" i="9"/>
  <c r="G4471" i="9"/>
  <c r="G2309" i="9"/>
  <c r="G4297" i="9"/>
  <c r="G959" i="9"/>
  <c r="G689" i="9"/>
  <c r="H663" i="9" a="1"/>
  <c r="F2420" i="9"/>
  <c r="G869" i="9"/>
  <c r="H4035" i="9" a="1"/>
  <c r="H3861" i="9" a="1"/>
  <c r="G3166" i="9"/>
  <c r="G1949" i="9"/>
  <c r="G1409" i="9"/>
  <c r="H4470" i="9" a="1"/>
  <c r="G599" i="9"/>
  <c r="H3426" i="9" a="1"/>
  <c r="G2129" i="9"/>
  <c r="F3861" i="9"/>
  <c r="H3078" i="9" a="1"/>
  <c r="F4470" i="9"/>
  <c r="F4122" i="9"/>
  <c r="G4558" i="9"/>
  <c r="H4383" i="9" a="1"/>
  <c r="H3252" i="9" a="1"/>
  <c r="G1589" i="9"/>
  <c r="H3687" i="9" a="1"/>
  <c r="G3862" i="9"/>
  <c r="G4123" i="9"/>
  <c r="H3600" i="9" a="1"/>
  <c r="H2399" i="9" a="1"/>
  <c r="G1769" i="9"/>
  <c r="F4819" i="9"/>
  <c r="H4296" i="9" a="1"/>
  <c r="F727" i="9"/>
  <c r="H3513" i="9" a="1"/>
  <c r="F4209" i="9"/>
  <c r="F3339" i="9"/>
  <c r="F663" i="9"/>
  <c r="G2400" i="9"/>
  <c r="G4820" i="9"/>
  <c r="H4644" i="9" l="1"/>
  <c r="H4818" i="9"/>
  <c r="H663" i="9"/>
  <c r="H4296" i="9"/>
  <c r="H3078" i="9"/>
  <c r="H3774" i="9"/>
  <c r="H4209" i="9"/>
  <c r="H4383" i="9"/>
  <c r="H2399" i="9"/>
  <c r="H3426" i="9"/>
  <c r="H3948" i="9"/>
  <c r="H4557" i="9"/>
  <c r="H4731" i="9"/>
  <c r="H3339" i="9"/>
  <c r="H3600" i="9"/>
  <c r="H4470" i="9"/>
  <c r="H598" i="9"/>
  <c r="H3165" i="9"/>
  <c r="H4035" i="9"/>
  <c r="H4122" i="9"/>
  <c r="H3687" i="9"/>
  <c r="H727" i="9"/>
  <c r="H3513" i="9"/>
  <c r="H3252" i="9"/>
  <c r="H3861" i="9"/>
  <c r="C691" i="9"/>
  <c r="C601" i="9"/>
  <c r="C4386" i="9"/>
  <c r="C2041" i="9"/>
  <c r="B4559" i="9"/>
  <c r="C3864" i="9"/>
  <c r="C2401" i="9"/>
  <c r="B3776" i="9"/>
  <c r="C4821" i="9"/>
  <c r="C1861" i="9"/>
  <c r="B3602" i="9"/>
  <c r="C3255" i="9"/>
  <c r="B3428" i="9"/>
  <c r="C1321" i="9"/>
  <c r="C3777" i="9"/>
  <c r="B4298" i="9"/>
  <c r="B4733" i="9"/>
  <c r="C4734" i="9"/>
  <c r="C1411" i="9"/>
  <c r="B3863" i="9"/>
  <c r="C1051" i="9"/>
  <c r="C2311" i="9"/>
  <c r="C4647" i="9"/>
  <c r="C4560" i="9"/>
  <c r="B3689" i="9"/>
  <c r="C4473" i="9"/>
  <c r="C1681" i="9"/>
  <c r="C1501" i="9"/>
  <c r="C961" i="9"/>
  <c r="B3080" i="9"/>
  <c r="B3167" i="9"/>
  <c r="B4037" i="9"/>
  <c r="C3951" i="9"/>
  <c r="C1951" i="9"/>
  <c r="B4646" i="9"/>
  <c r="B4385" i="9"/>
  <c r="C3516" i="9"/>
  <c r="C3603" i="9"/>
  <c r="B4124" i="9"/>
  <c r="B4472" i="9"/>
  <c r="B3254" i="9"/>
  <c r="C3690" i="9"/>
  <c r="B3341" i="9"/>
  <c r="C2131" i="9"/>
  <c r="C3342" i="9"/>
  <c r="C1231" i="9"/>
  <c r="C3081" i="9"/>
  <c r="C3168" i="9"/>
  <c r="C1771" i="9"/>
  <c r="B3515" i="9"/>
  <c r="C4125" i="9"/>
  <c r="C871" i="9"/>
  <c r="C4299" i="9"/>
  <c r="B3950" i="9"/>
  <c r="C4212" i="9"/>
  <c r="B665" i="9"/>
  <c r="B601" i="9"/>
  <c r="C781" i="9"/>
  <c r="B4211" i="9"/>
  <c r="B729" i="9"/>
  <c r="B4820" i="9"/>
  <c r="C3429" i="9"/>
  <c r="C1141" i="9"/>
  <c r="B2422" i="9"/>
  <c r="C4038" i="9"/>
  <c r="C1591" i="9"/>
  <c r="C2221" i="9"/>
  <c r="F4210" i="9"/>
  <c r="H4645" i="9" a="1"/>
  <c r="H664" i="9" a="1"/>
  <c r="G870" i="9"/>
  <c r="H2400" i="9" a="1"/>
  <c r="F3949" i="9"/>
  <c r="F4384" i="9"/>
  <c r="F3514" i="9"/>
  <c r="F4297" i="9"/>
  <c r="F3427" i="9"/>
  <c r="F3079" i="9"/>
  <c r="H3514" i="9" a="1"/>
  <c r="G4821" i="9"/>
  <c r="G3950" i="9"/>
  <c r="H3688" i="9" a="1"/>
  <c r="F600" i="9"/>
  <c r="G2220" i="9"/>
  <c r="F4820" i="9"/>
  <c r="G1140" i="9"/>
  <c r="G1320" i="9"/>
  <c r="F4036" i="9"/>
  <c r="H4819" i="9" a="1"/>
  <c r="G3602" i="9"/>
  <c r="G4037" i="9"/>
  <c r="G3254" i="9"/>
  <c r="G4298" i="9"/>
  <c r="F3253" i="9"/>
  <c r="G1950" i="9"/>
  <c r="G4211" i="9"/>
  <c r="H3427" i="9" a="1"/>
  <c r="G4385" i="9"/>
  <c r="F3166" i="9"/>
  <c r="H728" i="9" a="1"/>
  <c r="H599" i="9" a="1"/>
  <c r="F4123" i="9"/>
  <c r="G4559" i="9"/>
  <c r="G600" i="9"/>
  <c r="H4297" i="9" a="1"/>
  <c r="G1680" i="9"/>
  <c r="G4124" i="9"/>
  <c r="F664" i="9"/>
  <c r="F3775" i="9"/>
  <c r="F4732" i="9"/>
  <c r="H3166" i="9" a="1"/>
  <c r="F728" i="9"/>
  <c r="H3079" i="9" a="1"/>
  <c r="G3515" i="9"/>
  <c r="H3253" i="9" a="1"/>
  <c r="G2130" i="9"/>
  <c r="G1590" i="9"/>
  <c r="F2421" i="9"/>
  <c r="G4733" i="9"/>
  <c r="F4471" i="9"/>
  <c r="H3340" i="9" a="1"/>
  <c r="F3601" i="9"/>
  <c r="H4036" i="9" a="1"/>
  <c r="H4123" i="9" a="1"/>
  <c r="G1410" i="9"/>
  <c r="H3949" i="9" a="1"/>
  <c r="G3863" i="9"/>
  <c r="H4732" i="9" a="1"/>
  <c r="F3340" i="9"/>
  <c r="H3862" i="9" a="1"/>
  <c r="F3688" i="9"/>
  <c r="G960" i="9"/>
  <c r="G3080" i="9"/>
  <c r="H3601" i="9" a="1"/>
  <c r="G3428" i="9"/>
  <c r="G690" i="9"/>
  <c r="G1770" i="9"/>
  <c r="F3862" i="9"/>
  <c r="G2401" i="9"/>
  <c r="H4558" i="9" a="1"/>
  <c r="G1050" i="9"/>
  <c r="G2040" i="9"/>
  <c r="G3776" i="9"/>
  <c r="G3167" i="9"/>
  <c r="H4210" i="9" a="1"/>
  <c r="G780" i="9"/>
  <c r="H4471" i="9" a="1"/>
  <c r="H3775" i="9" a="1"/>
  <c r="G1500" i="9"/>
  <c r="G1230" i="9"/>
  <c r="G3341" i="9"/>
  <c r="G3689" i="9"/>
  <c r="G2310" i="9"/>
  <c r="G4472" i="9"/>
  <c r="F4645" i="9"/>
  <c r="G4646" i="9"/>
  <c r="G1860" i="9"/>
  <c r="F4558" i="9"/>
  <c r="H4384" i="9" a="1"/>
  <c r="H4819" i="9" l="1"/>
  <c r="H4558" i="9"/>
  <c r="H3862" i="9"/>
  <c r="H4297" i="9"/>
  <c r="H4732" i="9"/>
  <c r="H3253" i="9"/>
  <c r="H599" i="9"/>
  <c r="H728" i="9"/>
  <c r="H3079" i="9"/>
  <c r="H3688" i="9"/>
  <c r="H2400" i="9"/>
  <c r="H3775" i="9"/>
  <c r="H3166" i="9"/>
  <c r="H3427" i="9"/>
  <c r="H4471" i="9"/>
  <c r="H3601" i="9"/>
  <c r="H4384" i="9"/>
  <c r="H3949" i="9"/>
  <c r="H664" i="9"/>
  <c r="H3514" i="9"/>
  <c r="H4645" i="9"/>
  <c r="H4210" i="9"/>
  <c r="H4123" i="9"/>
  <c r="H3340" i="9"/>
  <c r="H4036" i="9"/>
  <c r="C3430" i="9"/>
  <c r="C4126" i="9"/>
  <c r="B2423" i="9"/>
  <c r="B730" i="9"/>
  <c r="C962" i="9"/>
  <c r="C3256" i="9"/>
  <c r="B3951" i="9"/>
  <c r="C2312" i="9"/>
  <c r="C3082" i="9"/>
  <c r="C3169" i="9"/>
  <c r="B3429" i="9"/>
  <c r="B4212" i="9"/>
  <c r="B4734" i="9"/>
  <c r="B3255" i="9"/>
  <c r="C3865" i="9"/>
  <c r="C4474" i="9"/>
  <c r="C1232" i="9"/>
  <c r="C4300" i="9"/>
  <c r="C4213" i="9"/>
  <c r="C3778" i="9"/>
  <c r="C3691" i="9"/>
  <c r="B3081" i="9"/>
  <c r="B3168" i="9"/>
  <c r="C1772" i="9"/>
  <c r="C4735" i="9"/>
  <c r="C1502" i="9"/>
  <c r="B3690" i="9"/>
  <c r="C872" i="9"/>
  <c r="C1862" i="9"/>
  <c r="C4039" i="9"/>
  <c r="B3516" i="9"/>
  <c r="B4299" i="9"/>
  <c r="C1322" i="9"/>
  <c r="C2042" i="9"/>
  <c r="C4561" i="9"/>
  <c r="B3777" i="9"/>
  <c r="C1142" i="9"/>
  <c r="B4821" i="9"/>
  <c r="C1682" i="9"/>
  <c r="C3517" i="9"/>
  <c r="B4038" i="9"/>
  <c r="B3603" i="9"/>
  <c r="B3342" i="9"/>
  <c r="C3604" i="9"/>
  <c r="C2402" i="9"/>
  <c r="C4822" i="9"/>
  <c r="C1412" i="9"/>
  <c r="C1952" i="9"/>
  <c r="C3952" i="9"/>
  <c r="C602" i="9"/>
  <c r="C692" i="9"/>
  <c r="B4647" i="9"/>
  <c r="C782" i="9"/>
  <c r="C4387" i="9"/>
  <c r="C1052" i="9"/>
  <c r="B666" i="9"/>
  <c r="B602" i="9"/>
  <c r="C2222" i="9"/>
  <c r="B4560" i="9"/>
  <c r="B4125" i="9"/>
  <c r="C4648" i="9"/>
  <c r="B4386" i="9"/>
  <c r="C3343" i="9"/>
  <c r="B3864" i="9"/>
  <c r="B4473" i="9"/>
  <c r="C1592" i="9"/>
  <c r="C2132" i="9"/>
  <c r="F3167" i="9"/>
  <c r="F3254" i="9"/>
  <c r="G4647" i="9"/>
  <c r="F4298" i="9"/>
  <c r="H4211" i="9" a="1"/>
  <c r="G2402" i="9"/>
  <c r="H729" i="9" a="1"/>
  <c r="H4559" i="9" a="1"/>
  <c r="F3515" i="9"/>
  <c r="G1591" i="9"/>
  <c r="G1861" i="9"/>
  <c r="F3602" i="9"/>
  <c r="G4038" i="9"/>
  <c r="G1501" i="9"/>
  <c r="F3689" i="9"/>
  <c r="G4212" i="9"/>
  <c r="F4559" i="9"/>
  <c r="H4820" i="9" a="1"/>
  <c r="H4472" i="9" a="1"/>
  <c r="F4124" i="9"/>
  <c r="G3864" i="9"/>
  <c r="H3341" i="9" a="1"/>
  <c r="H3602" i="9" a="1"/>
  <c r="G4734" i="9"/>
  <c r="G1321" i="9"/>
  <c r="F3776" i="9"/>
  <c r="G3516" i="9"/>
  <c r="G1951" i="9"/>
  <c r="G4473" i="9"/>
  <c r="F4733" i="9"/>
  <c r="G601" i="9"/>
  <c r="F665" i="9"/>
  <c r="G4822" i="9"/>
  <c r="G3777" i="9"/>
  <c r="G2311" i="9"/>
  <c r="F4821" i="9"/>
  <c r="H3776" i="9" a="1"/>
  <c r="H600" i="9" a="1"/>
  <c r="G4299" i="9"/>
  <c r="G961" i="9"/>
  <c r="G2221" i="9"/>
  <c r="H3167" i="9" a="1"/>
  <c r="G4125" i="9"/>
  <c r="G4386" i="9"/>
  <c r="F3428" i="9"/>
  <c r="G3255" i="9"/>
  <c r="F3341" i="9"/>
  <c r="G1681" i="9"/>
  <c r="G3429" i="9"/>
  <c r="H4124" i="9" a="1"/>
  <c r="H4037" i="9" a="1"/>
  <c r="G3168" i="9"/>
  <c r="H3080" i="9" a="1"/>
  <c r="F4472" i="9"/>
  <c r="F4037" i="9"/>
  <c r="G3690" i="9"/>
  <c r="G1411" i="9"/>
  <c r="F4385" i="9"/>
  <c r="G1231" i="9"/>
  <c r="G3603" i="9"/>
  <c r="F601" i="9"/>
  <c r="G871" i="9"/>
  <c r="H3689" i="9" a="1"/>
  <c r="H3428" i="9" a="1"/>
  <c r="G781" i="9"/>
  <c r="F4211" i="9"/>
  <c r="F3950" i="9"/>
  <c r="H3863" i="9" a="1"/>
  <c r="H4385" i="9" a="1"/>
  <c r="F4646" i="9"/>
  <c r="G3081" i="9"/>
  <c r="G2041" i="9"/>
  <c r="H4298" i="9" a="1"/>
  <c r="G691" i="9"/>
  <c r="H4733" i="9" a="1"/>
  <c r="H4646" i="9" a="1"/>
  <c r="G1051" i="9"/>
  <c r="H3254" i="9" a="1"/>
  <c r="G3951" i="9"/>
  <c r="H3515" i="9" a="1"/>
  <c r="F3863" i="9"/>
  <c r="H665" i="9" a="1"/>
  <c r="G4560" i="9"/>
  <c r="G1771" i="9"/>
  <c r="G3342" i="9"/>
  <c r="H3950" i="9" a="1"/>
  <c r="G1141" i="9"/>
  <c r="H2401" i="9" a="1"/>
  <c r="F729" i="9"/>
  <c r="F3080" i="9"/>
  <c r="F2422" i="9"/>
  <c r="G2131" i="9"/>
  <c r="H4733" i="9" l="1"/>
  <c r="H4298" i="9"/>
  <c r="H2401" i="9"/>
  <c r="H3080" i="9"/>
  <c r="H600" i="9"/>
  <c r="H3602" i="9"/>
  <c r="H4559" i="9"/>
  <c r="H3776" i="9"/>
  <c r="H3341" i="9"/>
  <c r="H729" i="9"/>
  <c r="H3950" i="9"/>
  <c r="H4385" i="9"/>
  <c r="H4037" i="9"/>
  <c r="H3863" i="9"/>
  <c r="H4124" i="9"/>
  <c r="H4211" i="9"/>
  <c r="H3254" i="9"/>
  <c r="H4646" i="9"/>
  <c r="H4472" i="9"/>
  <c r="H4820" i="9"/>
  <c r="H665" i="9"/>
  <c r="H3428" i="9"/>
  <c r="H3167" i="9"/>
  <c r="H3515" i="9"/>
  <c r="H3689" i="9"/>
  <c r="B4474" i="9"/>
  <c r="C1323" i="9"/>
  <c r="C873" i="9"/>
  <c r="C1413" i="9"/>
  <c r="C3866" i="9"/>
  <c r="C4736" i="9"/>
  <c r="B3865" i="9"/>
  <c r="B4387" i="9"/>
  <c r="C2403" i="9"/>
  <c r="B3517" i="9"/>
  <c r="C3431" i="9"/>
  <c r="C783" i="9"/>
  <c r="C4127" i="9"/>
  <c r="B3082" i="9"/>
  <c r="B3169" i="9"/>
  <c r="C4388" i="9"/>
  <c r="B3343" i="9"/>
  <c r="C3344" i="9"/>
  <c r="B2424" i="9"/>
  <c r="C2133" i="9"/>
  <c r="C1593" i="9"/>
  <c r="C3170" i="9"/>
  <c r="C3083" i="9"/>
  <c r="C4214" i="9"/>
  <c r="C1683" i="9"/>
  <c r="C4475" i="9"/>
  <c r="C2313" i="9"/>
  <c r="B4126" i="9"/>
  <c r="C3779" i="9"/>
  <c r="B4300" i="9"/>
  <c r="C1053" i="9"/>
  <c r="C603" i="9"/>
  <c r="C693" i="9"/>
  <c r="B4822" i="9"/>
  <c r="C2043" i="9"/>
  <c r="C3518" i="9"/>
  <c r="B3691" i="9"/>
  <c r="B731" i="9"/>
  <c r="C1953" i="9"/>
  <c r="C4562" i="9"/>
  <c r="C3953" i="9"/>
  <c r="C4040" i="9"/>
  <c r="C1233" i="9"/>
  <c r="C4823" i="9"/>
  <c r="B4561" i="9"/>
  <c r="B603" i="9"/>
  <c r="B667" i="9"/>
  <c r="C963" i="9"/>
  <c r="C1863" i="9"/>
  <c r="B4213" i="9"/>
  <c r="B4735" i="9"/>
  <c r="C3692" i="9"/>
  <c r="C3605" i="9"/>
  <c r="B3952" i="9"/>
  <c r="C4301" i="9"/>
  <c r="C2223" i="9"/>
  <c r="B4648" i="9"/>
  <c r="C1143" i="9"/>
  <c r="C1503" i="9"/>
  <c r="B3430" i="9"/>
  <c r="C1773" i="9"/>
  <c r="C4649" i="9"/>
  <c r="B3604" i="9"/>
  <c r="B3778" i="9"/>
  <c r="B3256" i="9"/>
  <c r="C3257" i="9"/>
  <c r="B4039" i="9"/>
  <c r="G2042" i="9"/>
  <c r="F3951" i="9"/>
  <c r="H4560" i="9" a="1"/>
  <c r="G1052" i="9"/>
  <c r="F4386" i="9"/>
  <c r="F3864" i="9"/>
  <c r="H3342" i="9" a="1"/>
  <c r="H4038" i="9" a="1"/>
  <c r="H4821" i="9" a="1"/>
  <c r="G692" i="9"/>
  <c r="G2403" i="9"/>
  <c r="F4647" i="9"/>
  <c r="H4299" i="9" a="1"/>
  <c r="F3081" i="9"/>
  <c r="G4126" i="9"/>
  <c r="G4735" i="9"/>
  <c r="G3778" i="9"/>
  <c r="G4039" i="9"/>
  <c r="G3865" i="9"/>
  <c r="G4213" i="9"/>
  <c r="H3429" i="9" a="1"/>
  <c r="H3777" i="9" a="1"/>
  <c r="G1142" i="9"/>
  <c r="G3691" i="9"/>
  <c r="F666" i="9"/>
  <c r="F3342" i="9"/>
  <c r="F4299" i="9"/>
  <c r="G3430" i="9"/>
  <c r="H3168" i="9" a="1"/>
  <c r="F3255" i="9"/>
  <c r="G3256" i="9"/>
  <c r="F4560" i="9"/>
  <c r="H4386" i="9" a="1"/>
  <c r="H601" i="9" a="1"/>
  <c r="H4647" i="9" a="1"/>
  <c r="F730" i="9"/>
  <c r="F3603" i="9"/>
  <c r="F4473" i="9"/>
  <c r="G2312" i="9"/>
  <c r="G4823" i="9"/>
  <c r="G1322" i="9"/>
  <c r="F4822" i="9"/>
  <c r="F602" i="9"/>
  <c r="G3952" i="9"/>
  <c r="H4822" i="9" a="1"/>
  <c r="G1232" i="9"/>
  <c r="H4212" i="9" a="1"/>
  <c r="G1412" i="9"/>
  <c r="G1772" i="9"/>
  <c r="G1682" i="9"/>
  <c r="G2132" i="9"/>
  <c r="F3690" i="9"/>
  <c r="F3516" i="9"/>
  <c r="F4038" i="9"/>
  <c r="H3951" i="9" a="1"/>
  <c r="G872" i="9"/>
  <c r="G1592" i="9"/>
  <c r="F4125" i="9"/>
  <c r="G1502" i="9"/>
  <c r="G962" i="9"/>
  <c r="H3255" i="9" a="1"/>
  <c r="G4648" i="9"/>
  <c r="G782" i="9"/>
  <c r="G4300" i="9"/>
  <c r="F4734" i="9"/>
  <c r="F3168" i="9"/>
  <c r="G2222" i="9"/>
  <c r="H4473" i="9" a="1"/>
  <c r="H3603" i="9" a="1"/>
  <c r="G3604" i="9"/>
  <c r="G602" i="9"/>
  <c r="F4212" i="9"/>
  <c r="G4387" i="9"/>
  <c r="G3169" i="9"/>
  <c r="G1862" i="9"/>
  <c r="G3082" i="9"/>
  <c r="F3777" i="9"/>
  <c r="G4474" i="9"/>
  <c r="H3690" i="9" a="1"/>
  <c r="H3516" i="9" a="1"/>
  <c r="H730" i="9" a="1"/>
  <c r="G3517" i="9"/>
  <c r="H666" i="9" a="1"/>
  <c r="F3429" i="9"/>
  <c r="H2402" i="9" a="1"/>
  <c r="H4125" i="9" a="1"/>
  <c r="G4561" i="9"/>
  <c r="F2423" i="9"/>
  <c r="H3081" i="9" a="1"/>
  <c r="H3864" i="9" a="1"/>
  <c r="G1952" i="9"/>
  <c r="G3343" i="9"/>
  <c r="H4734" i="9" a="1"/>
  <c r="H4473" i="9" l="1"/>
  <c r="H3864" i="9"/>
  <c r="H3081" i="9"/>
  <c r="H4821" i="9"/>
  <c r="H4212" i="9"/>
  <c r="H4647" i="9"/>
  <c r="H3777" i="9"/>
  <c r="H4038" i="9"/>
  <c r="H4734" i="9"/>
  <c r="H601" i="9"/>
  <c r="H3429" i="9"/>
  <c r="H3342" i="9"/>
  <c r="H4299" i="9"/>
  <c r="H4125" i="9"/>
  <c r="H3255" i="9"/>
  <c r="H4822" i="9"/>
  <c r="H4386" i="9"/>
  <c r="H2402" i="9"/>
  <c r="H3690" i="9"/>
  <c r="H666" i="9"/>
  <c r="H4560" i="9"/>
  <c r="H3168" i="9"/>
  <c r="H730" i="9"/>
  <c r="H3516" i="9"/>
  <c r="H3603" i="9"/>
  <c r="H3951" i="9"/>
  <c r="C1234" i="9"/>
  <c r="B3170" i="9"/>
  <c r="B3083" i="9"/>
  <c r="B4301" i="9"/>
  <c r="C3258" i="9"/>
  <c r="C3432" i="9"/>
  <c r="B4040" i="9"/>
  <c r="B4388" i="9"/>
  <c r="C4563" i="9"/>
  <c r="B3866" i="9"/>
  <c r="C2314" i="9"/>
  <c r="C1954" i="9"/>
  <c r="C1504" i="9"/>
  <c r="B4127" i="9"/>
  <c r="B3692" i="9"/>
  <c r="C3780" i="9"/>
  <c r="C1054" i="9"/>
  <c r="C2044" i="9"/>
  <c r="C3606" i="9"/>
  <c r="C4302" i="9"/>
  <c r="B3257" i="9"/>
  <c r="C3519" i="9"/>
  <c r="C3345" i="9"/>
  <c r="B732" i="9"/>
  <c r="C2404" i="9"/>
  <c r="B3605" i="9"/>
  <c r="C1414" i="9"/>
  <c r="C1324" i="9"/>
  <c r="B2425" i="9"/>
  <c r="C4737" i="9"/>
  <c r="B4823" i="9"/>
  <c r="C3954" i="9"/>
  <c r="B4562" i="9"/>
  <c r="C4389" i="9"/>
  <c r="C1144" i="9"/>
  <c r="C4041" i="9"/>
  <c r="C2134" i="9"/>
  <c r="C4128" i="9"/>
  <c r="C3171" i="9"/>
  <c r="C3084" i="9"/>
  <c r="C4824" i="9"/>
  <c r="C1864" i="9"/>
  <c r="B668" i="9"/>
  <c r="B604" i="9"/>
  <c r="C4215" i="9"/>
  <c r="B3344" i="9"/>
  <c r="B4736" i="9"/>
  <c r="B4649" i="9"/>
  <c r="C1684" i="9"/>
  <c r="B3431" i="9"/>
  <c r="B3518" i="9"/>
  <c r="C3693" i="9"/>
  <c r="B3779" i="9"/>
  <c r="C784" i="9"/>
  <c r="C3867" i="9"/>
  <c r="C1774" i="9"/>
  <c r="C2224" i="9"/>
  <c r="C874" i="9"/>
  <c r="B4475" i="9"/>
  <c r="C1594" i="9"/>
  <c r="C4650" i="9"/>
  <c r="C694" i="9"/>
  <c r="C604" i="9"/>
  <c r="B4214" i="9"/>
  <c r="C4476" i="9"/>
  <c r="B3953" i="9"/>
  <c r="C964" i="9"/>
  <c r="F3082" i="9"/>
  <c r="G603" i="9"/>
  <c r="H4213" i="9" a="1"/>
  <c r="H731" i="9" a="1"/>
  <c r="G4562" i="9"/>
  <c r="H4300" i="9" a="1"/>
  <c r="G2404" i="9"/>
  <c r="H3082" i="9" a="1"/>
  <c r="F3952" i="9"/>
  <c r="G783" i="9"/>
  <c r="G4214" i="9"/>
  <c r="F3865" i="9"/>
  <c r="F3517" i="9"/>
  <c r="F4126" i="9"/>
  <c r="H667" i="9" a="1"/>
  <c r="G2223" i="9"/>
  <c r="G873" i="9"/>
  <c r="H3604" i="9" a="1"/>
  <c r="G1503" i="9"/>
  <c r="G4824" i="9"/>
  <c r="G1233" i="9"/>
  <c r="G1953" i="9"/>
  <c r="H4126" i="9" a="1"/>
  <c r="G1323" i="9"/>
  <c r="G2313" i="9"/>
  <c r="F3604" i="9"/>
  <c r="H3778" i="9" a="1"/>
  <c r="G3692" i="9"/>
  <c r="G4475" i="9"/>
  <c r="G693" i="9"/>
  <c r="G1593" i="9"/>
  <c r="H4561" i="9" a="1"/>
  <c r="G3344" i="9"/>
  <c r="G4649" i="9"/>
  <c r="F4648" i="9"/>
  <c r="F3343" i="9"/>
  <c r="G3518" i="9"/>
  <c r="F4735" i="9"/>
  <c r="F667" i="9"/>
  <c r="G3083" i="9"/>
  <c r="F4213" i="9"/>
  <c r="G4736" i="9"/>
  <c r="H3169" i="9" a="1"/>
  <c r="F3778" i="9"/>
  <c r="F4474" i="9"/>
  <c r="G3779" i="9"/>
  <c r="G3605" i="9"/>
  <c r="G1413" i="9"/>
  <c r="G3170" i="9"/>
  <c r="G3953" i="9"/>
  <c r="G3257" i="9"/>
  <c r="F603" i="9"/>
  <c r="F731" i="9"/>
  <c r="G2133" i="9"/>
  <c r="G1053" i="9"/>
  <c r="H3256" i="9" a="1"/>
  <c r="H4039" i="9" a="1"/>
  <c r="G3431" i="9"/>
  <c r="G2043" i="9"/>
  <c r="H2403" i="9" a="1"/>
  <c r="F3169" i="9"/>
  <c r="H4387" i="9" a="1"/>
  <c r="G4040" i="9"/>
  <c r="F4561" i="9"/>
  <c r="G1863" i="9"/>
  <c r="H3865" i="9" a="1"/>
  <c r="F4823" i="9"/>
  <c r="F3430" i="9"/>
  <c r="G1683" i="9"/>
  <c r="F4039" i="9"/>
  <c r="G963" i="9"/>
  <c r="H602" i="9" a="1"/>
  <c r="H3430" i="9" a="1"/>
  <c r="H3691" i="9" a="1"/>
  <c r="G1773" i="9"/>
  <c r="F2424" i="9"/>
  <c r="H4474" i="9" a="1"/>
  <c r="H3952" i="9" a="1"/>
  <c r="H4735" i="9" a="1"/>
  <c r="G4301" i="9"/>
  <c r="F4387" i="9"/>
  <c r="H3517" i="9" a="1"/>
  <c r="G4127" i="9"/>
  <c r="G4388" i="9"/>
  <c r="H4823" i="9" a="1"/>
  <c r="G1143" i="9"/>
  <c r="H4648" i="9" a="1"/>
  <c r="F3256" i="9"/>
  <c r="F4300" i="9"/>
  <c r="F3691" i="9"/>
  <c r="H3343" i="9" a="1"/>
  <c r="G3866" i="9"/>
  <c r="H667" i="9" l="1"/>
  <c r="H4387" i="9"/>
  <c r="H2403" i="9"/>
  <c r="H3952" i="9"/>
  <c r="H4648" i="9"/>
  <c r="H3691" i="9"/>
  <c r="H4126" i="9"/>
  <c r="H3082" i="9"/>
  <c r="H3430" i="9"/>
  <c r="H4039" i="9"/>
  <c r="H3169" i="9"/>
  <c r="H4561" i="9"/>
  <c r="H4823" i="9"/>
  <c r="H602" i="9"/>
  <c r="H3256" i="9"/>
  <c r="H4300" i="9"/>
  <c r="H731" i="9"/>
  <c r="H3517" i="9"/>
  <c r="H3604" i="9"/>
  <c r="H4213" i="9"/>
  <c r="H4474" i="9"/>
  <c r="H3778" i="9"/>
  <c r="H3343" i="9"/>
  <c r="H4735" i="9"/>
  <c r="H3865" i="9"/>
  <c r="B3432" i="9"/>
  <c r="B3693" i="9"/>
  <c r="C4738" i="9"/>
  <c r="C2315" i="9"/>
  <c r="B3867" i="9"/>
  <c r="C3607" i="9"/>
  <c r="B3954" i="9"/>
  <c r="C1595" i="9"/>
  <c r="C4564" i="9"/>
  <c r="B669" i="9"/>
  <c r="B605" i="9"/>
  <c r="C3172" i="9"/>
  <c r="C3085" i="9"/>
  <c r="C1145" i="9"/>
  <c r="C3346" i="9"/>
  <c r="C1685" i="9"/>
  <c r="C3781" i="9"/>
  <c r="B733" i="9"/>
  <c r="C3259" i="9"/>
  <c r="C1235" i="9"/>
  <c r="C1415" i="9"/>
  <c r="B4302" i="9"/>
  <c r="C4216" i="9"/>
  <c r="C4390" i="9"/>
  <c r="C2045" i="9"/>
  <c r="B4389" i="9"/>
  <c r="C1055" i="9"/>
  <c r="C695" i="9"/>
  <c r="C605" i="9"/>
  <c r="C875" i="9"/>
  <c r="C3433" i="9"/>
  <c r="C3694" i="9"/>
  <c r="B3780" i="9"/>
  <c r="C2405" i="9"/>
  <c r="B3171" i="9"/>
  <c r="B3084" i="9"/>
  <c r="C785" i="9"/>
  <c r="B4650" i="9"/>
  <c r="C2135" i="9"/>
  <c r="B4215" i="9"/>
  <c r="B3258" i="9"/>
  <c r="C965" i="9"/>
  <c r="B4041" i="9"/>
  <c r="C1325" i="9"/>
  <c r="B2426" i="9"/>
  <c r="C3520" i="9"/>
  <c r="C4303" i="9"/>
  <c r="C4651" i="9"/>
  <c r="C2225" i="9"/>
  <c r="C1775" i="9"/>
  <c r="B3345" i="9"/>
  <c r="C4129" i="9"/>
  <c r="B3519" i="9"/>
  <c r="C4825" i="9"/>
  <c r="C4042" i="9"/>
  <c r="C1865" i="9"/>
  <c r="B4737" i="9"/>
  <c r="C4477" i="9"/>
  <c r="B797" i="9"/>
  <c r="C3868" i="9"/>
  <c r="B4476" i="9"/>
  <c r="B4563" i="9"/>
  <c r="C3955" i="9"/>
  <c r="B3606" i="9"/>
  <c r="B4824" i="9"/>
  <c r="C1955" i="9"/>
  <c r="C1505" i="9"/>
  <c r="B4128" i="9"/>
  <c r="G4650" i="9"/>
  <c r="F4649" i="9"/>
  <c r="G3693" i="9"/>
  <c r="F3779" i="9"/>
  <c r="G784" i="9"/>
  <c r="H3866" i="9" a="1"/>
  <c r="G3345" i="9"/>
  <c r="F3083" i="9"/>
  <c r="G964" i="9"/>
  <c r="F3170" i="9"/>
  <c r="F3344" i="9"/>
  <c r="G1594" i="9"/>
  <c r="G3780" i="9"/>
  <c r="F4562" i="9"/>
  <c r="F4214" i="9"/>
  <c r="F4475" i="9"/>
  <c r="H3692" i="9" a="1"/>
  <c r="G2044" i="9"/>
  <c r="G4041" i="9"/>
  <c r="F4127" i="9"/>
  <c r="F4824" i="9"/>
  <c r="G1054" i="9"/>
  <c r="G1774" i="9"/>
  <c r="F3866" i="9"/>
  <c r="F668" i="9"/>
  <c r="F4388" i="9"/>
  <c r="G4302" i="9"/>
  <c r="F3518" i="9"/>
  <c r="G4825" i="9"/>
  <c r="F3953" i="9"/>
  <c r="H4214" i="9" a="1"/>
  <c r="G4476" i="9"/>
  <c r="G3954" i="9"/>
  <c r="H732" i="9" a="1"/>
  <c r="G1234" i="9"/>
  <c r="H603" i="9" a="1"/>
  <c r="G874" i="9"/>
  <c r="F3605" i="9"/>
  <c r="H3170" i="9" a="1"/>
  <c r="G604" i="9"/>
  <c r="H3605" i="9" a="1"/>
  <c r="F4736" i="9"/>
  <c r="G4737" i="9"/>
  <c r="H2404" i="9" a="1"/>
  <c r="H4388" i="9" a="1"/>
  <c r="H4475" i="9" a="1"/>
  <c r="G1414" i="9"/>
  <c r="G4563" i="9"/>
  <c r="G1504" i="9"/>
  <c r="G4389" i="9"/>
  <c r="H4301" i="9" a="1"/>
  <c r="G2405" i="9"/>
  <c r="G1864" i="9"/>
  <c r="G4128" i="9"/>
  <c r="G3606" i="9"/>
  <c r="G1144" i="9"/>
  <c r="H4127" i="9" a="1"/>
  <c r="F4301" i="9"/>
  <c r="H4040" i="9" a="1"/>
  <c r="H3083" i="9" a="1"/>
  <c r="H3518" i="9" a="1"/>
  <c r="H3779" i="9" a="1"/>
  <c r="G1324" i="9"/>
  <c r="F3692" i="9"/>
  <c r="F3431" i="9"/>
  <c r="G3258" i="9"/>
  <c r="G3867" i="9"/>
  <c r="H3953" i="9" a="1"/>
  <c r="G694" i="9"/>
  <c r="G2134" i="9"/>
  <c r="G2314" i="9"/>
  <c r="F3257" i="9"/>
  <c r="F732" i="9"/>
  <c r="H3257" i="9" a="1"/>
  <c r="F4040" i="9"/>
  <c r="G2224" i="9"/>
  <c r="G3084" i="9"/>
  <c r="H3431" i="9" a="1"/>
  <c r="F2425" i="9"/>
  <c r="H4562" i="9" a="1"/>
  <c r="G3432" i="9"/>
  <c r="G1954" i="9"/>
  <c r="H4649" i="9" a="1"/>
  <c r="F604" i="9"/>
  <c r="G3519" i="9"/>
  <c r="G3171" i="9"/>
  <c r="H3344" i="9" a="1"/>
  <c r="G1684" i="9"/>
  <c r="G4215" i="9"/>
  <c r="H4736" i="9" a="1"/>
  <c r="H668" i="9" a="1"/>
  <c r="H4301" i="9" l="1"/>
  <c r="H603" i="9"/>
  <c r="H3344" i="9"/>
  <c r="H3779" i="9"/>
  <c r="H732" i="9"/>
  <c r="H3518" i="9"/>
  <c r="H4475" i="9"/>
  <c r="H668" i="9"/>
  <c r="H3257" i="9"/>
  <c r="H3083" i="9"/>
  <c r="H4388" i="9"/>
  <c r="H3692" i="9"/>
  <c r="H3866" i="9"/>
  <c r="H3170" i="9"/>
  <c r="H4649" i="9"/>
  <c r="H4040" i="9"/>
  <c r="H2404" i="9"/>
  <c r="H4214" i="9"/>
  <c r="H4127" i="9"/>
  <c r="H4562" i="9"/>
  <c r="H3605" i="9"/>
  <c r="H4736" i="9"/>
  <c r="H3431" i="9"/>
  <c r="H3953" i="9"/>
  <c r="C2046" i="9"/>
  <c r="C1866" i="9"/>
  <c r="B3955" i="9"/>
  <c r="C1056" i="9"/>
  <c r="B4825" i="9"/>
  <c r="B3607" i="9"/>
  <c r="B3868" i="9"/>
  <c r="C786" i="9"/>
  <c r="C4478" i="9"/>
  <c r="C1686" i="9"/>
  <c r="C2406" i="9"/>
  <c r="B3694" i="9"/>
  <c r="C3956" i="9"/>
  <c r="C4217" i="9"/>
  <c r="B3085" i="9"/>
  <c r="B3172" i="9"/>
  <c r="C3782" i="9"/>
  <c r="C1776" i="9"/>
  <c r="B670" i="9"/>
  <c r="B606" i="9"/>
  <c r="C4826" i="9"/>
  <c r="C4043" i="9"/>
  <c r="C1956" i="9"/>
  <c r="C4739" i="9"/>
  <c r="C1416" i="9"/>
  <c r="B4303" i="9"/>
  <c r="C3521" i="9"/>
  <c r="C1146" i="9"/>
  <c r="C4304" i="9"/>
  <c r="C3347" i="9"/>
  <c r="B734" i="9"/>
  <c r="B3259" i="9"/>
  <c r="B4477" i="9"/>
  <c r="B4390" i="9"/>
  <c r="C3434" i="9"/>
  <c r="C3695" i="9"/>
  <c r="B3781" i="9"/>
  <c r="B4129" i="9"/>
  <c r="C2226" i="9"/>
  <c r="B4738" i="9"/>
  <c r="B798" i="9"/>
  <c r="C1236" i="9"/>
  <c r="B3520" i="9"/>
  <c r="B4651" i="9"/>
  <c r="C4565" i="9"/>
  <c r="C1596" i="9"/>
  <c r="C4130" i="9"/>
  <c r="B3433" i="9"/>
  <c r="C4391" i="9"/>
  <c r="C966" i="9"/>
  <c r="C2136" i="9"/>
  <c r="C1506" i="9"/>
  <c r="C4652" i="9"/>
  <c r="C3608" i="9"/>
  <c r="C606" i="9"/>
  <c r="C696" i="9"/>
  <c r="C3086" i="9"/>
  <c r="C3173" i="9"/>
  <c r="B4564" i="9"/>
  <c r="B2427" i="9"/>
  <c r="C876" i="9"/>
  <c r="C3869" i="9"/>
  <c r="B4216" i="9"/>
  <c r="C2316" i="9"/>
  <c r="B3346" i="9"/>
  <c r="C1326" i="9"/>
  <c r="C3260" i="9"/>
  <c r="B4042" i="9"/>
  <c r="G1325" i="9"/>
  <c r="F4128" i="9"/>
  <c r="F4825" i="9"/>
  <c r="G1415" i="9"/>
  <c r="H4824" i="9" a="1"/>
  <c r="G1955" i="9"/>
  <c r="H3345" i="9" a="1"/>
  <c r="H3432" i="9" a="1"/>
  <c r="F3780" i="9"/>
  <c r="H4128" i="9" a="1"/>
  <c r="G2225" i="9"/>
  <c r="H733" i="9" a="1"/>
  <c r="G1775" i="9"/>
  <c r="G2315" i="9"/>
  <c r="F4737" i="9"/>
  <c r="F4215" i="9"/>
  <c r="F3171" i="9"/>
  <c r="H4215" i="9" a="1"/>
  <c r="F3693" i="9"/>
  <c r="G1865" i="9"/>
  <c r="H3693" i="9" a="1"/>
  <c r="G3259" i="9"/>
  <c r="H4650" i="9" a="1"/>
  <c r="G695" i="9"/>
  <c r="G1145" i="9"/>
  <c r="G3607" i="9"/>
  <c r="G965" i="9"/>
  <c r="F3345" i="9"/>
  <c r="G4303" i="9"/>
  <c r="G3868" i="9"/>
  <c r="G4477" i="9"/>
  <c r="F3519" i="9"/>
  <c r="G2406" i="9"/>
  <c r="G4651" i="9"/>
  <c r="G2045" i="9"/>
  <c r="G2135" i="9"/>
  <c r="F3606" i="9"/>
  <c r="F3954" i="9"/>
  <c r="F605" i="9"/>
  <c r="G785" i="9"/>
  <c r="H4389" i="9" a="1"/>
  <c r="G1595" i="9"/>
  <c r="F3084" i="9"/>
  <c r="G1505" i="9"/>
  <c r="H3171" i="9" a="1"/>
  <c r="F733" i="9"/>
  <c r="G3694" i="9"/>
  <c r="H4476" i="9" a="1"/>
  <c r="F4041" i="9"/>
  <c r="G3172" i="9"/>
  <c r="H3867" i="9" a="1"/>
  <c r="F3432" i="9"/>
  <c r="G4738" i="9"/>
  <c r="H604" i="9" a="1"/>
  <c r="G3781" i="9"/>
  <c r="F669" i="9"/>
  <c r="H4737" i="9" a="1"/>
  <c r="G4129" i="9"/>
  <c r="G1055" i="9"/>
  <c r="G875" i="9"/>
  <c r="H3606" i="9" a="1"/>
  <c r="G3085" i="9"/>
  <c r="G3520" i="9"/>
  <c r="G4826" i="9"/>
  <c r="F4302" i="9"/>
  <c r="F3867" i="9"/>
  <c r="F3258" i="9"/>
  <c r="H3519" i="9" a="1"/>
  <c r="G4042" i="9"/>
  <c r="G4216" i="9"/>
  <c r="G4390" i="9"/>
  <c r="G1235" i="9"/>
  <c r="G3346" i="9"/>
  <c r="H4302" i="9" a="1"/>
  <c r="G4564" i="9"/>
  <c r="H669" i="9" a="1"/>
  <c r="G3433" i="9"/>
  <c r="F797" i="9"/>
  <c r="H4041" i="9" a="1"/>
  <c r="H3780" i="9" a="1"/>
  <c r="G605" i="9"/>
  <c r="H2405" i="9" a="1"/>
  <c r="G3955" i="9"/>
  <c r="F4563" i="9"/>
  <c r="H3084" i="9" a="1"/>
  <c r="G1685" i="9"/>
  <c r="H4563" i="9" a="1"/>
  <c r="H3258" i="9" a="1"/>
  <c r="F4476" i="9"/>
  <c r="F4389" i="9"/>
  <c r="H797" i="9" a="1"/>
  <c r="F2426" i="9"/>
  <c r="H3954" i="9" a="1"/>
  <c r="F4650" i="9"/>
  <c r="H733" i="9" l="1"/>
  <c r="H797" i="9"/>
  <c r="H3606" i="9"/>
  <c r="H3171" i="9"/>
  <c r="H4128" i="9"/>
  <c r="H3258" i="9"/>
  <c r="H669" i="9"/>
  <c r="H4650" i="9"/>
  <c r="H3432" i="9"/>
  <c r="H4041" i="9"/>
  <c r="H4563" i="9"/>
  <c r="H3345" i="9"/>
  <c r="H4302" i="9"/>
  <c r="H4737" i="9"/>
  <c r="H4389" i="9"/>
  <c r="H3954" i="9"/>
  <c r="H3084" i="9"/>
  <c r="H3693" i="9"/>
  <c r="H4824" i="9"/>
  <c r="H604" i="9"/>
  <c r="H4476" i="9"/>
  <c r="H2405" i="9"/>
  <c r="H4215" i="9"/>
  <c r="H3780" i="9"/>
  <c r="H3519" i="9"/>
  <c r="H3867" i="9"/>
  <c r="C4305" i="9"/>
  <c r="B4478" i="9"/>
  <c r="C1867" i="9"/>
  <c r="C1597" i="9"/>
  <c r="C4044" i="9"/>
  <c r="C4566" i="9"/>
  <c r="C4218" i="9"/>
  <c r="B3608" i="9"/>
  <c r="B4826" i="9"/>
  <c r="B3869" i="9"/>
  <c r="B4565" i="9"/>
  <c r="C1507" i="9"/>
  <c r="C3348" i="9"/>
  <c r="B4304" i="9"/>
  <c r="C1327" i="9"/>
  <c r="C2317" i="9"/>
  <c r="C3783" i="9"/>
  <c r="B3347" i="9"/>
  <c r="C1237" i="9"/>
  <c r="B671" i="9"/>
  <c r="B607" i="9"/>
  <c r="B3173" i="9"/>
  <c r="B3086" i="9"/>
  <c r="C1687" i="9"/>
  <c r="C4827" i="9"/>
  <c r="B735" i="9"/>
  <c r="B3956" i="9"/>
  <c r="B4043" i="9"/>
  <c r="C3609" i="9"/>
  <c r="C1417" i="9"/>
  <c r="C4479" i="9"/>
  <c r="B799" i="9"/>
  <c r="C3174" i="9"/>
  <c r="C3087" i="9"/>
  <c r="C4653" i="9"/>
  <c r="B3695" i="9"/>
  <c r="C1957" i="9"/>
  <c r="B4652" i="9"/>
  <c r="C2047" i="9"/>
  <c r="C3957" i="9"/>
  <c r="C4740" i="9"/>
  <c r="B3434" i="9"/>
  <c r="C3696" i="9"/>
  <c r="B3521" i="9"/>
  <c r="C787" i="9"/>
  <c r="C3522" i="9"/>
  <c r="C3261" i="9"/>
  <c r="B4217" i="9"/>
  <c r="C1057" i="9"/>
  <c r="C1777" i="9"/>
  <c r="C967" i="9"/>
  <c r="B4739" i="9"/>
  <c r="C3435" i="9"/>
  <c r="B4391" i="9"/>
  <c r="C4131" i="9"/>
  <c r="C2137" i="9"/>
  <c r="B4130" i="9"/>
  <c r="C2407" i="9"/>
  <c r="B2428" i="9"/>
  <c r="C697" i="9"/>
  <c r="C607" i="9"/>
  <c r="C3870" i="9"/>
  <c r="C2227" i="9"/>
  <c r="C4392" i="9"/>
  <c r="B3260" i="9"/>
  <c r="B3782" i="9"/>
  <c r="C877" i="9"/>
  <c r="C1147" i="9"/>
  <c r="H4738" i="9" a="1"/>
  <c r="G2316" i="9"/>
  <c r="G3869" i="9"/>
  <c r="G606" i="9"/>
  <c r="G966" i="9"/>
  <c r="G3347" i="9"/>
  <c r="H2406" i="9" a="1"/>
  <c r="H670" i="9" a="1"/>
  <c r="G4478" i="9"/>
  <c r="G3782" i="9"/>
  <c r="G876" i="9"/>
  <c r="G1056" i="9"/>
  <c r="G2136" i="9"/>
  <c r="G1236" i="9"/>
  <c r="H4825" i="9" a="1"/>
  <c r="F4129" i="9"/>
  <c r="G3260" i="9"/>
  <c r="G4304" i="9"/>
  <c r="H3085" i="9" a="1"/>
  <c r="G4217" i="9"/>
  <c r="G1326" i="9"/>
  <c r="F3781" i="9"/>
  <c r="G1776" i="9"/>
  <c r="G3695" i="9"/>
  <c r="G1146" i="9"/>
  <c r="F3694" i="9"/>
  <c r="G4043" i="9"/>
  <c r="F798" i="9"/>
  <c r="G3086" i="9"/>
  <c r="H3172" i="9" a="1"/>
  <c r="G3956" i="9"/>
  <c r="F4564" i="9"/>
  <c r="F4216" i="9"/>
  <c r="F4477" i="9"/>
  <c r="G1506" i="9"/>
  <c r="G3434" i="9"/>
  <c r="F3868" i="9"/>
  <c r="G4739" i="9"/>
  <c r="F3607" i="9"/>
  <c r="G4391" i="9"/>
  <c r="G4130" i="9"/>
  <c r="G786" i="9"/>
  <c r="F2427" i="9"/>
  <c r="H3433" i="9" a="1"/>
  <c r="H3259" i="9" a="1"/>
  <c r="F4826" i="9"/>
  <c r="F3346" i="9"/>
  <c r="F3259" i="9"/>
  <c r="G1596" i="9"/>
  <c r="G1416" i="9"/>
  <c r="F3172" i="9"/>
  <c r="H798" i="9" a="1"/>
  <c r="G3608" i="9"/>
  <c r="G1956" i="9"/>
  <c r="F3433" i="9"/>
  <c r="H4390" i="9" a="1"/>
  <c r="F3520" i="9"/>
  <c r="H4129" i="9" a="1"/>
  <c r="H4042" i="9" a="1"/>
  <c r="H3694" i="9" a="1"/>
  <c r="H4564" i="9" a="1"/>
  <c r="F4738" i="9"/>
  <c r="G3173" i="9"/>
  <c r="H3868" i="9" a="1"/>
  <c r="F606" i="9"/>
  <c r="F4651" i="9"/>
  <c r="H4477" i="9" a="1"/>
  <c r="G3521" i="9"/>
  <c r="H3781" i="9" a="1"/>
  <c r="H4303" i="9" a="1"/>
  <c r="G4565" i="9"/>
  <c r="H3955" i="9" a="1"/>
  <c r="G2046" i="9"/>
  <c r="G4652" i="9"/>
  <c r="H4651" i="9" a="1"/>
  <c r="G1686" i="9"/>
  <c r="G2226" i="9"/>
  <c r="G1866" i="9"/>
  <c r="F4042" i="9"/>
  <c r="H605" i="9" a="1"/>
  <c r="F670" i="9"/>
  <c r="H3607" i="9" a="1"/>
  <c r="H4216" i="9" a="1"/>
  <c r="G4827" i="9"/>
  <c r="H3346" i="9" a="1"/>
  <c r="F4303" i="9"/>
  <c r="F3955" i="9"/>
  <c r="G696" i="9"/>
  <c r="F734" i="9"/>
  <c r="H734" i="9" a="1"/>
  <c r="H3520" i="9" a="1"/>
  <c r="F3085" i="9"/>
  <c r="F4390" i="9"/>
  <c r="G2407" i="9"/>
  <c r="H3955" i="9" l="1"/>
  <c r="H4564" i="9"/>
  <c r="H4216" i="9"/>
  <c r="H4303" i="9"/>
  <c r="H798" i="9"/>
  <c r="H670" i="9"/>
  <c r="H3607" i="9"/>
  <c r="H3781" i="9"/>
  <c r="H3694" i="9"/>
  <c r="H2406" i="9"/>
  <c r="H3520" i="9"/>
  <c r="H4042" i="9"/>
  <c r="H3259" i="9"/>
  <c r="H3172" i="9"/>
  <c r="H3085" i="9"/>
  <c r="H734" i="9"/>
  <c r="H605" i="9"/>
  <c r="H4477" i="9"/>
  <c r="H4129" i="9"/>
  <c r="H3433" i="9"/>
  <c r="H4390" i="9"/>
  <c r="H3868" i="9"/>
  <c r="H4825" i="9"/>
  <c r="H4738" i="9"/>
  <c r="H3346" i="9"/>
  <c r="H4651" i="9"/>
  <c r="B4827" i="9"/>
  <c r="C878" i="9"/>
  <c r="B2429" i="9"/>
  <c r="B3609" i="9"/>
  <c r="B736" i="9"/>
  <c r="C2318" i="9"/>
  <c r="C4219" i="9"/>
  <c r="C1058" i="9"/>
  <c r="B4305" i="9"/>
  <c r="C1418" i="9"/>
  <c r="B3870" i="9"/>
  <c r="B4479" i="9"/>
  <c r="C1868" i="9"/>
  <c r="C3349" i="9"/>
  <c r="C2138" i="9"/>
  <c r="C4567" i="9"/>
  <c r="B3174" i="9"/>
  <c r="B3087" i="9"/>
  <c r="C3610" i="9"/>
  <c r="C3175" i="9"/>
  <c r="C3088" i="9"/>
  <c r="B3435" i="9"/>
  <c r="B4392" i="9"/>
  <c r="B3957" i="9"/>
  <c r="C4654" i="9"/>
  <c r="B4566" i="9"/>
  <c r="C698" i="9"/>
  <c r="C608" i="9"/>
  <c r="B4740" i="9"/>
  <c r="C3436" i="9"/>
  <c r="C4393" i="9"/>
  <c r="B4218" i="9"/>
  <c r="B3522" i="9"/>
  <c r="B3261" i="9"/>
  <c r="C2228" i="9"/>
  <c r="C1148" i="9"/>
  <c r="B608" i="9"/>
  <c r="B672" i="9"/>
  <c r="C3697" i="9"/>
  <c r="B3348" i="9"/>
  <c r="C3523" i="9"/>
  <c r="C1508" i="9"/>
  <c r="C2048" i="9"/>
  <c r="C3871" i="9"/>
  <c r="C1238" i="9"/>
  <c r="C4828" i="9"/>
  <c r="C3958" i="9"/>
  <c r="C3262" i="9"/>
  <c r="B800" i="9"/>
  <c r="C4132" i="9"/>
  <c r="C4480" i="9"/>
  <c r="C788" i="9"/>
  <c r="C2408" i="9"/>
  <c r="C1598" i="9"/>
  <c r="B3696" i="9"/>
  <c r="C1688" i="9"/>
  <c r="C968" i="9"/>
  <c r="C4045" i="9"/>
  <c r="B3783" i="9"/>
  <c r="B4131" i="9"/>
  <c r="C1328" i="9"/>
  <c r="C3784" i="9"/>
  <c r="C4741" i="9"/>
  <c r="B4044" i="9"/>
  <c r="C1778" i="9"/>
  <c r="B4653" i="9"/>
  <c r="C4306" i="9"/>
  <c r="C1958" i="9"/>
  <c r="H3521" i="9" a="1"/>
  <c r="F3260" i="9"/>
  <c r="F3782" i="9"/>
  <c r="G1237" i="9"/>
  <c r="G4131" i="9"/>
  <c r="G4479" i="9"/>
  <c r="F4391" i="9"/>
  <c r="F671" i="9"/>
  <c r="G4392" i="9"/>
  <c r="F3956" i="9"/>
  <c r="G1507" i="9"/>
  <c r="H4130" i="9" a="1"/>
  <c r="G3783" i="9"/>
  <c r="G3087" i="9"/>
  <c r="G4044" i="9"/>
  <c r="G3435" i="9"/>
  <c r="F4043" i="9"/>
  <c r="G3348" i="9"/>
  <c r="F4478" i="9"/>
  <c r="G4305" i="9"/>
  <c r="F607" i="9"/>
  <c r="G2227" i="9"/>
  <c r="F799" i="9"/>
  <c r="F735" i="9"/>
  <c r="G1957" i="9"/>
  <c r="G877" i="9"/>
  <c r="H4826" i="9" a="1"/>
  <c r="G1687" i="9"/>
  <c r="H3260" i="9" a="1"/>
  <c r="G2137" i="9"/>
  <c r="G3696" i="9"/>
  <c r="G1327" i="9"/>
  <c r="G4653" i="9"/>
  <c r="F4652" i="9"/>
  <c r="G2408" i="9"/>
  <c r="G1417" i="9"/>
  <c r="H3956" i="9" a="1"/>
  <c r="H4739" i="9" a="1"/>
  <c r="H4391" i="9" a="1"/>
  <c r="H3782" i="9" a="1"/>
  <c r="F4565" i="9"/>
  <c r="F3869" i="9"/>
  <c r="G3870" i="9"/>
  <c r="G4218" i="9"/>
  <c r="G3261" i="9"/>
  <c r="F2428" i="9"/>
  <c r="G4828" i="9"/>
  <c r="H735" i="9" a="1"/>
  <c r="G3609" i="9"/>
  <c r="H4304" i="9" a="1"/>
  <c r="H4217" i="9" a="1"/>
  <c r="H671" i="9" a="1"/>
  <c r="H606" i="9" a="1"/>
  <c r="H4827" i="9" a="1"/>
  <c r="G3522" i="9"/>
  <c r="G697" i="9"/>
  <c r="G1867" i="9"/>
  <c r="F3173" i="9"/>
  <c r="H4652" i="9" a="1"/>
  <c r="H4043" i="9" a="1"/>
  <c r="H3347" i="9" a="1"/>
  <c r="F4217" i="9"/>
  <c r="G787" i="9"/>
  <c r="H3695" i="9" a="1"/>
  <c r="G967" i="9"/>
  <c r="H3608" i="9" a="1"/>
  <c r="F3695" i="9"/>
  <c r="G1147" i="9"/>
  <c r="H3434" i="9" a="1"/>
  <c r="G607" i="9"/>
  <c r="H799" i="9" a="1"/>
  <c r="G4566" i="9"/>
  <c r="G3957" i="9"/>
  <c r="H4478" i="9" a="1"/>
  <c r="H3173" i="9" a="1"/>
  <c r="H3869" i="9" a="1"/>
  <c r="G1777" i="9"/>
  <c r="F4304" i="9"/>
  <c r="F3434" i="9"/>
  <c r="F3521" i="9"/>
  <c r="H2407" i="9" a="1"/>
  <c r="F4130" i="9"/>
  <c r="H4565" i="9" a="1"/>
  <c r="G4740" i="9"/>
  <c r="F3608" i="9"/>
  <c r="H3086" i="9" a="1"/>
  <c r="F4827" i="9"/>
  <c r="F4739" i="9"/>
  <c r="F3086" i="9"/>
  <c r="G3174" i="9"/>
  <c r="G1057" i="9"/>
  <c r="G2317" i="9"/>
  <c r="F3347" i="9"/>
  <c r="G1597" i="9"/>
  <c r="G2047" i="9"/>
  <c r="H4827" i="9" l="1"/>
  <c r="H3608" i="9"/>
  <c r="H3695" i="9"/>
  <c r="H606" i="9"/>
  <c r="H3782" i="9"/>
  <c r="H671" i="9"/>
  <c r="H4391" i="9"/>
  <c r="H3260" i="9"/>
  <c r="H3869" i="9"/>
  <c r="H3347" i="9"/>
  <c r="H4217" i="9"/>
  <c r="H4739" i="9"/>
  <c r="H3173" i="9"/>
  <c r="H4043" i="9"/>
  <c r="H4304" i="9"/>
  <c r="H3956" i="9"/>
  <c r="H4826" i="9"/>
  <c r="H3086" i="9"/>
  <c r="H4478" i="9"/>
  <c r="H4652" i="9"/>
  <c r="H735" i="9"/>
  <c r="H4565" i="9"/>
  <c r="H799" i="9"/>
  <c r="H4130" i="9"/>
  <c r="H3521" i="9"/>
  <c r="H2407" i="9"/>
  <c r="H3434" i="9"/>
  <c r="C2139" i="9"/>
  <c r="B3523" i="9"/>
  <c r="C1869" i="9"/>
  <c r="C4133" i="9"/>
  <c r="C4220" i="9"/>
  <c r="C3089" i="9"/>
  <c r="C3176" i="9"/>
  <c r="C4742" i="9"/>
  <c r="C3263" i="9"/>
  <c r="B4132" i="9"/>
  <c r="C1059" i="9"/>
  <c r="B3610" i="9"/>
  <c r="C4394" i="9"/>
  <c r="C4829" i="9"/>
  <c r="C699" i="9"/>
  <c r="C609" i="9"/>
  <c r="B4045" i="9"/>
  <c r="C3698" i="9"/>
  <c r="C2229" i="9"/>
  <c r="B3958" i="9"/>
  <c r="B3784" i="9"/>
  <c r="C3959" i="9"/>
  <c r="B3436" i="9"/>
  <c r="C2319" i="9"/>
  <c r="C4481" i="9"/>
  <c r="C789" i="9"/>
  <c r="B3088" i="9"/>
  <c r="B3175" i="9"/>
  <c r="C3437" i="9"/>
  <c r="C1509" i="9"/>
  <c r="C2409" i="9"/>
  <c r="B4741" i="9"/>
  <c r="B4654" i="9"/>
  <c r="C969" i="9"/>
  <c r="C3872" i="9"/>
  <c r="C1419" i="9"/>
  <c r="B3262" i="9"/>
  <c r="C1959" i="9"/>
  <c r="B4393" i="9"/>
  <c r="B3871" i="9"/>
  <c r="C4046" i="9"/>
  <c r="C1689" i="9"/>
  <c r="C1149" i="9"/>
  <c r="B801" i="9"/>
  <c r="C3785" i="9"/>
  <c r="B3697" i="9"/>
  <c r="C4568" i="9"/>
  <c r="C4655" i="9"/>
  <c r="B737" i="9"/>
  <c r="B3349" i="9"/>
  <c r="C1599" i="9"/>
  <c r="B4828" i="9"/>
  <c r="C4307" i="9"/>
  <c r="C3524" i="9"/>
  <c r="B4567" i="9"/>
  <c r="C2049" i="9"/>
  <c r="B4219" i="9"/>
  <c r="B673" i="9"/>
  <c r="B609" i="9"/>
  <c r="C1329" i="9"/>
  <c r="C3611" i="9"/>
  <c r="B4306" i="9"/>
  <c r="C1779" i="9"/>
  <c r="C879" i="9"/>
  <c r="C3350" i="9"/>
  <c r="C1239" i="9"/>
  <c r="B4480" i="9"/>
  <c r="B2430" i="9"/>
  <c r="F3435" i="9"/>
  <c r="F4218" i="9"/>
  <c r="F3870" i="9"/>
  <c r="G878" i="9"/>
  <c r="G4654" i="9"/>
  <c r="H3783" i="9" a="1"/>
  <c r="G4219" i="9"/>
  <c r="H672" i="9" a="1"/>
  <c r="G3871" i="9"/>
  <c r="F4305" i="9"/>
  <c r="G3349" i="9"/>
  <c r="G3088" i="9"/>
  <c r="H3870" i="9" a="1"/>
  <c r="F3174" i="9"/>
  <c r="G788" i="9"/>
  <c r="F4828" i="9"/>
  <c r="F4566" i="9"/>
  <c r="H4392" i="9" a="1"/>
  <c r="H3174" i="9" a="1"/>
  <c r="G2409" i="9"/>
  <c r="G1058" i="9"/>
  <c r="G1778" i="9"/>
  <c r="G3697" i="9"/>
  <c r="H4305" i="9" a="1"/>
  <c r="H4740" i="9" a="1"/>
  <c r="F3348" i="9"/>
  <c r="G968" i="9"/>
  <c r="G4567" i="9"/>
  <c r="G1868" i="9"/>
  <c r="G4393" i="9"/>
  <c r="G1598" i="9"/>
  <c r="H3348" i="9" a="1"/>
  <c r="H2408" i="9" a="1"/>
  <c r="H3609" i="9" a="1"/>
  <c r="F3261" i="9"/>
  <c r="G608" i="9"/>
  <c r="G4045" i="9"/>
  <c r="H3522" i="9" a="1"/>
  <c r="G1148" i="9"/>
  <c r="F608" i="9"/>
  <c r="G1418" i="9"/>
  <c r="F3087" i="9"/>
  <c r="G1328" i="9"/>
  <c r="H800" i="9" a="1"/>
  <c r="G3262" i="9"/>
  <c r="F4740" i="9"/>
  <c r="G3523" i="9"/>
  <c r="H4828" i="9" a="1"/>
  <c r="H3087" i="9" a="1"/>
  <c r="F4044" i="9"/>
  <c r="G3436" i="9"/>
  <c r="G2228" i="9"/>
  <c r="F672" i="9"/>
  <c r="H3696" i="9" a="1"/>
  <c r="G4741" i="9"/>
  <c r="F3609" i="9"/>
  <c r="F4131" i="9"/>
  <c r="F800" i="9"/>
  <c r="G4480" i="9"/>
  <c r="F736" i="9"/>
  <c r="H4566" i="9" a="1"/>
  <c r="H4131" i="9" a="1"/>
  <c r="G4306" i="9"/>
  <c r="H3261" i="9" a="1"/>
  <c r="H736" i="9" a="1"/>
  <c r="F3957" i="9"/>
  <c r="F3522" i="9"/>
  <c r="G1508" i="9"/>
  <c r="G1688" i="9"/>
  <c r="F3696" i="9"/>
  <c r="G1958" i="9"/>
  <c r="G1238" i="9"/>
  <c r="H3957" i="9" a="1"/>
  <c r="G3610" i="9"/>
  <c r="G2048" i="9"/>
  <c r="G2138" i="9"/>
  <c r="F4653" i="9"/>
  <c r="F4392" i="9"/>
  <c r="G3175" i="9"/>
  <c r="G3784" i="9"/>
  <c r="F4479" i="9"/>
  <c r="H3435" i="9" a="1"/>
  <c r="G3958" i="9"/>
  <c r="F2429" i="9"/>
  <c r="H4218" i="9" a="1"/>
  <c r="H607" i="9" a="1"/>
  <c r="G698" i="9"/>
  <c r="G4132" i="9"/>
  <c r="G2318" i="9"/>
  <c r="F3783" i="9"/>
  <c r="H4479" i="9" a="1"/>
  <c r="H4044" i="9" a="1"/>
  <c r="H4653" i="9" a="1"/>
  <c r="G4829" i="9"/>
  <c r="H4479" i="9" l="1"/>
  <c r="H736" i="9"/>
  <c r="H4740" i="9"/>
  <c r="H3609" i="9"/>
  <c r="H3261" i="9"/>
  <c r="H3087" i="9"/>
  <c r="H2408" i="9"/>
  <c r="H3174" i="9"/>
  <c r="H672" i="9"/>
  <c r="H3522" i="9"/>
  <c r="H4828" i="9"/>
  <c r="H3348" i="9"/>
  <c r="H4392" i="9"/>
  <c r="H607" i="9"/>
  <c r="H3957" i="9"/>
  <c r="H3696" i="9"/>
  <c r="H3783" i="9"/>
  <c r="H4305" i="9"/>
  <c r="H4218" i="9"/>
  <c r="H4131" i="9"/>
  <c r="H4566" i="9"/>
  <c r="H800" i="9"/>
  <c r="H4653" i="9"/>
  <c r="H3435" i="9"/>
  <c r="H3870" i="9"/>
  <c r="H4044" i="9"/>
  <c r="B3437" i="9"/>
  <c r="C3960" i="9"/>
  <c r="C1060" i="9"/>
  <c r="C1780" i="9"/>
  <c r="C2050" i="9"/>
  <c r="C1600" i="9"/>
  <c r="B3872" i="9"/>
  <c r="B2431" i="9"/>
  <c r="C4830" i="9"/>
  <c r="C1870" i="9"/>
  <c r="C2140" i="9"/>
  <c r="C4134" i="9"/>
  <c r="B4568" i="9"/>
  <c r="C1690" i="9"/>
  <c r="C4743" i="9"/>
  <c r="B3263" i="9"/>
  <c r="C2410" i="9"/>
  <c r="B4046" i="9"/>
  <c r="C700" i="9"/>
  <c r="C610" i="9"/>
  <c r="C1960" i="9"/>
  <c r="B4394" i="9"/>
  <c r="B674" i="9"/>
  <c r="B610" i="9"/>
  <c r="C4656" i="9"/>
  <c r="B3176" i="9"/>
  <c r="B3089" i="9"/>
  <c r="B3524" i="9"/>
  <c r="C3177" i="9"/>
  <c r="B3611" i="9"/>
  <c r="B738" i="9"/>
  <c r="C1240" i="9"/>
  <c r="C880" i="9"/>
  <c r="C3786" i="9"/>
  <c r="B4220" i="9"/>
  <c r="C4047" i="9"/>
  <c r="C4482" i="9"/>
  <c r="C3351" i="9"/>
  <c r="C4308" i="9"/>
  <c r="C2230" i="9"/>
  <c r="B4307" i="9"/>
  <c r="B3785" i="9"/>
  <c r="C3699" i="9"/>
  <c r="C3873" i="9"/>
  <c r="C3612" i="9"/>
  <c r="B4481" i="9"/>
  <c r="C3438" i="9"/>
  <c r="C4395" i="9"/>
  <c r="C4569" i="9"/>
  <c r="C970" i="9"/>
  <c r="C1420" i="9"/>
  <c r="B802" i="9"/>
  <c r="B3350" i="9"/>
  <c r="B4133" i="9"/>
  <c r="C4221" i="9"/>
  <c r="B4742" i="9"/>
  <c r="C3525" i="9"/>
  <c r="B3698" i="9"/>
  <c r="B4655" i="9"/>
  <c r="C3264" i="9"/>
  <c r="C1330" i="9"/>
  <c r="B3959" i="9"/>
  <c r="C1510" i="9"/>
  <c r="B4829" i="9"/>
  <c r="C2320" i="9"/>
  <c r="C790" i="9"/>
  <c r="C1150" i="9"/>
  <c r="G1149" i="9"/>
  <c r="H3871" i="9" a="1"/>
  <c r="H2409" i="9" a="1"/>
  <c r="H4132" i="9" a="1"/>
  <c r="G879" i="9"/>
  <c r="G3263" i="9"/>
  <c r="H608" i="9" a="1"/>
  <c r="F3088" i="9"/>
  <c r="F3871" i="9"/>
  <c r="F673" i="9"/>
  <c r="F4829" i="9"/>
  <c r="G3959" i="9"/>
  <c r="G1689" i="9"/>
  <c r="F3784" i="9"/>
  <c r="H4306" i="9" a="1"/>
  <c r="F3262" i="9"/>
  <c r="F4393" i="9"/>
  <c r="H4567" i="9" a="1"/>
  <c r="G699" i="9"/>
  <c r="G3089" i="9"/>
  <c r="G609" i="9"/>
  <c r="G1959" i="9"/>
  <c r="G3437" i="9"/>
  <c r="F4045" i="9"/>
  <c r="H4654" i="9" a="1"/>
  <c r="F3610" i="9"/>
  <c r="G4220" i="9"/>
  <c r="G969" i="9"/>
  <c r="G4481" i="9"/>
  <c r="H3958" i="9" a="1"/>
  <c r="H3262" i="9" a="1"/>
  <c r="H737" i="9" a="1"/>
  <c r="H3349" i="9" a="1"/>
  <c r="G4830" i="9"/>
  <c r="G1239" i="9"/>
  <c r="F801" i="9"/>
  <c r="H801" i="9" a="1"/>
  <c r="H4480" i="9" a="1"/>
  <c r="F3175" i="9"/>
  <c r="H3436" i="9" a="1"/>
  <c r="G2410" i="9"/>
  <c r="F4741" i="9"/>
  <c r="H3610" i="9" a="1"/>
  <c r="G1509" i="9"/>
  <c r="G2229" i="9"/>
  <c r="G3350" i="9"/>
  <c r="G2139" i="9"/>
  <c r="G1419" i="9"/>
  <c r="H3175" i="9" a="1"/>
  <c r="G1779" i="9"/>
  <c r="G1329" i="9"/>
  <c r="F2430" i="9"/>
  <c r="H3523" i="9" a="1"/>
  <c r="F4654" i="9"/>
  <c r="H4045" i="9" a="1"/>
  <c r="F609" i="9"/>
  <c r="G789" i="9"/>
  <c r="G3176" i="9"/>
  <c r="F3523" i="9"/>
  <c r="H4393" i="9" a="1"/>
  <c r="H4741" i="9" a="1"/>
  <c r="G4307" i="9"/>
  <c r="F4219" i="9"/>
  <c r="G4046" i="9"/>
  <c r="G2049" i="9"/>
  <c r="G3785" i="9"/>
  <c r="G3524" i="9"/>
  <c r="G4568" i="9"/>
  <c r="G3698" i="9"/>
  <c r="G4742" i="9"/>
  <c r="F3349" i="9"/>
  <c r="F3958" i="9"/>
  <c r="G3872" i="9"/>
  <c r="G4133" i="9"/>
  <c r="G1059" i="9"/>
  <c r="G1869" i="9"/>
  <c r="H3088" i="9" a="1"/>
  <c r="G3611" i="9"/>
  <c r="F3436" i="9"/>
  <c r="F737" i="9"/>
  <c r="H3697" i="9" a="1"/>
  <c r="H3784" i="9" a="1"/>
  <c r="F3697" i="9"/>
  <c r="F4480" i="9"/>
  <c r="G2319" i="9"/>
  <c r="F4306" i="9"/>
  <c r="G1599" i="9"/>
  <c r="F4567" i="9"/>
  <c r="H4219" i="9" a="1"/>
  <c r="G4394" i="9"/>
  <c r="H673" i="9" a="1"/>
  <c r="F4132" i="9"/>
  <c r="G4655" i="9"/>
  <c r="H3088" i="9" l="1"/>
  <c r="H4219" i="9"/>
  <c r="H4567" i="9"/>
  <c r="H673" i="9"/>
  <c r="H4741" i="9"/>
  <c r="H801" i="9"/>
  <c r="H3958" i="9"/>
  <c r="H4654" i="9"/>
  <c r="H3523" i="9"/>
  <c r="H608" i="9"/>
  <c r="H4393" i="9"/>
  <c r="H3610" i="9"/>
  <c r="H3175" i="9"/>
  <c r="H4306" i="9"/>
  <c r="H4132" i="9"/>
  <c r="H3784" i="9"/>
  <c r="H3436" i="9"/>
  <c r="H3349" i="9"/>
  <c r="H2409" i="9"/>
  <c r="H3697" i="9"/>
  <c r="H737" i="9"/>
  <c r="H3871" i="9"/>
  <c r="H4480" i="9"/>
  <c r="H3262" i="9"/>
  <c r="H4045" i="9"/>
  <c r="C3613" i="9"/>
  <c r="B3438" i="9"/>
  <c r="C1241" i="9"/>
  <c r="C3700" i="9"/>
  <c r="B4395" i="9"/>
  <c r="C4570" i="9"/>
  <c r="C971" i="9"/>
  <c r="C4744" i="9"/>
  <c r="C1601" i="9"/>
  <c r="C3352" i="9"/>
  <c r="B4830" i="9"/>
  <c r="C1331" i="9"/>
  <c r="C3265" i="9"/>
  <c r="B4743" i="9"/>
  <c r="C4309" i="9"/>
  <c r="C3961" i="9"/>
  <c r="C2321" i="9"/>
  <c r="C881" i="9"/>
  <c r="B4047" i="9"/>
  <c r="B3612" i="9"/>
  <c r="B739" i="9"/>
  <c r="B4134" i="9"/>
  <c r="C1961" i="9"/>
  <c r="C1691" i="9"/>
  <c r="B4221" i="9"/>
  <c r="C1511" i="9"/>
  <c r="C3526" i="9"/>
  <c r="C3787" i="9"/>
  <c r="C4396" i="9"/>
  <c r="B4308" i="9"/>
  <c r="C1781" i="9"/>
  <c r="C4048" i="9"/>
  <c r="C2411" i="9"/>
  <c r="B3786" i="9"/>
  <c r="C1061" i="9"/>
  <c r="B3873" i="9"/>
  <c r="C3874" i="9"/>
  <c r="B803" i="9"/>
  <c r="B3177" i="9"/>
  <c r="B4482" i="9"/>
  <c r="C2141" i="9"/>
  <c r="B4569" i="9"/>
  <c r="C3439" i="9"/>
  <c r="B3264" i="9"/>
  <c r="C2051" i="9"/>
  <c r="B4656" i="9"/>
  <c r="B3525" i="9"/>
  <c r="C1871" i="9"/>
  <c r="B2432" i="9"/>
  <c r="C1421" i="9"/>
  <c r="C4657" i="9"/>
  <c r="B3699" i="9"/>
  <c r="C4222" i="9"/>
  <c r="B3351" i="9"/>
  <c r="C4135" i="9"/>
  <c r="C701" i="9"/>
  <c r="C611" i="9"/>
  <c r="C2231" i="9"/>
  <c r="C4483" i="9"/>
  <c r="B675" i="9"/>
  <c r="B611" i="9"/>
  <c r="C791" i="9"/>
  <c r="C4831" i="9"/>
  <c r="B3960" i="9"/>
  <c r="C1151" i="9"/>
  <c r="G880" i="9"/>
  <c r="H3263" i="9" a="1"/>
  <c r="G1870" i="9"/>
  <c r="G4482" i="9"/>
  <c r="H4481" i="9" a="1"/>
  <c r="G3525" i="9"/>
  <c r="G2411" i="9"/>
  <c r="H3350" i="9" a="1"/>
  <c r="G2050" i="9"/>
  <c r="G700" i="9"/>
  <c r="G1330" i="9"/>
  <c r="G3960" i="9"/>
  <c r="F4307" i="9"/>
  <c r="H3698" i="9" a="1"/>
  <c r="H4655" i="9" a="1"/>
  <c r="F4830" i="9"/>
  <c r="F802" i="9"/>
  <c r="H738" i="9" a="1"/>
  <c r="H3785" i="9" a="1"/>
  <c r="H4133" i="9" a="1"/>
  <c r="H4829" i="9" a="1"/>
  <c r="H4394" i="9" a="1"/>
  <c r="G4221" i="9"/>
  <c r="F3698" i="9"/>
  <c r="G4743" i="9"/>
  <c r="F4133" i="9"/>
  <c r="G3438" i="9"/>
  <c r="G1510" i="9"/>
  <c r="H3437" i="9" a="1"/>
  <c r="H3176" i="9" a="1"/>
  <c r="F610" i="9"/>
  <c r="G3612" i="9"/>
  <c r="F3785" i="9"/>
  <c r="H4830" i="9" a="1"/>
  <c r="F4655" i="9"/>
  <c r="G2320" i="9"/>
  <c r="H4307" i="9" a="1"/>
  <c r="F4046" i="9"/>
  <c r="F4481" i="9"/>
  <c r="G970" i="9"/>
  <c r="F3176" i="9"/>
  <c r="F3437" i="9"/>
  <c r="G3177" i="9"/>
  <c r="G1600" i="9"/>
  <c r="H3959" i="9" a="1"/>
  <c r="G1060" i="9"/>
  <c r="G1240" i="9"/>
  <c r="G4569" i="9"/>
  <c r="H3524" i="9" a="1"/>
  <c r="H4742" i="9" a="1"/>
  <c r="G2230" i="9"/>
  <c r="G790" i="9"/>
  <c r="F4394" i="9"/>
  <c r="H3872" i="9" a="1"/>
  <c r="G2140" i="9"/>
  <c r="H3611" i="9" a="1"/>
  <c r="G1420" i="9"/>
  <c r="F2431" i="9"/>
  <c r="F3263" i="9"/>
  <c r="F3872" i="9"/>
  <c r="G3699" i="9"/>
  <c r="G3873" i="9"/>
  <c r="G4308" i="9"/>
  <c r="F4742" i="9"/>
  <c r="H4220" i="9" a="1"/>
  <c r="F3959" i="9"/>
  <c r="G1960" i="9"/>
  <c r="G3786" i="9"/>
  <c r="G3351" i="9"/>
  <c r="G1690" i="9"/>
  <c r="H802" i="9" a="1"/>
  <c r="G1780" i="9"/>
  <c r="H2410" i="9" a="1"/>
  <c r="F3524" i="9"/>
  <c r="H4568" i="9" a="1"/>
  <c r="G4047" i="9"/>
  <c r="F3611" i="9"/>
  <c r="G4831" i="9"/>
  <c r="H3089" i="9" a="1"/>
  <c r="G4134" i="9"/>
  <c r="H609" i="9" a="1"/>
  <c r="F3089" i="9"/>
  <c r="G4656" i="9"/>
  <c r="H4046" i="9" a="1"/>
  <c r="G4395" i="9"/>
  <c r="G3264" i="9"/>
  <c r="H674" i="9" a="1"/>
  <c r="F4220" i="9"/>
  <c r="F4568" i="9"/>
  <c r="F674" i="9"/>
  <c r="G1150" i="9"/>
  <c r="G610" i="9"/>
  <c r="F3350" i="9"/>
  <c r="F738" i="9"/>
  <c r="H3524" i="9" l="1"/>
  <c r="H4655" i="9"/>
  <c r="H4830" i="9"/>
  <c r="H4220" i="9"/>
  <c r="H4829" i="9"/>
  <c r="H674" i="9"/>
  <c r="H3959" i="9"/>
  <c r="H3176" i="9"/>
  <c r="H3698" i="9"/>
  <c r="H3350" i="9"/>
  <c r="H4568" i="9"/>
  <c r="H3437" i="9"/>
  <c r="H4133" i="9"/>
  <c r="H3872" i="9"/>
  <c r="H4046" i="9"/>
  <c r="H3785" i="9"/>
  <c r="H4481" i="9"/>
  <c r="H738" i="9"/>
  <c r="H802" i="9"/>
  <c r="H609" i="9"/>
  <c r="H4742" i="9"/>
  <c r="H3263" i="9"/>
  <c r="H3089" i="9"/>
  <c r="H2410" i="9"/>
  <c r="H3611" i="9"/>
  <c r="H4307" i="9"/>
  <c r="H4394" i="9"/>
  <c r="B4048" i="9"/>
  <c r="C3875" i="9"/>
  <c r="B3613" i="9"/>
  <c r="C3527" i="9"/>
  <c r="B3265" i="9"/>
  <c r="C1872" i="9"/>
  <c r="C4049" i="9"/>
  <c r="B4657" i="9"/>
  <c r="C3614" i="9"/>
  <c r="C2322" i="9"/>
  <c r="C4310" i="9"/>
  <c r="B4744" i="9"/>
  <c r="C1602" i="9"/>
  <c r="B4222" i="9"/>
  <c r="B4135" i="9"/>
  <c r="C1422" i="9"/>
  <c r="C3788" i="9"/>
  <c r="C612" i="9"/>
  <c r="C702" i="9"/>
  <c r="B3787" i="9"/>
  <c r="C2142" i="9"/>
  <c r="C3962" i="9"/>
  <c r="C4484" i="9"/>
  <c r="B4309" i="9"/>
  <c r="C4397" i="9"/>
  <c r="C1062" i="9"/>
  <c r="C1332" i="9"/>
  <c r="C4223" i="9"/>
  <c r="C4745" i="9"/>
  <c r="B3352" i="9"/>
  <c r="C2412" i="9"/>
  <c r="B3526" i="9"/>
  <c r="C4136" i="9"/>
  <c r="C1242" i="9"/>
  <c r="C792" i="9"/>
  <c r="B4570" i="9"/>
  <c r="C4658" i="9"/>
  <c r="B804" i="9"/>
  <c r="C3440" i="9"/>
  <c r="C4571" i="9"/>
  <c r="C2052" i="9"/>
  <c r="B3700" i="9"/>
  <c r="C1692" i="9"/>
  <c r="B4483" i="9"/>
  <c r="C3701" i="9"/>
  <c r="B612" i="9"/>
  <c r="B676" i="9"/>
  <c r="B3961" i="9"/>
  <c r="C1962" i="9"/>
  <c r="B4831" i="9"/>
  <c r="C1782" i="9"/>
  <c r="B740" i="9"/>
  <c r="C3353" i="9"/>
  <c r="B3439" i="9"/>
  <c r="C1512" i="9"/>
  <c r="C1152" i="9"/>
  <c r="C4832" i="9"/>
  <c r="C882" i="9"/>
  <c r="B2433" i="9"/>
  <c r="C2232" i="9"/>
  <c r="B3874" i="9"/>
  <c r="B4396" i="9"/>
  <c r="C972" i="9"/>
  <c r="G4396" i="9"/>
  <c r="G3352" i="9"/>
  <c r="G4657" i="9"/>
  <c r="G881" i="9"/>
  <c r="H3786" i="9" a="1"/>
  <c r="F3960" i="9"/>
  <c r="F611" i="9"/>
  <c r="G2231" i="9"/>
  <c r="F3786" i="9"/>
  <c r="F3699" i="9"/>
  <c r="G3700" i="9"/>
  <c r="G1241" i="9"/>
  <c r="F3873" i="9"/>
  <c r="G4570" i="9"/>
  <c r="H4221" i="9" a="1"/>
  <c r="G3526" i="9"/>
  <c r="F3438" i="9"/>
  <c r="F803" i="9"/>
  <c r="H3612" i="9" a="1"/>
  <c r="G2321" i="9"/>
  <c r="F4221" i="9"/>
  <c r="G1151" i="9"/>
  <c r="F739" i="9"/>
  <c r="F3177" i="9"/>
  <c r="G1511" i="9"/>
  <c r="H3264" i="9" a="1"/>
  <c r="G2412" i="9"/>
  <c r="H4743" i="9" a="1"/>
  <c r="F4569" i="9"/>
  <c r="F3351" i="9"/>
  <c r="H3351" i="9" a="1"/>
  <c r="G1331" i="9"/>
  <c r="H4308" i="9" a="1"/>
  <c r="G3265" i="9"/>
  <c r="G1601" i="9"/>
  <c r="F3264" i="9"/>
  <c r="F4308" i="9"/>
  <c r="F4134" i="9"/>
  <c r="H3873" i="9" a="1"/>
  <c r="G1421" i="9"/>
  <c r="F4482" i="9"/>
  <c r="G4744" i="9"/>
  <c r="H3525" i="9" a="1"/>
  <c r="G2051" i="9"/>
  <c r="H803" i="9" a="1"/>
  <c r="G701" i="9"/>
  <c r="G3961" i="9"/>
  <c r="F4656" i="9"/>
  <c r="G4309" i="9"/>
  <c r="F3612" i="9"/>
  <c r="H3960" i="9" a="1"/>
  <c r="G1871" i="9"/>
  <c r="G3613" i="9"/>
  <c r="H3438" i="9" a="1"/>
  <c r="F2432" i="9"/>
  <c r="H4656" i="9" a="1"/>
  <c r="H675" i="9" a="1"/>
  <c r="G3439" i="9"/>
  <c r="G1961" i="9"/>
  <c r="H4395" i="9" a="1"/>
  <c r="H3699" i="9" a="1"/>
  <c r="H739" i="9" a="1"/>
  <c r="G4222" i="9"/>
  <c r="F4395" i="9"/>
  <c r="H610" i="9" a="1"/>
  <c r="G3874" i="9"/>
  <c r="H4482" i="9" a="1"/>
  <c r="G1061" i="9"/>
  <c r="G1781" i="9"/>
  <c r="F4743" i="9"/>
  <c r="H4047" i="9" a="1"/>
  <c r="F4047" i="9"/>
  <c r="H4134" i="9" a="1"/>
  <c r="G4483" i="9"/>
  <c r="H4569" i="9" a="1"/>
  <c r="G4832" i="9"/>
  <c r="H2411" i="9" a="1"/>
  <c r="G971" i="9"/>
  <c r="G3787" i="9"/>
  <c r="G1691" i="9"/>
  <c r="F675" i="9"/>
  <c r="G4048" i="9"/>
  <c r="G611" i="9"/>
  <c r="F3525" i="9"/>
  <c r="G2141" i="9"/>
  <c r="G4135" i="9"/>
  <c r="F4831" i="9"/>
  <c r="G791" i="9"/>
  <c r="H3177" i="9" a="1"/>
  <c r="H4743" i="9" l="1"/>
  <c r="H3177" i="9"/>
  <c r="H739" i="9"/>
  <c r="H4047" i="9"/>
  <c r="H3699" i="9"/>
  <c r="H3351" i="9"/>
  <c r="H3264" i="9"/>
  <c r="H4482" i="9"/>
  <c r="H4395" i="9"/>
  <c r="H803" i="9"/>
  <c r="H3960" i="9"/>
  <c r="H2411" i="9"/>
  <c r="H4221" i="9"/>
  <c r="H3786" i="9"/>
  <c r="H3525" i="9"/>
  <c r="H4569" i="9"/>
  <c r="H675" i="9"/>
  <c r="H4656" i="9"/>
  <c r="H4134" i="9"/>
  <c r="H4308" i="9"/>
  <c r="H610" i="9"/>
  <c r="H3438" i="9"/>
  <c r="H3873" i="9"/>
  <c r="H3612" i="9"/>
  <c r="C4485" i="9"/>
  <c r="C4746" i="9"/>
  <c r="C4224" i="9"/>
  <c r="C2323" i="9"/>
  <c r="B805" i="9"/>
  <c r="B4571" i="9"/>
  <c r="C4659" i="9"/>
  <c r="B4832" i="9"/>
  <c r="B4745" i="9"/>
  <c r="C3615" i="9"/>
  <c r="B4658" i="9"/>
  <c r="B3527" i="9"/>
  <c r="B613" i="9"/>
  <c r="B677" i="9"/>
  <c r="C1423" i="9"/>
  <c r="C4572" i="9"/>
  <c r="C793" i="9"/>
  <c r="B3788" i="9"/>
  <c r="C1333" i="9"/>
  <c r="C4050" i="9"/>
  <c r="C703" i="9"/>
  <c r="C613" i="9"/>
  <c r="B4310" i="9"/>
  <c r="C2413" i="9"/>
  <c r="C1963" i="9"/>
  <c r="C3963" i="9"/>
  <c r="C2143" i="9"/>
  <c r="B3353" i="9"/>
  <c r="B3440" i="9"/>
  <c r="C3876" i="9"/>
  <c r="C1693" i="9"/>
  <c r="C3702" i="9"/>
  <c r="B4136" i="9"/>
  <c r="C2053" i="9"/>
  <c r="C973" i="9"/>
  <c r="B2434" i="9"/>
  <c r="B3962" i="9"/>
  <c r="C1153" i="9"/>
  <c r="C3441" i="9"/>
  <c r="C3789" i="9"/>
  <c r="C4833" i="9"/>
  <c r="C2233" i="9"/>
  <c r="C1063" i="9"/>
  <c r="C1243" i="9"/>
  <c r="B4049" i="9"/>
  <c r="C1513" i="9"/>
  <c r="C1603" i="9"/>
  <c r="B3614" i="9"/>
  <c r="C4311" i="9"/>
  <c r="B4397" i="9"/>
  <c r="B3875" i="9"/>
  <c r="B4223" i="9"/>
  <c r="B4484" i="9"/>
  <c r="C1873" i="9"/>
  <c r="B741" i="9"/>
  <c r="C1783" i="9"/>
  <c r="C3528" i="9"/>
  <c r="C883" i="9"/>
  <c r="C4398" i="9"/>
  <c r="C4137" i="9"/>
  <c r="B3701" i="9"/>
  <c r="H4657" i="9" a="1"/>
  <c r="F2433" i="9"/>
  <c r="G4658" i="9"/>
  <c r="G3353" i="9"/>
  <c r="H611" i="9" a="1"/>
  <c r="H3352" i="9" a="1"/>
  <c r="G4136" i="9"/>
  <c r="H4222" i="9" a="1"/>
  <c r="G972" i="9"/>
  <c r="G1152" i="9"/>
  <c r="G4745" i="9"/>
  <c r="F3700" i="9"/>
  <c r="H804" i="9" a="1"/>
  <c r="G1512" i="9"/>
  <c r="G3701" i="9"/>
  <c r="F740" i="9"/>
  <c r="H676" i="9" a="1"/>
  <c r="H740" i="9" a="1"/>
  <c r="G3962" i="9"/>
  <c r="F4483" i="9"/>
  <c r="H2412" i="9" a="1"/>
  <c r="F4135" i="9"/>
  <c r="G3527" i="9"/>
  <c r="F4744" i="9"/>
  <c r="G4397" i="9"/>
  <c r="F3874" i="9"/>
  <c r="G4833" i="9"/>
  <c r="F3961" i="9"/>
  <c r="F804" i="9"/>
  <c r="G1062" i="9"/>
  <c r="H3265" i="9" a="1"/>
  <c r="F3787" i="9"/>
  <c r="G4049" i="9"/>
  <c r="G3788" i="9"/>
  <c r="F4309" i="9"/>
  <c r="G2232" i="9"/>
  <c r="H3787" i="9" a="1"/>
  <c r="H4309" i="9" a="1"/>
  <c r="F3439" i="9"/>
  <c r="F3352" i="9"/>
  <c r="G4223" i="9"/>
  <c r="G612" i="9"/>
  <c r="G3875" i="9"/>
  <c r="G2142" i="9"/>
  <c r="G4310" i="9"/>
  <c r="G3440" i="9"/>
  <c r="G882" i="9"/>
  <c r="G702" i="9"/>
  <c r="F2434" i="9"/>
  <c r="H4831" i="9" a="1"/>
  <c r="F4396" i="9"/>
  <c r="G2052" i="9"/>
  <c r="F3613" i="9"/>
  <c r="G1422" i="9"/>
  <c r="F4832" i="9"/>
  <c r="H3700" i="9" a="1"/>
  <c r="H4135" i="9" a="1"/>
  <c r="H4744" i="9" a="1"/>
  <c r="H4396" i="9" a="1"/>
  <c r="G3614" i="9"/>
  <c r="F4570" i="9"/>
  <c r="H3439" i="9" a="1"/>
  <c r="H3613" i="9" a="1"/>
  <c r="G2413" i="9"/>
  <c r="F3526" i="9"/>
  <c r="G1332" i="9"/>
  <c r="F4222" i="9"/>
  <c r="H3526" i="9" a="1"/>
  <c r="G4571" i="9"/>
  <c r="G1782" i="9"/>
  <c r="G1242" i="9"/>
  <c r="F612" i="9"/>
  <c r="G792" i="9"/>
  <c r="H4570" i="9" a="1"/>
  <c r="H4048" i="9" a="1"/>
  <c r="G1872" i="9"/>
  <c r="H3961" i="9" a="1"/>
  <c r="F3265" i="9"/>
  <c r="G1692" i="9"/>
  <c r="G1962" i="9"/>
  <c r="G1602" i="9"/>
  <c r="H4832" i="9" a="1"/>
  <c r="F676" i="9"/>
  <c r="G4484" i="9"/>
  <c r="G2322" i="9"/>
  <c r="F4048" i="9"/>
  <c r="F4657" i="9"/>
  <c r="H4483" i="9" a="1"/>
  <c r="H3874" i="9" a="1"/>
  <c r="H4744" i="9" l="1"/>
  <c r="H4396" i="9"/>
  <c r="H4135" i="9"/>
  <c r="H3787" i="9"/>
  <c r="H3700" i="9"/>
  <c r="H3265" i="9"/>
  <c r="H2412" i="9"/>
  <c r="H4222" i="9"/>
  <c r="H3439" i="9"/>
  <c r="H804" i="9"/>
  <c r="H4309" i="9"/>
  <c r="H3352" i="9"/>
  <c r="H3874" i="9"/>
  <c r="H4832" i="9"/>
  <c r="H3526" i="9"/>
  <c r="H611" i="9"/>
  <c r="H4048" i="9"/>
  <c r="H4831" i="9"/>
  <c r="H740" i="9"/>
  <c r="H4483" i="9"/>
  <c r="H676" i="9"/>
  <c r="H4657" i="9"/>
  <c r="H4570" i="9"/>
  <c r="H3961" i="9"/>
  <c r="H3613" i="9"/>
  <c r="C1154" i="9"/>
  <c r="C1064" i="9"/>
  <c r="B3789" i="9"/>
  <c r="B4050" i="9"/>
  <c r="C3964" i="9"/>
  <c r="C3703" i="9"/>
  <c r="C4225" i="9"/>
  <c r="C1874" i="9"/>
  <c r="B4572" i="9"/>
  <c r="B4137" i="9"/>
  <c r="B3876" i="9"/>
  <c r="B4833" i="9"/>
  <c r="B806" i="9"/>
  <c r="C3529" i="9"/>
  <c r="C3790" i="9"/>
  <c r="B3441" i="9"/>
  <c r="C4660" i="9"/>
  <c r="B3615" i="9"/>
  <c r="C1694" i="9"/>
  <c r="B3963" i="9"/>
  <c r="C974" i="9"/>
  <c r="B4485" i="9"/>
  <c r="C2144" i="9"/>
  <c r="C1784" i="9"/>
  <c r="C2234" i="9"/>
  <c r="B4398" i="9"/>
  <c r="C1514" i="9"/>
  <c r="B4746" i="9"/>
  <c r="C4747" i="9"/>
  <c r="C4312" i="9"/>
  <c r="C1424" i="9"/>
  <c r="B4659" i="9"/>
  <c r="C4834" i="9"/>
  <c r="C2414" i="9"/>
  <c r="C2324" i="9"/>
  <c r="C1964" i="9"/>
  <c r="C1604" i="9"/>
  <c r="C1244" i="9"/>
  <c r="C704" i="9"/>
  <c r="C614" i="9"/>
  <c r="B3528" i="9"/>
  <c r="B678" i="9"/>
  <c r="B614" i="9"/>
  <c r="C3616" i="9"/>
  <c r="C4399" i="9"/>
  <c r="C4051" i="9"/>
  <c r="B742" i="9"/>
  <c r="B4224" i="9"/>
  <c r="C794" i="9"/>
  <c r="C2054" i="9"/>
  <c r="C884" i="9"/>
  <c r="C4486" i="9"/>
  <c r="B4311" i="9"/>
  <c r="B3702" i="9"/>
  <c r="C1334" i="9"/>
  <c r="C3877" i="9"/>
  <c r="C4138" i="9"/>
  <c r="C4573" i="9"/>
  <c r="G1423" i="9"/>
  <c r="G4398" i="9"/>
  <c r="H612" i="9" a="1"/>
  <c r="F677" i="9"/>
  <c r="G883" i="9"/>
  <c r="H4745" i="9" a="1"/>
  <c r="F3527" i="9"/>
  <c r="H677" i="9" a="1"/>
  <c r="H4049" i="9" a="1"/>
  <c r="F4223" i="9"/>
  <c r="H3440" i="9" a="1"/>
  <c r="G3615" i="9"/>
  <c r="G3963" i="9"/>
  <c r="H4658" i="9" a="1"/>
  <c r="H4397" i="9" a="1"/>
  <c r="G2233" i="9"/>
  <c r="G3528" i="9"/>
  <c r="G1063" i="9"/>
  <c r="H4484" i="9" a="1"/>
  <c r="H2413" i="9" a="1"/>
  <c r="G703" i="9"/>
  <c r="F613" i="9"/>
  <c r="H3527" i="9" a="1"/>
  <c r="G3441" i="9"/>
  <c r="F3962" i="9"/>
  <c r="H4571" i="9" a="1"/>
  <c r="G1693" i="9"/>
  <c r="G1513" i="9"/>
  <c r="G1153" i="9"/>
  <c r="H805" i="9" a="1"/>
  <c r="F3788" i="9"/>
  <c r="G4224" i="9"/>
  <c r="G973" i="9"/>
  <c r="G793" i="9"/>
  <c r="G4746" i="9"/>
  <c r="F3701" i="9"/>
  <c r="F741" i="9"/>
  <c r="F805" i="9"/>
  <c r="H3614" i="9" a="1"/>
  <c r="F3875" i="9"/>
  <c r="G4137" i="9"/>
  <c r="G2323" i="9"/>
  <c r="H3701" i="9" a="1"/>
  <c r="G4485" i="9"/>
  <c r="G1783" i="9"/>
  <c r="G3876" i="9"/>
  <c r="F4571" i="9"/>
  <c r="G4311" i="9"/>
  <c r="G1873" i="9"/>
  <c r="G3789" i="9"/>
  <c r="H3962" i="9" a="1"/>
  <c r="H3875" i="9" a="1"/>
  <c r="G1243" i="9"/>
  <c r="G3702" i="9"/>
  <c r="F4484" i="9"/>
  <c r="F4658" i="9"/>
  <c r="G4572" i="9"/>
  <c r="G2143" i="9"/>
  <c r="G4659" i="9"/>
  <c r="H4310" i="9" a="1"/>
  <c r="F4833" i="9"/>
  <c r="F4397" i="9"/>
  <c r="G4050" i="9"/>
  <c r="G613" i="9"/>
  <c r="H4136" i="9" a="1"/>
  <c r="H4833" i="9" a="1"/>
  <c r="G1603" i="9"/>
  <c r="F3353" i="9"/>
  <c r="F3440" i="9"/>
  <c r="G4834" i="9"/>
  <c r="F3614" i="9"/>
  <c r="G1963" i="9"/>
  <c r="H3353" i="9" a="1"/>
  <c r="G1333" i="9"/>
  <c r="F4136" i="9"/>
  <c r="H3788" i="9" a="1"/>
  <c r="G2053" i="9"/>
  <c r="F4049" i="9"/>
  <c r="F4745" i="9"/>
  <c r="F4310" i="9"/>
  <c r="H4223" i="9" a="1"/>
  <c r="G2414" i="9"/>
  <c r="H741" i="9" a="1"/>
  <c r="H741" i="9" l="1"/>
  <c r="H4658" i="9"/>
  <c r="H3788" i="9"/>
  <c r="H4223" i="9"/>
  <c r="H4049" i="9"/>
  <c r="H805" i="9"/>
  <c r="H4571" i="9"/>
  <c r="H677" i="9"/>
  <c r="H4397" i="9"/>
  <c r="H4136" i="9"/>
  <c r="H3353" i="9"/>
  <c r="H4310" i="9"/>
  <c r="H3962" i="9"/>
  <c r="H4745" i="9"/>
  <c r="H3701" i="9"/>
  <c r="H3527" i="9"/>
  <c r="H4833" i="9"/>
  <c r="H612" i="9"/>
  <c r="H2413" i="9"/>
  <c r="H3875" i="9"/>
  <c r="H3440" i="9"/>
  <c r="H3614" i="9"/>
  <c r="H4484" i="9"/>
  <c r="B4486" i="9"/>
  <c r="B3703" i="9"/>
  <c r="C4313" i="9"/>
  <c r="C2145" i="9"/>
  <c r="C4139" i="9"/>
  <c r="B3616" i="9"/>
  <c r="C1695" i="9"/>
  <c r="C4835" i="9"/>
  <c r="C1065" i="9"/>
  <c r="B4225" i="9"/>
  <c r="C3791" i="9"/>
  <c r="C1155" i="9"/>
  <c r="C4487" i="9"/>
  <c r="C705" i="9"/>
  <c r="B4747" i="9"/>
  <c r="C1875" i="9"/>
  <c r="C1245" i="9"/>
  <c r="C3704" i="9"/>
  <c r="C2415" i="9"/>
  <c r="C1605" i="9"/>
  <c r="C2235" i="9"/>
  <c r="C1785" i="9"/>
  <c r="C3878" i="9"/>
  <c r="B807" i="9"/>
  <c r="C3617" i="9"/>
  <c r="C1965" i="9"/>
  <c r="B4138" i="9"/>
  <c r="C1425" i="9"/>
  <c r="B4573" i="9"/>
  <c r="B3790" i="9"/>
  <c r="B3964" i="9"/>
  <c r="C1335" i="9"/>
  <c r="B679" i="9"/>
  <c r="C4400" i="9"/>
  <c r="B3877" i="9"/>
  <c r="C975" i="9"/>
  <c r="C4661" i="9"/>
  <c r="B743" i="9"/>
  <c r="C4226" i="9"/>
  <c r="C2325" i="9"/>
  <c r="C4748" i="9"/>
  <c r="B4399" i="9"/>
  <c r="C885" i="9"/>
  <c r="C2055" i="9"/>
  <c r="B3529" i="9"/>
  <c r="B4834" i="9"/>
  <c r="B4051" i="9"/>
  <c r="C3965" i="9"/>
  <c r="C4574" i="9"/>
  <c r="B4312" i="9"/>
  <c r="C795" i="9"/>
  <c r="C1515" i="9"/>
  <c r="B4660" i="9"/>
  <c r="C4052" i="9"/>
  <c r="F3528" i="9"/>
  <c r="H613" i="9" a="1"/>
  <c r="G1874" i="9"/>
  <c r="H3702" i="9" a="1"/>
  <c r="F3702" i="9"/>
  <c r="G974" i="9"/>
  <c r="H3528" i="9" a="1"/>
  <c r="G884" i="9"/>
  <c r="F4659" i="9"/>
  <c r="G1694" i="9"/>
  <c r="H806" i="9" a="1"/>
  <c r="H2414" i="9" a="1"/>
  <c r="G4486" i="9"/>
  <c r="G3703" i="9"/>
  <c r="G3964" i="9"/>
  <c r="G2234" i="9"/>
  <c r="G4399" i="9"/>
  <c r="G614" i="9"/>
  <c r="G2415" i="9"/>
  <c r="F4834" i="9"/>
  <c r="G1514" i="9"/>
  <c r="F4050" i="9"/>
  <c r="G4051" i="9"/>
  <c r="G3877" i="9"/>
  <c r="G4660" i="9"/>
  <c r="F3789" i="9"/>
  <c r="F3876" i="9"/>
  <c r="G2144" i="9"/>
  <c r="G4573" i="9"/>
  <c r="F4311" i="9"/>
  <c r="G1244" i="9"/>
  <c r="H3876" i="9" a="1"/>
  <c r="F742" i="9"/>
  <c r="F4485" i="9"/>
  <c r="F3441" i="9"/>
  <c r="H3615" i="9" a="1"/>
  <c r="G4225" i="9"/>
  <c r="H4224" i="9" a="1"/>
  <c r="G4138" i="9"/>
  <c r="F806" i="9"/>
  <c r="H4137" i="9" a="1"/>
  <c r="G4747" i="9"/>
  <c r="H4834" i="9" a="1"/>
  <c r="G1154" i="9"/>
  <c r="G3529" i="9"/>
  <c r="F4398" i="9"/>
  <c r="G1784" i="9"/>
  <c r="H4485" i="9" a="1"/>
  <c r="F614" i="9"/>
  <c r="H3789" i="9" a="1"/>
  <c r="G2324" i="9"/>
  <c r="F678" i="9"/>
  <c r="G4835" i="9"/>
  <c r="H4311" i="9" a="1"/>
  <c r="G4312" i="9"/>
  <c r="H3441" i="9" a="1"/>
  <c r="H4572" i="9" a="1"/>
  <c r="G1964" i="9"/>
  <c r="F4137" i="9"/>
  <c r="H678" i="9" a="1"/>
  <c r="F3963" i="9"/>
  <c r="F4224" i="9"/>
  <c r="H4659" i="9" a="1"/>
  <c r="H742" i="9" a="1"/>
  <c r="H3963" i="9" a="1"/>
  <c r="F4746" i="9"/>
  <c r="F4572" i="9"/>
  <c r="F3615" i="9"/>
  <c r="G1424" i="9"/>
  <c r="G3616" i="9"/>
  <c r="G794" i="9"/>
  <c r="H4746" i="9" a="1"/>
  <c r="G704" i="9"/>
  <c r="H4050" i="9" a="1"/>
  <c r="G1334" i="9"/>
  <c r="H4398" i="9" a="1"/>
  <c r="G2054" i="9"/>
  <c r="G1604" i="9"/>
  <c r="G1064" i="9"/>
  <c r="G3790" i="9"/>
  <c r="H4834" i="9" l="1"/>
  <c r="H4398" i="9"/>
  <c r="H3963" i="9"/>
  <c r="H4137" i="9"/>
  <c r="H3441" i="9"/>
  <c r="H742" i="9"/>
  <c r="H3528" i="9"/>
  <c r="H4050" i="9"/>
  <c r="H4659" i="9"/>
  <c r="H4311" i="9"/>
  <c r="H4224" i="9"/>
  <c r="H3876" i="9"/>
  <c r="H4746" i="9"/>
  <c r="H3702" i="9"/>
  <c r="H678" i="9"/>
  <c r="H3615" i="9"/>
  <c r="H3789" i="9"/>
  <c r="H2414" i="9"/>
  <c r="H613" i="9"/>
  <c r="H806" i="9"/>
  <c r="H4572" i="9"/>
  <c r="H4485" i="9"/>
  <c r="B4487" i="9"/>
  <c r="C2056" i="9"/>
  <c r="C3966" i="9"/>
  <c r="C2236" i="9"/>
  <c r="B808" i="9"/>
  <c r="C4488" i="9"/>
  <c r="B3878" i="9"/>
  <c r="C796" i="9"/>
  <c r="B4748" i="9"/>
  <c r="C4662" i="9"/>
  <c r="C4836" i="9"/>
  <c r="C1876" i="9"/>
  <c r="C3792" i="9"/>
  <c r="B4313" i="9"/>
  <c r="C1606" i="9"/>
  <c r="C2146" i="9"/>
  <c r="C1426" i="9"/>
  <c r="C2326" i="9"/>
  <c r="C4575" i="9"/>
  <c r="B3704" i="9"/>
  <c r="B3791" i="9"/>
  <c r="C1156" i="9"/>
  <c r="C886" i="9"/>
  <c r="C4314" i="9"/>
  <c r="C1696" i="9"/>
  <c r="C1966" i="9"/>
  <c r="C4227" i="9"/>
  <c r="B4574" i="9"/>
  <c r="C1066" i="9"/>
  <c r="B4226" i="9"/>
  <c r="C1516" i="9"/>
  <c r="B4139" i="9"/>
  <c r="B4052" i="9"/>
  <c r="C1246" i="9"/>
  <c r="C976" i="9"/>
  <c r="B3965" i="9"/>
  <c r="C4140" i="9"/>
  <c r="B4400" i="9"/>
  <c r="B4835" i="9"/>
  <c r="C3879" i="9"/>
  <c r="B3617" i="9"/>
  <c r="B744" i="9"/>
  <c r="B680" i="9"/>
  <c r="B4661" i="9"/>
  <c r="C1786" i="9"/>
  <c r="C4401" i="9"/>
  <c r="C4053" i="9"/>
  <c r="C2416" i="9"/>
  <c r="C4749" i="9"/>
  <c r="C3705" i="9"/>
  <c r="C1336" i="9"/>
  <c r="H4138" i="9" a="1"/>
  <c r="H3529" i="9" a="1"/>
  <c r="G1335" i="9"/>
  <c r="H807" i="9" a="1"/>
  <c r="H4747" i="9" a="1"/>
  <c r="G975" i="9"/>
  <c r="G1065" i="9"/>
  <c r="F3790" i="9"/>
  <c r="F4747" i="9"/>
  <c r="H4835" i="9" a="1"/>
  <c r="H4573" i="9" a="1"/>
  <c r="G2145" i="9"/>
  <c r="G1785" i="9"/>
  <c r="G2325" i="9"/>
  <c r="H679" i="9" a="1"/>
  <c r="G1875" i="9"/>
  <c r="G4836" i="9"/>
  <c r="G4748" i="9"/>
  <c r="G4139" i="9"/>
  <c r="H2415" i="9" a="1"/>
  <c r="G3791" i="9"/>
  <c r="H3703" i="9" a="1"/>
  <c r="F3964" i="9"/>
  <c r="G4487" i="9"/>
  <c r="G795" i="9"/>
  <c r="G885" i="9"/>
  <c r="F743" i="9"/>
  <c r="H4312" i="9" a="1"/>
  <c r="H743" i="9" a="1"/>
  <c r="G3878" i="9"/>
  <c r="G4052" i="9"/>
  <c r="G2055" i="9"/>
  <c r="F4051" i="9"/>
  <c r="G4661" i="9"/>
  <c r="G3617" i="9"/>
  <c r="G2235" i="9"/>
  <c r="G1605" i="9"/>
  <c r="H4399" i="9" a="1"/>
  <c r="G1155" i="9"/>
  <c r="F4138" i="9"/>
  <c r="G3965" i="9"/>
  <c r="F3703" i="9"/>
  <c r="H4051" i="9" a="1"/>
  <c r="H4660" i="9" a="1"/>
  <c r="G4400" i="9"/>
  <c r="G1695" i="9"/>
  <c r="F4835" i="9"/>
  <c r="H3877" i="9" a="1"/>
  <c r="G2416" i="9"/>
  <c r="G1965" i="9"/>
  <c r="F3529" i="9"/>
  <c r="F4660" i="9"/>
  <c r="F4312" i="9"/>
  <c r="H3790" i="9" a="1"/>
  <c r="F4399" i="9"/>
  <c r="G705" i="9"/>
  <c r="H4486" i="9" a="1"/>
  <c r="G4574" i="9"/>
  <c r="H4225" i="9" a="1"/>
  <c r="G3704" i="9"/>
  <c r="H614" i="9" a="1"/>
  <c r="G1515" i="9"/>
  <c r="G4313" i="9"/>
  <c r="F3616" i="9"/>
  <c r="F807" i="9"/>
  <c r="G1245" i="9"/>
  <c r="F3877" i="9"/>
  <c r="H3616" i="9" a="1"/>
  <c r="F4225" i="9"/>
  <c r="H3964" i="9" a="1"/>
  <c r="G4226" i="9"/>
  <c r="F679" i="9"/>
  <c r="F4573" i="9"/>
  <c r="G1425" i="9"/>
  <c r="F4486" i="9"/>
  <c r="H4225" i="9" l="1"/>
  <c r="H614" i="9"/>
  <c r="H3964" i="9"/>
  <c r="H4399" i="9"/>
  <c r="H3616" i="9"/>
  <c r="H3877" i="9"/>
  <c r="H4660" i="9"/>
  <c r="H743" i="9"/>
  <c r="H3703" i="9"/>
  <c r="H4835" i="9"/>
  <c r="H4747" i="9"/>
  <c r="H4486" i="9"/>
  <c r="H4051" i="9"/>
  <c r="H4312" i="9"/>
  <c r="H679" i="9"/>
  <c r="H807" i="9"/>
  <c r="H2415" i="9"/>
  <c r="H3529" i="9"/>
  <c r="H3790" i="9"/>
  <c r="H4138" i="9"/>
  <c r="H4573" i="9"/>
  <c r="C1877" i="9"/>
  <c r="C4228" i="9"/>
  <c r="C3967" i="9"/>
  <c r="C1517" i="9"/>
  <c r="C2237" i="9"/>
  <c r="C1427" i="9"/>
  <c r="C1607" i="9"/>
  <c r="C4315" i="9"/>
  <c r="C1967" i="9"/>
  <c r="C2327" i="9"/>
  <c r="C3793" i="9"/>
  <c r="B745" i="9"/>
  <c r="B681" i="9"/>
  <c r="B4488" i="9"/>
  <c r="C1337" i="9"/>
  <c r="B3705" i="9"/>
  <c r="C1157" i="9"/>
  <c r="B4140" i="9"/>
  <c r="C1787" i="9"/>
  <c r="C1247" i="9"/>
  <c r="C2417" i="9"/>
  <c r="B4401" i="9"/>
  <c r="C4750" i="9"/>
  <c r="C4576" i="9"/>
  <c r="B4053" i="9"/>
  <c r="C2147" i="9"/>
  <c r="B3879" i="9"/>
  <c r="B4662" i="9"/>
  <c r="C3880" i="9"/>
  <c r="B4749" i="9"/>
  <c r="B3792" i="9"/>
  <c r="C4402" i="9"/>
  <c r="C4837" i="9"/>
  <c r="B4227" i="9"/>
  <c r="B4836" i="9"/>
  <c r="B4575" i="9"/>
  <c r="C4141" i="9"/>
  <c r="C1067" i="9"/>
  <c r="C887" i="9"/>
  <c r="C4489" i="9"/>
  <c r="C4663" i="9"/>
  <c r="B809" i="9"/>
  <c r="B4314" i="9"/>
  <c r="C2057" i="9"/>
  <c r="C977" i="9"/>
  <c r="C1697" i="9"/>
  <c r="B3966" i="9"/>
  <c r="C4054" i="9"/>
  <c r="G1786" i="9"/>
  <c r="H3704" i="9" a="1"/>
  <c r="H4313" i="9" a="1"/>
  <c r="F808" i="9"/>
  <c r="G1696" i="9"/>
  <c r="F3617" i="9"/>
  <c r="H808" i="9" a="1"/>
  <c r="G4140" i="9"/>
  <c r="G1246" i="9"/>
  <c r="G1876" i="9"/>
  <c r="F4400" i="9"/>
  <c r="F4748" i="9"/>
  <c r="G4314" i="9"/>
  <c r="G4575" i="9"/>
  <c r="G1336" i="9"/>
  <c r="G2146" i="9"/>
  <c r="H3617" i="9" a="1"/>
  <c r="G796" i="9"/>
  <c r="F680" i="9"/>
  <c r="G1066" i="9"/>
  <c r="G2056" i="9"/>
  <c r="H744" i="9" a="1"/>
  <c r="G2417" i="9"/>
  <c r="G3792" i="9"/>
  <c r="G886" i="9"/>
  <c r="G976" i="9"/>
  <c r="H4487" i="9" a="1"/>
  <c r="H2416" i="9" a="1"/>
  <c r="F4226" i="9"/>
  <c r="G2236" i="9"/>
  <c r="F4139" i="9"/>
  <c r="F3878" i="9"/>
  <c r="G1516" i="9"/>
  <c r="F3704" i="9"/>
  <c r="F4487" i="9"/>
  <c r="F3965" i="9"/>
  <c r="G1966" i="9"/>
  <c r="G4662" i="9"/>
  <c r="G1606" i="9"/>
  <c r="G3879" i="9"/>
  <c r="H4748" i="9" a="1"/>
  <c r="H4226" i="9" a="1"/>
  <c r="F4313" i="9"/>
  <c r="H680" i="9" a="1"/>
  <c r="G4053" i="9"/>
  <c r="G4749" i="9"/>
  <c r="F4661" i="9"/>
  <c r="H4661" i="9" a="1"/>
  <c r="G4837" i="9"/>
  <c r="H4052" i="9" a="1"/>
  <c r="F4836" i="9"/>
  <c r="F4052" i="9"/>
  <c r="F744" i="9"/>
  <c r="G1426" i="9"/>
  <c r="H3965" i="9" a="1"/>
  <c r="F4574" i="9"/>
  <c r="G4488" i="9"/>
  <c r="H4836" i="9" a="1"/>
  <c r="H3878" i="9" a="1"/>
  <c r="G4401" i="9"/>
  <c r="H4139" i="9" a="1"/>
  <c r="G1156" i="9"/>
  <c r="F3791" i="9"/>
  <c r="H4574" i="9" a="1"/>
  <c r="G4227" i="9"/>
  <c r="G2326" i="9"/>
  <c r="G3705" i="9"/>
  <c r="G3966" i="9"/>
  <c r="H3791" i="9" a="1"/>
  <c r="H4400" i="9" a="1"/>
  <c r="H4836" i="9" l="1"/>
  <c r="H680" i="9"/>
  <c r="H4226" i="9"/>
  <c r="H808" i="9"/>
  <c r="H4748" i="9"/>
  <c r="H2416" i="9"/>
  <c r="H4400" i="9"/>
  <c r="H3791" i="9"/>
  <c r="H4574" i="9"/>
  <c r="H4487" i="9"/>
  <c r="H744" i="9"/>
  <c r="H3617" i="9"/>
  <c r="H4313" i="9"/>
  <c r="H4139" i="9"/>
  <c r="H4052" i="9"/>
  <c r="H3704" i="9"/>
  <c r="H3965" i="9"/>
  <c r="H3878" i="9"/>
  <c r="H4661" i="9"/>
  <c r="C4316" i="9"/>
  <c r="B4315" i="9"/>
  <c r="C2238" i="9"/>
  <c r="B4228" i="9"/>
  <c r="C2418" i="9"/>
  <c r="C4142" i="9"/>
  <c r="C2328" i="9"/>
  <c r="B4054" i="9"/>
  <c r="B4402" i="9"/>
  <c r="C4490" i="9"/>
  <c r="C4664" i="9"/>
  <c r="C1338" i="9"/>
  <c r="B3793" i="9"/>
  <c r="B746" i="9"/>
  <c r="B682" i="9"/>
  <c r="B810" i="9"/>
  <c r="C4403" i="9"/>
  <c r="C1608" i="9"/>
  <c r="C4838" i="9"/>
  <c r="C3881" i="9"/>
  <c r="C1698" i="9"/>
  <c r="C4055" i="9"/>
  <c r="C978" i="9"/>
  <c r="C1068" i="9"/>
  <c r="C1158" i="9"/>
  <c r="B3967" i="9"/>
  <c r="B4750" i="9"/>
  <c r="C1878" i="9"/>
  <c r="C1788" i="9"/>
  <c r="B3880" i="9"/>
  <c r="C1428" i="9"/>
  <c r="C4751" i="9"/>
  <c r="C2148" i="9"/>
  <c r="C4229" i="9"/>
  <c r="B4837" i="9"/>
  <c r="B4489" i="9"/>
  <c r="B4576" i="9"/>
  <c r="C1518" i="9"/>
  <c r="C4577" i="9"/>
  <c r="B4663" i="9"/>
  <c r="B4141" i="9"/>
  <c r="C1968" i="9"/>
  <c r="C3968" i="9"/>
  <c r="C1248" i="9"/>
  <c r="C2058" i="9"/>
  <c r="H4749" i="9" a="1"/>
  <c r="H4488" i="9" a="1"/>
  <c r="H4314" i="9" a="1"/>
  <c r="F4575" i="9"/>
  <c r="G4663" i="9"/>
  <c r="H4575" i="9" a="1"/>
  <c r="G4402" i="9"/>
  <c r="G3967" i="9"/>
  <c r="F4314" i="9"/>
  <c r="G2147" i="9"/>
  <c r="G1157" i="9"/>
  <c r="G1517" i="9"/>
  <c r="H4662" i="9" a="1"/>
  <c r="F745" i="9"/>
  <c r="H4401" i="9" a="1"/>
  <c r="G4054" i="9"/>
  <c r="H3792" i="9" a="1"/>
  <c r="G4576" i="9"/>
  <c r="G887" i="9"/>
  <c r="G4141" i="9"/>
  <c r="F4662" i="9"/>
  <c r="H3879" i="9" a="1"/>
  <c r="F809" i="9"/>
  <c r="F3879" i="9"/>
  <c r="F3705" i="9"/>
  <c r="F681" i="9"/>
  <c r="G4838" i="9"/>
  <c r="H3966" i="9" a="1"/>
  <c r="G4315" i="9"/>
  <c r="H809" i="9" a="1"/>
  <c r="F3966" i="9"/>
  <c r="H745" i="9" a="1"/>
  <c r="G3880" i="9"/>
  <c r="H4837" i="9" a="1"/>
  <c r="H2417" i="9" a="1"/>
  <c r="F4488" i="9"/>
  <c r="G1247" i="9"/>
  <c r="G2327" i="9"/>
  <c r="G2237" i="9"/>
  <c r="F4140" i="9"/>
  <c r="G1067" i="9"/>
  <c r="G4750" i="9"/>
  <c r="F4749" i="9"/>
  <c r="G1607" i="9"/>
  <c r="G4228" i="9"/>
  <c r="G977" i="9"/>
  <c r="F4053" i="9"/>
  <c r="F4837" i="9"/>
  <c r="H3705" i="9" a="1"/>
  <c r="G2418" i="9"/>
  <c r="G2057" i="9"/>
  <c r="G1697" i="9"/>
  <c r="F3792" i="9"/>
  <c r="F4401" i="9"/>
  <c r="H4140" i="9" a="1"/>
  <c r="H4053" i="9" a="1"/>
  <c r="G1967" i="9"/>
  <c r="G1877" i="9"/>
  <c r="G3793" i="9"/>
  <c r="G4489" i="9"/>
  <c r="G1787" i="9"/>
  <c r="F4227" i="9"/>
  <c r="H681" i="9" a="1"/>
  <c r="G1337" i="9"/>
  <c r="H4227" i="9" a="1"/>
  <c r="G1427" i="9"/>
  <c r="H681" i="9" l="1"/>
  <c r="H4140" i="9"/>
  <c r="H2417" i="9"/>
  <c r="H4053" i="9"/>
  <c r="H3879" i="9"/>
  <c r="H4227" i="9"/>
  <c r="H4575" i="9"/>
  <c r="H4837" i="9"/>
  <c r="H4401" i="9"/>
  <c r="H3705" i="9"/>
  <c r="H745" i="9"/>
  <c r="H3966" i="9"/>
  <c r="H4314" i="9"/>
  <c r="H4488" i="9"/>
  <c r="H809" i="9"/>
  <c r="H3792" i="9"/>
  <c r="H4662" i="9"/>
  <c r="H4749" i="9"/>
  <c r="B4751" i="9"/>
  <c r="C1069" i="9"/>
  <c r="B4838" i="9"/>
  <c r="C3969" i="9"/>
  <c r="B4316" i="9"/>
  <c r="C4143" i="9"/>
  <c r="C2149" i="9"/>
  <c r="C1879" i="9"/>
  <c r="C1249" i="9"/>
  <c r="B747" i="9"/>
  <c r="B683" i="9"/>
  <c r="C4230" i="9"/>
  <c r="C4491" i="9"/>
  <c r="C4578" i="9"/>
  <c r="C4839" i="9"/>
  <c r="C4665" i="9"/>
  <c r="B4577" i="9"/>
  <c r="B4490" i="9"/>
  <c r="C4404" i="9"/>
  <c r="C1519" i="9"/>
  <c r="C1969" i="9"/>
  <c r="B811" i="9"/>
  <c r="B4403" i="9"/>
  <c r="C1339" i="9"/>
  <c r="C1159" i="9"/>
  <c r="C1789" i="9"/>
  <c r="B3881" i="9"/>
  <c r="C4056" i="9"/>
  <c r="B4142" i="9"/>
  <c r="C1429" i="9"/>
  <c r="C2059" i="9"/>
  <c r="C1609" i="9"/>
  <c r="C4317" i="9"/>
  <c r="B3968" i="9"/>
  <c r="B4055" i="9"/>
  <c r="B4229" i="9"/>
  <c r="B4664" i="9"/>
  <c r="C2239" i="9"/>
  <c r="C1699" i="9"/>
  <c r="C4752" i="9"/>
  <c r="C2419" i="9"/>
  <c r="C2329" i="9"/>
  <c r="G4839" i="9"/>
  <c r="F4228" i="9"/>
  <c r="G1068" i="9"/>
  <c r="G4403" i="9"/>
  <c r="H810" i="9" a="1"/>
  <c r="F3880" i="9"/>
  <c r="G4316" i="9"/>
  <c r="G4142" i="9"/>
  <c r="F4141" i="9"/>
  <c r="F4576" i="9"/>
  <c r="H3793" i="9" a="1"/>
  <c r="F4315" i="9"/>
  <c r="G1878" i="9"/>
  <c r="F746" i="9"/>
  <c r="H3967" i="9" a="1"/>
  <c r="H4576" i="9" a="1"/>
  <c r="F3793" i="9"/>
  <c r="G1518" i="9"/>
  <c r="G4664" i="9"/>
  <c r="H4141" i="9" a="1"/>
  <c r="G2058" i="9"/>
  <c r="G1968" i="9"/>
  <c r="G3968" i="9"/>
  <c r="H4228" i="9" a="1"/>
  <c r="H4750" i="9" a="1"/>
  <c r="G1608" i="9"/>
  <c r="G1428" i="9"/>
  <c r="G4229" i="9"/>
  <c r="H746" i="9" a="1"/>
  <c r="F4838" i="9"/>
  <c r="G4577" i="9"/>
  <c r="G1248" i="9"/>
  <c r="H4054" i="9" a="1"/>
  <c r="H4489" i="9" a="1"/>
  <c r="F4054" i="9"/>
  <c r="G4751" i="9"/>
  <c r="H3880" i="9" a="1"/>
  <c r="F810" i="9"/>
  <c r="H4402" i="9" a="1"/>
  <c r="G1338" i="9"/>
  <c r="G4490" i="9"/>
  <c r="G2238" i="9"/>
  <c r="H4663" i="9" a="1"/>
  <c r="G978" i="9"/>
  <c r="F4489" i="9"/>
  <c r="G1788" i="9"/>
  <c r="G2148" i="9"/>
  <c r="G3881" i="9"/>
  <c r="F3967" i="9"/>
  <c r="G1158" i="9"/>
  <c r="G2419" i="9"/>
  <c r="H4315" i="9" a="1"/>
  <c r="G1698" i="9"/>
  <c r="F4663" i="9"/>
  <c r="F682" i="9"/>
  <c r="H682" i="9" a="1"/>
  <c r="H2418" i="9" a="1"/>
  <c r="F4750" i="9"/>
  <c r="F4402" i="9"/>
  <c r="G2328" i="9"/>
  <c r="G4055" i="9"/>
  <c r="H3880" i="9" l="1"/>
  <c r="H4402" i="9"/>
  <c r="H746" i="9"/>
  <c r="H4576" i="9"/>
  <c r="H3793" i="9"/>
  <c r="H810" i="9"/>
  <c r="H4315" i="9"/>
  <c r="H4750" i="9"/>
  <c r="H4141" i="9"/>
  <c r="H3967" i="9"/>
  <c r="H4228" i="9"/>
  <c r="H2418" i="9"/>
  <c r="H4489" i="9"/>
  <c r="H682" i="9"/>
  <c r="H4663" i="9"/>
  <c r="H4054" i="9"/>
  <c r="B4230" i="9"/>
  <c r="B4752" i="9"/>
  <c r="C4231" i="9"/>
  <c r="C4579" i="9"/>
  <c r="C1160" i="9"/>
  <c r="C4144" i="9"/>
  <c r="C1610" i="9"/>
  <c r="B3969" i="9"/>
  <c r="B4491" i="9"/>
  <c r="C4753" i="9"/>
  <c r="C4318" i="9"/>
  <c r="C1970" i="9"/>
  <c r="B4404" i="9"/>
  <c r="B4839" i="9"/>
  <c r="C4492" i="9"/>
  <c r="B748" i="9"/>
  <c r="B684" i="9"/>
  <c r="C4057" i="9"/>
  <c r="B4056" i="9"/>
  <c r="C2420" i="9"/>
  <c r="C2330" i="9"/>
  <c r="C2060" i="9"/>
  <c r="C1880" i="9"/>
  <c r="B4578" i="9"/>
  <c r="C4666" i="9"/>
  <c r="C1250" i="9"/>
  <c r="C1520" i="9"/>
  <c r="B812" i="9"/>
  <c r="C4405" i="9"/>
  <c r="B4665" i="9"/>
  <c r="C1340" i="9"/>
  <c r="C4840" i="9"/>
  <c r="B4317" i="9"/>
  <c r="C1700" i="9"/>
  <c r="C1430" i="9"/>
  <c r="C1790" i="9"/>
  <c r="B4143" i="9"/>
  <c r="C2150" i="9"/>
  <c r="C2240" i="9"/>
  <c r="H4751" i="9" a="1"/>
  <c r="G4840" i="9"/>
  <c r="H3968" i="9" a="1"/>
  <c r="F4664" i="9"/>
  <c r="H4403" i="9" a="1"/>
  <c r="H4142" i="9" a="1"/>
  <c r="F4490" i="9"/>
  <c r="H683" i="9" a="1"/>
  <c r="F747" i="9"/>
  <c r="F4055" i="9"/>
  <c r="F3881" i="9"/>
  <c r="H2419" i="9" a="1"/>
  <c r="F811" i="9"/>
  <c r="G2149" i="9"/>
  <c r="F4316" i="9"/>
  <c r="G4056" i="9"/>
  <c r="G4578" i="9"/>
  <c r="G1879" i="9"/>
  <c r="F4577" i="9"/>
  <c r="H4577" i="9" a="1"/>
  <c r="G4752" i="9"/>
  <c r="H4229" i="9" a="1"/>
  <c r="G1789" i="9"/>
  <c r="G2420" i="9"/>
  <c r="G2239" i="9"/>
  <c r="G1159" i="9"/>
  <c r="G4665" i="9"/>
  <c r="G4143" i="9"/>
  <c r="H4664" i="9" a="1"/>
  <c r="F4403" i="9"/>
  <c r="F4142" i="9"/>
  <c r="G1699" i="9"/>
  <c r="H4838" i="9" a="1"/>
  <c r="G1519" i="9"/>
  <c r="G1249" i="9"/>
  <c r="F683" i="9"/>
  <c r="G1069" i="9"/>
  <c r="F4839" i="9"/>
  <c r="G4491" i="9"/>
  <c r="F3968" i="9"/>
  <c r="G3969" i="9"/>
  <c r="G4404" i="9"/>
  <c r="G1429" i="9"/>
  <c r="G1339" i="9"/>
  <c r="H4316" i="9" a="1"/>
  <c r="H3881" i="9" a="1"/>
  <c r="F4229" i="9"/>
  <c r="H811" i="9" a="1"/>
  <c r="G1969" i="9"/>
  <c r="G4317" i="9"/>
  <c r="G1609" i="9"/>
  <c r="G2329" i="9"/>
  <c r="F4751" i="9"/>
  <c r="G4230" i="9"/>
  <c r="G2059" i="9"/>
  <c r="H4490" i="9" a="1"/>
  <c r="H747" i="9" a="1"/>
  <c r="H4055" i="9" a="1"/>
  <c r="H4838" i="9" l="1"/>
  <c r="H4229" i="9"/>
  <c r="H3881" i="9"/>
  <c r="H2419" i="9"/>
  <c r="H811" i="9"/>
  <c r="H4316" i="9"/>
  <c r="H4577" i="9"/>
  <c r="H683" i="9"/>
  <c r="H4055" i="9"/>
  <c r="H4664" i="9"/>
  <c r="H4142" i="9"/>
  <c r="H3968" i="9"/>
  <c r="H4403" i="9"/>
  <c r="H747" i="9"/>
  <c r="H4751" i="9"/>
  <c r="H4490" i="9"/>
  <c r="C2331" i="9"/>
  <c r="C1521" i="9"/>
  <c r="C1611" i="9"/>
  <c r="B4579" i="9"/>
  <c r="C1791" i="9"/>
  <c r="B813" i="9"/>
  <c r="B4057" i="9"/>
  <c r="C4667" i="9"/>
  <c r="B4231" i="9"/>
  <c r="B4405" i="9"/>
  <c r="C4493" i="9"/>
  <c r="C2151" i="9"/>
  <c r="C4580" i="9"/>
  <c r="C1701" i="9"/>
  <c r="C1881" i="9"/>
  <c r="C4145" i="9"/>
  <c r="C4841" i="9"/>
  <c r="C4232" i="9"/>
  <c r="B4840" i="9"/>
  <c r="C1431" i="9"/>
  <c r="B749" i="9"/>
  <c r="B685" i="9"/>
  <c r="C2421" i="9"/>
  <c r="C2061" i="9"/>
  <c r="B4492" i="9"/>
  <c r="B4318" i="9"/>
  <c r="B4666" i="9"/>
  <c r="C1251" i="9"/>
  <c r="C2241" i="9"/>
  <c r="B4753" i="9"/>
  <c r="C1341" i="9"/>
  <c r="C1971" i="9"/>
  <c r="B4144" i="9"/>
  <c r="C4406" i="9"/>
  <c r="C4319" i="9"/>
  <c r="C4754" i="9"/>
  <c r="G2330" i="9"/>
  <c r="G1340" i="9"/>
  <c r="F4404" i="9"/>
  <c r="G2240" i="9"/>
  <c r="H4665" i="9" a="1"/>
  <c r="H4578" i="9" a="1"/>
  <c r="H812" i="9" a="1"/>
  <c r="F4840" i="9"/>
  <c r="G4318" i="9"/>
  <c r="F812" i="9"/>
  <c r="H4839" i="9" a="1"/>
  <c r="G4753" i="9"/>
  <c r="H748" i="9" a="1"/>
  <c r="G1790" i="9"/>
  <c r="G4841" i="9"/>
  <c r="F4143" i="9"/>
  <c r="F3969" i="9"/>
  <c r="H4752" i="9" a="1"/>
  <c r="F684" i="9"/>
  <c r="H4317" i="9" a="1"/>
  <c r="G1610" i="9"/>
  <c r="G2421" i="9"/>
  <c r="G4666" i="9"/>
  <c r="F4056" i="9"/>
  <c r="G4405" i="9"/>
  <c r="G4579" i="9"/>
  <c r="G1430" i="9"/>
  <c r="G4492" i="9"/>
  <c r="G4144" i="9"/>
  <c r="F4665" i="9"/>
  <c r="H4404" i="9" a="1"/>
  <c r="G4057" i="9"/>
  <c r="F4230" i="9"/>
  <c r="G1880" i="9"/>
  <c r="H4143" i="9" a="1"/>
  <c r="F4752" i="9"/>
  <c r="G1250" i="9"/>
  <c r="G4231" i="9"/>
  <c r="H684" i="9" a="1"/>
  <c r="F748" i="9"/>
  <c r="G1970" i="9"/>
  <c r="H4230" i="9" a="1"/>
  <c r="H4056" i="9" a="1"/>
  <c r="F4578" i="9"/>
  <c r="G1700" i="9"/>
  <c r="H3969" i="9" a="1"/>
  <c r="F4491" i="9"/>
  <c r="G1520" i="9"/>
  <c r="H2420" i="9" a="1"/>
  <c r="G1160" i="9"/>
  <c r="H4491" i="9" a="1"/>
  <c r="F4317" i="9"/>
  <c r="G2150" i="9"/>
  <c r="H4840" i="9" a="1"/>
  <c r="G2060" i="9"/>
  <c r="H812" i="9" l="1"/>
  <c r="H4840" i="9"/>
  <c r="H4578" i="9"/>
  <c r="H684" i="9"/>
  <c r="H748" i="9"/>
  <c r="H4665" i="9"/>
  <c r="H4230" i="9"/>
  <c r="H3969" i="9"/>
  <c r="H4404" i="9"/>
  <c r="H4317" i="9"/>
  <c r="H4491" i="9"/>
  <c r="H4839" i="9"/>
  <c r="H4752" i="9"/>
  <c r="H2420" i="9"/>
  <c r="H4056" i="9"/>
  <c r="H4143" i="9"/>
  <c r="B4232" i="9"/>
  <c r="C1792" i="9"/>
  <c r="C1342" i="9"/>
  <c r="C2062" i="9"/>
  <c r="C4668" i="9"/>
  <c r="B4319" i="9"/>
  <c r="C4755" i="9"/>
  <c r="B4493" i="9"/>
  <c r="C1702" i="9"/>
  <c r="B4406" i="9"/>
  <c r="C4842" i="9"/>
  <c r="B814" i="9"/>
  <c r="C1612" i="9"/>
  <c r="C4320" i="9"/>
  <c r="C1432" i="9"/>
  <c r="C1522" i="9"/>
  <c r="C2332" i="9"/>
  <c r="B750" i="9"/>
  <c r="B686" i="9"/>
  <c r="B4580" i="9"/>
  <c r="C2152" i="9"/>
  <c r="C4233" i="9"/>
  <c r="C1882" i="9"/>
  <c r="C2422" i="9"/>
  <c r="C4407" i="9"/>
  <c r="C2242" i="9"/>
  <c r="C4494" i="9"/>
  <c r="B4667" i="9"/>
  <c r="B4841" i="9"/>
  <c r="B4754" i="9"/>
  <c r="C1972" i="9"/>
  <c r="C4581" i="9"/>
  <c r="B4145" i="9"/>
  <c r="F4144" i="9"/>
  <c r="F4231" i="9"/>
  <c r="G4842" i="9"/>
  <c r="F749" i="9"/>
  <c r="G1881" i="9"/>
  <c r="H4405" i="9" a="1"/>
  <c r="H4666" i="9" a="1"/>
  <c r="G1611" i="9"/>
  <c r="F4753" i="9"/>
  <c r="H4144" i="9" a="1"/>
  <c r="H685" i="9" a="1"/>
  <c r="G1971" i="9"/>
  <c r="G2422" i="9"/>
  <c r="H4753" i="9" a="1"/>
  <c r="G2061" i="9"/>
  <c r="G4145" i="9"/>
  <c r="F4405" i="9"/>
  <c r="H4492" i="9" a="1"/>
  <c r="G4232" i="9"/>
  <c r="F4841" i="9"/>
  <c r="G2151" i="9"/>
  <c r="G1521" i="9"/>
  <c r="F813" i="9"/>
  <c r="G1701" i="9"/>
  <c r="F685" i="9"/>
  <c r="H4057" i="9" a="1"/>
  <c r="F4666" i="9"/>
  <c r="F4492" i="9"/>
  <c r="F4318" i="9"/>
  <c r="G4754" i="9"/>
  <c r="H813" i="9" a="1"/>
  <c r="G4580" i="9"/>
  <c r="G1791" i="9"/>
  <c r="G2241" i="9"/>
  <c r="G4667" i="9"/>
  <c r="G1341" i="9"/>
  <c r="H4231" i="9" a="1"/>
  <c r="G4493" i="9"/>
  <c r="H2421" i="9" a="1"/>
  <c r="H4318" i="9" a="1"/>
  <c r="G4319" i="9"/>
  <c r="F4057" i="9"/>
  <c r="H749" i="9" a="1"/>
  <c r="G2331" i="9"/>
  <c r="F4579" i="9"/>
  <c r="G1431" i="9"/>
  <c r="G4406" i="9"/>
  <c r="H4579" i="9" a="1"/>
  <c r="G1251" i="9"/>
  <c r="H4405" i="9" l="1"/>
  <c r="H813" i="9"/>
  <c r="H4231" i="9"/>
  <c r="H685" i="9"/>
  <c r="H4579" i="9"/>
  <c r="H2421" i="9"/>
  <c r="H4057" i="9"/>
  <c r="H4144" i="9"/>
  <c r="H4753" i="9"/>
  <c r="H4318" i="9"/>
  <c r="H4492" i="9"/>
  <c r="H749" i="9"/>
  <c r="H4666" i="9"/>
  <c r="C4321" i="9"/>
  <c r="C4495" i="9"/>
  <c r="B815" i="9"/>
  <c r="C4843" i="9"/>
  <c r="B4233" i="9"/>
  <c r="C1883" i="9"/>
  <c r="B4494" i="9"/>
  <c r="B4407" i="9"/>
  <c r="C4669" i="9"/>
  <c r="B4755" i="9"/>
  <c r="B4668" i="9"/>
  <c r="C2423" i="9"/>
  <c r="C1703" i="9"/>
  <c r="C1793" i="9"/>
  <c r="C4756" i="9"/>
  <c r="B4320" i="9"/>
  <c r="C1523" i="9"/>
  <c r="B4581" i="9"/>
  <c r="C2153" i="9"/>
  <c r="C1433" i="9"/>
  <c r="B751" i="9"/>
  <c r="B687" i="9"/>
  <c r="B4842" i="9"/>
  <c r="C4408" i="9"/>
  <c r="C2333" i="9"/>
  <c r="C2243" i="9"/>
  <c r="C1973" i="9"/>
  <c r="C2063" i="9"/>
  <c r="C4582" i="9"/>
  <c r="C1613" i="9"/>
  <c r="F750" i="9"/>
  <c r="G4843" i="9"/>
  <c r="F4232" i="9"/>
  <c r="H4406" i="9" a="1"/>
  <c r="H750" i="9" a="1"/>
  <c r="G2062" i="9"/>
  <c r="H814" i="9" a="1"/>
  <c r="G1342" i="9"/>
  <c r="G4407" i="9"/>
  <c r="G4668" i="9"/>
  <c r="G1432" i="9"/>
  <c r="G4755" i="9"/>
  <c r="G1882" i="9"/>
  <c r="F4319" i="9"/>
  <c r="G2423" i="9"/>
  <c r="G1792" i="9"/>
  <c r="F814" i="9"/>
  <c r="H4319" i="9" a="1"/>
  <c r="F4667" i="9"/>
  <c r="H4493" i="9" a="1"/>
  <c r="G4320" i="9"/>
  <c r="H4754" i="9" a="1"/>
  <c r="F686" i="9"/>
  <c r="H4145" i="9" a="1"/>
  <c r="H4841" i="9" a="1"/>
  <c r="G1702" i="9"/>
  <c r="F4406" i="9"/>
  <c r="H4667" i="9" a="1"/>
  <c r="F4145" i="9"/>
  <c r="G4494" i="9"/>
  <c r="G2332" i="9"/>
  <c r="F4493" i="9"/>
  <c r="F4580" i="9"/>
  <c r="G4581" i="9"/>
  <c r="H4580" i="9" a="1"/>
  <c r="H2422" i="9" a="1"/>
  <c r="H686" i="9" a="1"/>
  <c r="F4754" i="9"/>
  <c r="G1972" i="9"/>
  <c r="G4233" i="9"/>
  <c r="F4842" i="9"/>
  <c r="G2152" i="9"/>
  <c r="H4842" i="9" a="1"/>
  <c r="G1612" i="9"/>
  <c r="H4232" i="9" a="1"/>
  <c r="G1522" i="9"/>
  <c r="G2242" i="9"/>
  <c r="H2422" i="9" l="1"/>
  <c r="H4841" i="9"/>
  <c r="H4145" i="9"/>
  <c r="H750" i="9"/>
  <c r="H4319" i="9"/>
  <c r="H4406" i="9"/>
  <c r="H4232" i="9"/>
  <c r="H4580" i="9"/>
  <c r="H4754" i="9"/>
  <c r="H4667" i="9"/>
  <c r="H814" i="9"/>
  <c r="H4842" i="9"/>
  <c r="H4493" i="9"/>
  <c r="H686" i="9"/>
  <c r="C1614" i="9"/>
  <c r="C1794" i="9"/>
  <c r="C2154" i="9"/>
  <c r="C4496" i="9"/>
  <c r="C1524" i="9"/>
  <c r="B4408" i="9"/>
  <c r="B4495" i="9"/>
  <c r="C2064" i="9"/>
  <c r="C4844" i="9"/>
  <c r="B4756" i="9"/>
  <c r="B4582" i="9"/>
  <c r="C2334" i="9"/>
  <c r="B4669" i="9"/>
  <c r="C1884" i="9"/>
  <c r="B4843" i="9"/>
  <c r="C4670" i="9"/>
  <c r="C2424" i="9"/>
  <c r="C4757" i="9"/>
  <c r="C4583" i="9"/>
  <c r="B752" i="9"/>
  <c r="B688" i="9"/>
  <c r="B816" i="9"/>
  <c r="B4321" i="9"/>
  <c r="C4409" i="9"/>
  <c r="C2244" i="9"/>
  <c r="C1704" i="9"/>
  <c r="C1974" i="9"/>
  <c r="G1973" i="9"/>
  <c r="G4756" i="9"/>
  <c r="H4755" i="9" a="1"/>
  <c r="H751" i="9" a="1"/>
  <c r="G1433" i="9"/>
  <c r="F4581" i="9"/>
  <c r="H4233" i="9" a="1"/>
  <c r="G4582" i="9"/>
  <c r="G2153" i="9"/>
  <c r="F4668" i="9"/>
  <c r="G1613" i="9"/>
  <c r="G1703" i="9"/>
  <c r="G2063" i="9"/>
  <c r="F815" i="9"/>
  <c r="F4320" i="9"/>
  <c r="H4407" i="9" a="1"/>
  <c r="H4320" i="9" a="1"/>
  <c r="G2243" i="9"/>
  <c r="F4755" i="9"/>
  <c r="H4494" i="9" a="1"/>
  <c r="G4669" i="9"/>
  <c r="H4668" i="9" a="1"/>
  <c r="G4495" i="9"/>
  <c r="H4843" i="9" a="1"/>
  <c r="H687" i="9" a="1"/>
  <c r="H4581" i="9" a="1"/>
  <c r="G4321" i="9"/>
  <c r="G2424" i="9"/>
  <c r="F4233" i="9"/>
  <c r="G4844" i="9"/>
  <c r="G2333" i="9"/>
  <c r="F4407" i="9"/>
  <c r="H2423" i="9" a="1"/>
  <c r="G1883" i="9"/>
  <c r="F687" i="9"/>
  <c r="F751" i="9"/>
  <c r="F4494" i="9"/>
  <c r="G4408" i="9"/>
  <c r="G1523" i="9"/>
  <c r="G1793" i="9"/>
  <c r="F4843" i="9"/>
  <c r="H815" i="9" a="1"/>
  <c r="H815" i="9" l="1"/>
  <c r="H2423" i="9"/>
  <c r="H4320" i="9"/>
  <c r="H751" i="9"/>
  <c r="H4581" i="9"/>
  <c r="H4668" i="9"/>
  <c r="H4407" i="9"/>
  <c r="H4755" i="9"/>
  <c r="H687" i="9"/>
  <c r="H4843" i="9"/>
  <c r="H4494" i="9"/>
  <c r="H4233" i="9"/>
  <c r="C2335" i="9"/>
  <c r="C1975" i="9"/>
  <c r="B4757" i="9"/>
  <c r="C1615" i="9"/>
  <c r="C1705" i="9"/>
  <c r="B753" i="9"/>
  <c r="B689" i="9"/>
  <c r="C4671" i="9"/>
  <c r="C2245" i="9"/>
  <c r="C1795" i="9"/>
  <c r="C4845" i="9"/>
  <c r="B4844" i="9"/>
  <c r="C4497" i="9"/>
  <c r="B4496" i="9"/>
  <c r="C1885" i="9"/>
  <c r="B4409" i="9"/>
  <c r="B817" i="9"/>
  <c r="C4758" i="9"/>
  <c r="C2425" i="9"/>
  <c r="C2155" i="9"/>
  <c r="C4584" i="9"/>
  <c r="C2065" i="9"/>
  <c r="B4670" i="9"/>
  <c r="B4583" i="9"/>
  <c r="H4669" i="9" a="1"/>
  <c r="H752" i="9" a="1"/>
  <c r="G2425" i="9"/>
  <c r="H4756" i="9" a="1"/>
  <c r="F4582" i="9"/>
  <c r="G1884" i="9"/>
  <c r="F4321" i="9"/>
  <c r="G2064" i="9"/>
  <c r="H4495" i="9" a="1"/>
  <c r="G2154" i="9"/>
  <c r="F4669" i="9"/>
  <c r="H816" i="9" a="1"/>
  <c r="F816" i="9"/>
  <c r="H4408" i="9" a="1"/>
  <c r="G4757" i="9"/>
  <c r="G4409" i="9"/>
  <c r="G4845" i="9"/>
  <c r="H688" i="9" a="1"/>
  <c r="G4583" i="9"/>
  <c r="G1704" i="9"/>
  <c r="G4670" i="9"/>
  <c r="G2334" i="9"/>
  <c r="G1524" i="9"/>
  <c r="G4496" i="9"/>
  <c r="H4582" i="9" a="1"/>
  <c r="F752" i="9"/>
  <c r="H4321" i="9" a="1"/>
  <c r="F4495" i="9"/>
  <c r="F4844" i="9"/>
  <c r="G2244" i="9"/>
  <c r="H2424" i="9" a="1"/>
  <c r="G1614" i="9"/>
  <c r="F688" i="9"/>
  <c r="G1794" i="9"/>
  <c r="F4408" i="9"/>
  <c r="G1974" i="9"/>
  <c r="F4756" i="9"/>
  <c r="H816" i="9" l="1"/>
  <c r="H688" i="9"/>
  <c r="H4756" i="9"/>
  <c r="H4321" i="9"/>
  <c r="H4495" i="9"/>
  <c r="H752" i="9"/>
  <c r="H2424" i="9"/>
  <c r="H4408" i="9"/>
  <c r="H4669" i="9"/>
  <c r="H4582" i="9"/>
  <c r="C1976" i="9"/>
  <c r="C4846" i="9"/>
  <c r="C4759" i="9"/>
  <c r="C2156" i="9"/>
  <c r="B4845" i="9"/>
  <c r="C4672" i="9"/>
  <c r="B4584" i="9"/>
  <c r="C2246" i="9"/>
  <c r="B4758" i="9"/>
  <c r="B4497" i="9"/>
  <c r="C1796" i="9"/>
  <c r="C2426" i="9"/>
  <c r="C1706" i="9"/>
  <c r="B754" i="9"/>
  <c r="B690" i="9"/>
  <c r="C1886" i="9"/>
  <c r="B818" i="9"/>
  <c r="C2066" i="9"/>
  <c r="B4671" i="9"/>
  <c r="C4585" i="9"/>
  <c r="C2336" i="9"/>
  <c r="H4757" i="9" a="1"/>
  <c r="F817" i="9"/>
  <c r="G4758" i="9"/>
  <c r="H689" i="9" a="1"/>
  <c r="G4584" i="9"/>
  <c r="H2425" i="9" a="1"/>
  <c r="G4671" i="9"/>
  <c r="G2155" i="9"/>
  <c r="G1615" i="9"/>
  <c r="G2065" i="9"/>
  <c r="G4846" i="9"/>
  <c r="G2245" i="9"/>
  <c r="F4496" i="9"/>
  <c r="H817" i="9" a="1"/>
  <c r="H4496" i="9" a="1"/>
  <c r="G2426" i="9"/>
  <c r="G4497" i="9"/>
  <c r="F689" i="9"/>
  <c r="G1885" i="9"/>
  <c r="H4670" i="9" a="1"/>
  <c r="H4583" i="9" a="1"/>
  <c r="H753" i="9" a="1"/>
  <c r="F4583" i="9"/>
  <c r="F4409" i="9"/>
  <c r="G2335" i="9"/>
  <c r="F4845" i="9"/>
  <c r="G1795" i="9"/>
  <c r="H4409" i="9" a="1"/>
  <c r="F753" i="9"/>
  <c r="H4844" i="9" a="1"/>
  <c r="F4670" i="9"/>
  <c r="G1705" i="9"/>
  <c r="F4757" i="9"/>
  <c r="G1975" i="9"/>
  <c r="H2425" i="9" l="1"/>
  <c r="H689" i="9"/>
  <c r="H4670" i="9"/>
  <c r="H4496" i="9"/>
  <c r="H817" i="9"/>
  <c r="H4844" i="9"/>
  <c r="H4409" i="9"/>
  <c r="H753" i="9"/>
  <c r="H4757" i="9"/>
  <c r="H4583" i="9"/>
  <c r="B4759" i="9"/>
  <c r="C1887" i="9"/>
  <c r="B4672" i="9"/>
  <c r="C2427" i="9"/>
  <c r="B755" i="9"/>
  <c r="B691" i="9"/>
  <c r="C4760" i="9"/>
  <c r="C4847" i="9"/>
  <c r="B819" i="9"/>
  <c r="B4585" i="9"/>
  <c r="C4673" i="9"/>
  <c r="C1977" i="9"/>
  <c r="C1797" i="9"/>
  <c r="B4846" i="9"/>
  <c r="C2247" i="9"/>
  <c r="C2067" i="9"/>
  <c r="C2157" i="9"/>
  <c r="C2337" i="9"/>
  <c r="G2246" i="9"/>
  <c r="G1886" i="9"/>
  <c r="F4846" i="9"/>
  <c r="G2066" i="9"/>
  <c r="G1706" i="9"/>
  <c r="H690" i="9" a="1"/>
  <c r="G2336" i="9"/>
  <c r="G1796" i="9"/>
  <c r="H4845" i="9" a="1"/>
  <c r="F4584" i="9"/>
  <c r="F4758" i="9"/>
  <c r="G4847" i="9"/>
  <c r="F754" i="9"/>
  <c r="G4585" i="9"/>
  <c r="H754" i="9" a="1"/>
  <c r="G1976" i="9"/>
  <c r="F818" i="9"/>
  <c r="H4846" i="9" a="1"/>
  <c r="H2426" i="9" a="1"/>
  <c r="F690" i="9"/>
  <c r="H4584" i="9" a="1"/>
  <c r="G2156" i="9"/>
  <c r="H4758" i="9" a="1"/>
  <c r="G2427" i="9"/>
  <c r="F4671" i="9"/>
  <c r="H4671" i="9" a="1"/>
  <c r="G4759" i="9"/>
  <c r="H818" i="9" a="1"/>
  <c r="G4672" i="9"/>
  <c r="H4497" i="9" a="1"/>
  <c r="F4497" i="9"/>
  <c r="H754" i="9" l="1"/>
  <c r="H690" i="9"/>
  <c r="H4497" i="9"/>
  <c r="H2426" i="9"/>
  <c r="H4845" i="9"/>
  <c r="H4671" i="9"/>
  <c r="H4846" i="9"/>
  <c r="H4758" i="9"/>
  <c r="H818" i="9"/>
  <c r="H4584" i="9"/>
  <c r="C1888" i="9"/>
  <c r="C1978" i="9"/>
  <c r="C2158" i="9"/>
  <c r="C2068" i="9"/>
  <c r="B756" i="9"/>
  <c r="B692" i="9"/>
  <c r="B820" i="9"/>
  <c r="B4847" i="9"/>
  <c r="C2338" i="9"/>
  <c r="C4761" i="9"/>
  <c r="C2428" i="9"/>
  <c r="B4673" i="9"/>
  <c r="B4760" i="9"/>
  <c r="C2248" i="9"/>
  <c r="C4848" i="9"/>
  <c r="G1977" i="9"/>
  <c r="H4847" i="9" a="1"/>
  <c r="H755" i="9" a="1"/>
  <c r="H4672" i="9" a="1"/>
  <c r="G2337" i="9"/>
  <c r="F4672" i="9"/>
  <c r="G4848" i="9"/>
  <c r="H691" i="9" a="1"/>
  <c r="G1797" i="9"/>
  <c r="H4585" i="9" a="1"/>
  <c r="F4759" i="9"/>
  <c r="G2247" i="9"/>
  <c r="F819" i="9"/>
  <c r="F755" i="9"/>
  <c r="F4585" i="9"/>
  <c r="G1887" i="9"/>
  <c r="F691" i="9"/>
  <c r="G2157" i="9"/>
  <c r="G2067" i="9"/>
  <c r="G4673" i="9"/>
  <c r="F4847" i="9"/>
  <c r="H4759" i="9" a="1"/>
  <c r="G4760" i="9"/>
  <c r="G2428" i="9"/>
  <c r="H819" i="9" a="1"/>
  <c r="H2427" i="9" a="1"/>
  <c r="H755" i="9" l="1"/>
  <c r="H2427" i="9"/>
  <c r="H691" i="9"/>
  <c r="H4847" i="9"/>
  <c r="H819" i="9"/>
  <c r="H4585" i="9"/>
  <c r="H4759" i="9"/>
  <c r="H4672" i="9"/>
  <c r="C2159" i="9"/>
  <c r="C2249" i="9"/>
  <c r="C2339" i="9"/>
  <c r="C1979" i="9"/>
  <c r="B4761" i="9"/>
  <c r="C4849" i="9"/>
  <c r="B757" i="9"/>
  <c r="B693" i="9"/>
  <c r="C2069" i="9"/>
  <c r="B4848" i="9"/>
  <c r="C2429" i="9"/>
  <c r="B821" i="9"/>
  <c r="F692" i="9"/>
  <c r="F4848" i="9"/>
  <c r="G2158" i="9"/>
  <c r="G2338" i="9"/>
  <c r="F4673" i="9"/>
  <c r="H756" i="9" a="1"/>
  <c r="H4760" i="9" a="1"/>
  <c r="F756" i="9"/>
  <c r="F820" i="9"/>
  <c r="G2068" i="9"/>
  <c r="G2429" i="9"/>
  <c r="H2428" i="9" a="1"/>
  <c r="H692" i="9" a="1"/>
  <c r="G2248" i="9"/>
  <c r="G1978" i="9"/>
  <c r="G4761" i="9"/>
  <c r="H4673" i="9" a="1"/>
  <c r="H820" i="9" a="1"/>
  <c r="F4760" i="9"/>
  <c r="G1888" i="9"/>
  <c r="G4849" i="9"/>
  <c r="H756" i="9" l="1"/>
  <c r="H2428" i="9"/>
  <c r="H820" i="9"/>
  <c r="H4673" i="9"/>
  <c r="H692" i="9"/>
  <c r="H4760" i="9"/>
  <c r="C2160" i="9"/>
  <c r="C2340" i="9"/>
  <c r="B758" i="9"/>
  <c r="B694" i="9"/>
  <c r="C2250" i="9"/>
  <c r="B822" i="9"/>
  <c r="C2070" i="9"/>
  <c r="C2430" i="9"/>
  <c r="B4849" i="9"/>
  <c r="G2430" i="9"/>
  <c r="H693" i="9" a="1"/>
  <c r="H757" i="9" a="1"/>
  <c r="F821" i="9"/>
  <c r="G1979" i="9"/>
  <c r="G2159" i="9"/>
  <c r="G2339" i="9"/>
  <c r="G2069" i="9"/>
  <c r="H2429" i="9" a="1"/>
  <c r="G2249" i="9"/>
  <c r="H4761" i="9" a="1"/>
  <c r="F757" i="9"/>
  <c r="F4761" i="9"/>
  <c r="H821" i="9" a="1"/>
  <c r="H4849" i="9" a="1"/>
  <c r="F4849" i="9"/>
  <c r="F693" i="9"/>
  <c r="H4848" i="9" a="1"/>
  <c r="H757" i="9" l="1"/>
  <c r="H4761" i="9"/>
  <c r="H4848" i="9"/>
  <c r="H693" i="9"/>
  <c r="H4849" i="9"/>
  <c r="H821" i="9"/>
  <c r="H2429" i="9"/>
  <c r="C2161" i="9"/>
  <c r="B823" i="9"/>
  <c r="C2431" i="9"/>
  <c r="B759" i="9"/>
  <c r="B695" i="9"/>
  <c r="C2251" i="9"/>
  <c r="C2341" i="9"/>
  <c r="H694" i="9" a="1"/>
  <c r="H822" i="9" a="1"/>
  <c r="G2250" i="9"/>
  <c r="F822" i="9"/>
  <c r="G2070" i="9"/>
  <c r="H2430" i="9" a="1"/>
  <c r="H758" i="9" a="1"/>
  <c r="G2160" i="9"/>
  <c r="F694" i="9"/>
  <c r="G2431" i="9"/>
  <c r="G2340" i="9"/>
  <c r="F758" i="9"/>
  <c r="H822" i="9" l="1"/>
  <c r="H758" i="9"/>
  <c r="H2430" i="9"/>
  <c r="H694" i="9"/>
  <c r="B824" i="9"/>
  <c r="C2432" i="9"/>
  <c r="C2252" i="9"/>
  <c r="C2342" i="9"/>
  <c r="B760" i="9"/>
  <c r="B696" i="9"/>
  <c r="B888" i="9"/>
  <c r="H695" i="9" a="1"/>
  <c r="G2161" i="9"/>
  <c r="F823" i="9"/>
  <c r="F695" i="9"/>
  <c r="G2251" i="9"/>
  <c r="G2341" i="9"/>
  <c r="H823" i="9" a="1"/>
  <c r="F759" i="9"/>
  <c r="H2431" i="9" a="1"/>
  <c r="H759" i="9" a="1"/>
  <c r="G2432" i="9"/>
  <c r="H695" i="9" l="1"/>
  <c r="H2431" i="9"/>
  <c r="H759" i="9"/>
  <c r="H823" i="9"/>
  <c r="B761" i="9"/>
  <c r="B697" i="9"/>
  <c r="B825" i="9"/>
  <c r="B889" i="9"/>
  <c r="C2343" i="9"/>
  <c r="C2433" i="9"/>
  <c r="H696" i="9" a="1"/>
  <c r="F888" i="9"/>
  <c r="F696" i="9"/>
  <c r="G2252" i="9"/>
  <c r="F760" i="9"/>
  <c r="H760" i="9" a="1"/>
  <c r="G2433" i="9"/>
  <c r="H2432" i="9" a="1"/>
  <c r="G2342" i="9"/>
  <c r="H888" i="9" a="1"/>
  <c r="F824" i="9"/>
  <c r="H824" i="9" a="1"/>
  <c r="H888" i="9" l="1"/>
  <c r="H2432" i="9"/>
  <c r="H696" i="9"/>
  <c r="H824" i="9"/>
  <c r="H760" i="9"/>
  <c r="B890" i="9"/>
  <c r="C2434" i="9"/>
  <c r="B762" i="9"/>
  <c r="B698" i="9"/>
  <c r="B826" i="9"/>
  <c r="G2434" i="9"/>
  <c r="H2433" i="9" a="1"/>
  <c r="H889" i="9" a="1"/>
  <c r="H761" i="9" a="1"/>
  <c r="G2343" i="9"/>
  <c r="F761" i="9"/>
  <c r="F697" i="9"/>
  <c r="F889" i="9"/>
  <c r="H697" i="9" a="1"/>
  <c r="F825" i="9"/>
  <c r="H825" i="9" a="1"/>
  <c r="H889" i="9" l="1"/>
  <c r="H761" i="9"/>
  <c r="H825" i="9"/>
  <c r="H697" i="9"/>
  <c r="H2433" i="9"/>
  <c r="B827" i="9"/>
  <c r="B891" i="9"/>
  <c r="B763" i="9"/>
  <c r="B699" i="9"/>
  <c r="H826" i="9" a="1"/>
  <c r="F890" i="9"/>
  <c r="F826" i="9"/>
  <c r="H890" i="9" a="1"/>
  <c r="F762" i="9"/>
  <c r="F698" i="9"/>
  <c r="H762" i="9" a="1"/>
  <c r="H698" i="9" a="1"/>
  <c r="H2434" i="9" a="1"/>
  <c r="H826" i="9" l="1"/>
  <c r="H2434" i="9"/>
  <c r="H698" i="9"/>
  <c r="H762" i="9"/>
  <c r="H890" i="9"/>
  <c r="B764" i="9"/>
  <c r="B700" i="9"/>
  <c r="B828" i="9"/>
  <c r="B892" i="9"/>
  <c r="H763" i="9" a="1"/>
  <c r="F699" i="9"/>
  <c r="H891" i="9" a="1"/>
  <c r="F827" i="9"/>
  <c r="H827" i="9" a="1"/>
  <c r="H699" i="9" a="1"/>
  <c r="F891" i="9"/>
  <c r="F763" i="9"/>
  <c r="H763" i="9" l="1"/>
  <c r="H699" i="9"/>
  <c r="H827" i="9"/>
  <c r="H891" i="9"/>
  <c r="B893" i="9"/>
  <c r="B765" i="9"/>
  <c r="B701" i="9"/>
  <c r="B829" i="9"/>
  <c r="H700" i="9" a="1"/>
  <c r="H828" i="9" a="1"/>
  <c r="H892" i="9" a="1"/>
  <c r="H764" i="9" a="1"/>
  <c r="F764" i="9"/>
  <c r="F828" i="9"/>
  <c r="F892" i="9"/>
  <c r="F700" i="9"/>
  <c r="H892" i="9" l="1"/>
  <c r="H828" i="9"/>
  <c r="H764" i="9"/>
  <c r="H700" i="9"/>
  <c r="B894" i="9"/>
  <c r="B766" i="9"/>
  <c r="B702" i="9"/>
  <c r="B830" i="9"/>
  <c r="H893" i="9" a="1"/>
  <c r="F893" i="9"/>
  <c r="F701" i="9"/>
  <c r="H701" i="9" a="1"/>
  <c r="F765" i="9"/>
  <c r="H765" i="9" a="1"/>
  <c r="H829" i="9" a="1"/>
  <c r="F829" i="9"/>
  <c r="H829" i="9" l="1"/>
  <c r="H765" i="9"/>
  <c r="H701" i="9"/>
  <c r="H893" i="9"/>
  <c r="B895" i="9"/>
  <c r="B767" i="9"/>
  <c r="B703" i="9"/>
  <c r="B831" i="9"/>
  <c r="H830" i="9" a="1"/>
  <c r="F830" i="9"/>
  <c r="F894" i="9"/>
  <c r="F702" i="9"/>
  <c r="H894" i="9" a="1"/>
  <c r="F766" i="9"/>
  <c r="H766" i="9" a="1"/>
  <c r="H702" i="9" a="1"/>
  <c r="H702" i="9" l="1"/>
  <c r="H766" i="9"/>
  <c r="H894" i="9"/>
  <c r="H830" i="9"/>
  <c r="B896" i="9"/>
  <c r="B768" i="9"/>
  <c r="B704" i="9"/>
  <c r="B832" i="9"/>
  <c r="H895" i="9" a="1"/>
  <c r="F767" i="9"/>
  <c r="F703" i="9"/>
  <c r="H703" i="9" a="1"/>
  <c r="F831" i="9"/>
  <c r="H831" i="9" a="1"/>
  <c r="H767" i="9" a="1"/>
  <c r="F895" i="9"/>
  <c r="H831" i="9" l="1"/>
  <c r="H703" i="9"/>
  <c r="H767" i="9"/>
  <c r="H895" i="9"/>
  <c r="B897" i="9"/>
  <c r="B769" i="9"/>
  <c r="B705" i="9"/>
  <c r="B833" i="9"/>
  <c r="H832" i="9" a="1"/>
  <c r="F704" i="9"/>
  <c r="H768" i="9" a="1"/>
  <c r="H704" i="9" a="1"/>
  <c r="F768" i="9"/>
  <c r="F832" i="9"/>
  <c r="F896" i="9"/>
  <c r="H896" i="9" a="1"/>
  <c r="H896" i="9" l="1"/>
  <c r="H768" i="9"/>
  <c r="H704" i="9"/>
  <c r="H832" i="9"/>
  <c r="B898" i="9"/>
  <c r="B770" i="9"/>
  <c r="B834" i="9"/>
  <c r="H705" i="9" a="1"/>
  <c r="H769" i="9" a="1"/>
  <c r="H897" i="9" a="1"/>
  <c r="H833" i="9" a="1"/>
  <c r="F833" i="9"/>
  <c r="F705" i="9"/>
  <c r="F897" i="9"/>
  <c r="F769" i="9"/>
  <c r="H769" i="9" l="1"/>
  <c r="H897" i="9"/>
  <c r="H705" i="9"/>
  <c r="H833" i="9"/>
  <c r="B899" i="9"/>
  <c r="B835" i="9"/>
  <c r="B771" i="9"/>
  <c r="F898" i="9"/>
  <c r="F834" i="9"/>
  <c r="H898" i="9" a="1"/>
  <c r="F770" i="9"/>
  <c r="H834" i="9" a="1"/>
  <c r="H770" i="9" a="1"/>
  <c r="H770" i="9" l="1"/>
  <c r="H898" i="9"/>
  <c r="H834" i="9"/>
  <c r="B836" i="9"/>
  <c r="B772" i="9"/>
  <c r="B900" i="9"/>
  <c r="H835" i="9" a="1"/>
  <c r="F835" i="9"/>
  <c r="F771" i="9"/>
  <c r="F899" i="9"/>
  <c r="H899" i="9" a="1"/>
  <c r="H771" i="9" a="1"/>
  <c r="H899" i="9" l="1"/>
  <c r="H835" i="9"/>
  <c r="H771" i="9"/>
  <c r="B901" i="9"/>
  <c r="B837" i="9"/>
  <c r="B773" i="9"/>
  <c r="F900" i="9"/>
  <c r="F836" i="9"/>
  <c r="H900" i="9" a="1"/>
  <c r="F772" i="9"/>
  <c r="H772" i="9" a="1"/>
  <c r="H836" i="9" a="1"/>
  <c r="H836" i="9" l="1"/>
  <c r="H900" i="9"/>
  <c r="H772" i="9"/>
  <c r="B838" i="9"/>
  <c r="B774" i="9"/>
  <c r="B902" i="9"/>
  <c r="H901" i="9" a="1"/>
  <c r="F837" i="9"/>
  <c r="H773" i="9" a="1"/>
  <c r="H837" i="9" a="1"/>
  <c r="F773" i="9"/>
  <c r="F901" i="9"/>
  <c r="H837" i="9" l="1"/>
  <c r="H901" i="9"/>
  <c r="H773" i="9"/>
  <c r="B839" i="9"/>
  <c r="B775" i="9"/>
  <c r="B903" i="9"/>
  <c r="F774" i="9"/>
  <c r="F902" i="9"/>
  <c r="H838" i="9" a="1"/>
  <c r="H902" i="9" a="1"/>
  <c r="H774" i="9" a="1"/>
  <c r="F838" i="9"/>
  <c r="H774" i="9" l="1"/>
  <c r="H902" i="9"/>
  <c r="H838" i="9"/>
  <c r="B840" i="9"/>
  <c r="B776" i="9"/>
  <c r="B904" i="9"/>
  <c r="H903" i="9" a="1"/>
  <c r="H775" i="9" a="1"/>
  <c r="F775" i="9"/>
  <c r="F839" i="9"/>
  <c r="H839" i="9" a="1"/>
  <c r="F903" i="9"/>
  <c r="H839" i="9" l="1"/>
  <c r="H903" i="9"/>
  <c r="H775" i="9"/>
  <c r="B905" i="9"/>
  <c r="B841" i="9"/>
  <c r="B777" i="9"/>
  <c r="H904" i="9" a="1"/>
  <c r="H776" i="9" a="1"/>
  <c r="F840" i="9"/>
  <c r="H840" i="9" a="1"/>
  <c r="F904" i="9"/>
  <c r="F776" i="9"/>
  <c r="H840" i="9" l="1"/>
  <c r="H776" i="9"/>
  <c r="H904" i="9"/>
  <c r="B842" i="9"/>
  <c r="B778" i="9"/>
  <c r="B906" i="9"/>
  <c r="H905" i="9" a="1"/>
  <c r="F841" i="9"/>
  <c r="H777" i="9" a="1"/>
  <c r="H841" i="9" a="1"/>
  <c r="F905" i="9"/>
  <c r="F777" i="9"/>
  <c r="H777" i="9" l="1"/>
  <c r="H905" i="9"/>
  <c r="H841" i="9"/>
  <c r="B843" i="9"/>
  <c r="B779" i="9"/>
  <c r="B907" i="9"/>
  <c r="F906" i="9"/>
  <c r="H906" i="9" a="1"/>
  <c r="H842" i="9" a="1"/>
  <c r="F842" i="9"/>
  <c r="F778" i="9"/>
  <c r="H778" i="9" a="1"/>
  <c r="H906" i="9" l="1"/>
  <c r="H842" i="9"/>
  <c r="H778" i="9"/>
  <c r="B844" i="9"/>
  <c r="B780" i="9"/>
  <c r="B908" i="9"/>
  <c r="F907" i="9"/>
  <c r="H907" i="9" a="1"/>
  <c r="H843" i="9" a="1"/>
  <c r="H779" i="9" a="1"/>
  <c r="F779" i="9"/>
  <c r="F843" i="9"/>
  <c r="H779" i="9" l="1"/>
  <c r="H907" i="9"/>
  <c r="H843" i="9"/>
  <c r="B845" i="9"/>
  <c r="B781" i="9"/>
  <c r="B909" i="9"/>
  <c r="F780" i="9"/>
  <c r="F844" i="9"/>
  <c r="H908" i="9" a="1"/>
  <c r="H844" i="9" a="1"/>
  <c r="H780" i="9" a="1"/>
  <c r="F908" i="9"/>
  <c r="H780" i="9" l="1"/>
  <c r="H908" i="9"/>
  <c r="H844" i="9"/>
  <c r="B846" i="9"/>
  <c r="B782" i="9"/>
  <c r="B910" i="9"/>
  <c r="F909" i="9"/>
  <c r="H781" i="9" a="1"/>
  <c r="H909" i="9" a="1"/>
  <c r="H845" i="9" a="1"/>
  <c r="F781" i="9"/>
  <c r="F845" i="9"/>
  <c r="H845" i="9" l="1"/>
  <c r="H909" i="9"/>
  <c r="H781" i="9"/>
  <c r="B847" i="9"/>
  <c r="B783" i="9"/>
  <c r="B911" i="9"/>
  <c r="H782" i="9" a="1"/>
  <c r="H846" i="9" a="1"/>
  <c r="F910" i="9"/>
  <c r="F782" i="9"/>
  <c r="F846" i="9"/>
  <c r="H910" i="9" a="1"/>
  <c r="H846" i="9" l="1"/>
  <c r="H782" i="9"/>
  <c r="H910" i="9"/>
  <c r="B848" i="9"/>
  <c r="B784" i="9"/>
  <c r="B912" i="9"/>
  <c r="F911" i="9"/>
  <c r="H783" i="9" a="1"/>
  <c r="H847" i="9" a="1"/>
  <c r="H911" i="9" a="1"/>
  <c r="F783" i="9"/>
  <c r="F847" i="9"/>
  <c r="H911" i="9" l="1"/>
  <c r="H847" i="9"/>
  <c r="H783" i="9"/>
  <c r="B849" i="9"/>
  <c r="B785" i="9"/>
  <c r="B913" i="9"/>
  <c r="F912" i="9"/>
  <c r="H912" i="9" a="1"/>
  <c r="H848" i="9" a="1"/>
  <c r="H784" i="9" a="1"/>
  <c r="F784" i="9"/>
  <c r="F848" i="9"/>
  <c r="H784" i="9" l="1"/>
  <c r="H912" i="9"/>
  <c r="H848" i="9"/>
  <c r="B850" i="9"/>
  <c r="B786" i="9"/>
  <c r="B914" i="9"/>
  <c r="F849" i="9"/>
  <c r="H785" i="9" a="1"/>
  <c r="F785" i="9"/>
  <c r="F913" i="9"/>
  <c r="H913" i="9" a="1"/>
  <c r="H849" i="9" a="1"/>
  <c r="H785" i="9" l="1"/>
  <c r="H849" i="9"/>
  <c r="H913" i="9"/>
  <c r="B851" i="9"/>
  <c r="B787" i="9"/>
  <c r="B915" i="9"/>
  <c r="B979" i="9"/>
  <c r="F914" i="9"/>
  <c r="H914" i="9" a="1"/>
  <c r="H786" i="9" a="1"/>
  <c r="H850" i="9" a="1"/>
  <c r="F786" i="9"/>
  <c r="F850" i="9"/>
  <c r="H914" i="9" l="1"/>
  <c r="H850" i="9"/>
  <c r="H786" i="9"/>
  <c r="B980" i="9"/>
  <c r="B852" i="9"/>
  <c r="B788" i="9"/>
  <c r="B916" i="9"/>
  <c r="F979" i="9"/>
  <c r="H915" i="9" a="1"/>
  <c r="H787" i="9" a="1"/>
  <c r="F787" i="9"/>
  <c r="F915" i="9"/>
  <c r="H851" i="9" a="1"/>
  <c r="F851" i="9"/>
  <c r="H979" i="9" a="1"/>
  <c r="H979" i="9" l="1"/>
  <c r="H851" i="9"/>
  <c r="H915" i="9"/>
  <c r="H787" i="9"/>
  <c r="B917" i="9"/>
  <c r="B981" i="9"/>
  <c r="B853" i="9"/>
  <c r="B789" i="9"/>
  <c r="H980" i="9" a="1"/>
  <c r="H788" i="9" a="1"/>
  <c r="F852" i="9"/>
  <c r="F980" i="9"/>
  <c r="F916" i="9"/>
  <c r="H852" i="9" a="1"/>
  <c r="H916" i="9" a="1"/>
  <c r="F788" i="9"/>
  <c r="H788" i="9" l="1"/>
  <c r="H916" i="9"/>
  <c r="H852" i="9"/>
  <c r="H980" i="9"/>
  <c r="B982" i="9"/>
  <c r="B854" i="9"/>
  <c r="B790" i="9"/>
  <c r="B918" i="9"/>
  <c r="H789" i="9" a="1"/>
  <c r="F853" i="9"/>
  <c r="F981" i="9"/>
  <c r="F917" i="9"/>
  <c r="H853" i="9" a="1"/>
  <c r="H981" i="9" a="1"/>
  <c r="F789" i="9"/>
  <c r="H917" i="9" a="1"/>
  <c r="H917" i="9" l="1"/>
  <c r="H981" i="9"/>
  <c r="H853" i="9"/>
  <c r="H789" i="9"/>
  <c r="B983" i="9"/>
  <c r="B855" i="9"/>
  <c r="B791" i="9"/>
  <c r="B919" i="9"/>
  <c r="H918" i="9" a="1"/>
  <c r="F790" i="9"/>
  <c r="H982" i="9" a="1"/>
  <c r="F982" i="9"/>
  <c r="H790" i="9" a="1"/>
  <c r="F854" i="9"/>
  <c r="H854" i="9" a="1"/>
  <c r="F918" i="9"/>
  <c r="H854" i="9" l="1"/>
  <c r="H790" i="9"/>
  <c r="H982" i="9"/>
  <c r="H918" i="9"/>
  <c r="B984" i="9"/>
  <c r="B856" i="9"/>
  <c r="B792" i="9"/>
  <c r="B920" i="9"/>
  <c r="H919" i="9" a="1"/>
  <c r="F791" i="9"/>
  <c r="H791" i="9" a="1"/>
  <c r="F983" i="9"/>
  <c r="F855" i="9"/>
  <c r="H855" i="9" a="1"/>
  <c r="F919" i="9"/>
  <c r="H983" i="9" a="1"/>
  <c r="H855" i="9" l="1"/>
  <c r="H983" i="9"/>
  <c r="H791" i="9"/>
  <c r="H919" i="9"/>
  <c r="B985" i="9"/>
  <c r="B857" i="9"/>
  <c r="B793" i="9"/>
  <c r="B921" i="9"/>
  <c r="H920" i="9" a="1"/>
  <c r="F856" i="9"/>
  <c r="H984" i="9" a="1"/>
  <c r="F984" i="9"/>
  <c r="F920" i="9"/>
  <c r="F792" i="9"/>
  <c r="H792" i="9" a="1"/>
  <c r="H856" i="9" a="1"/>
  <c r="H856" i="9" l="1"/>
  <c r="H984" i="9"/>
  <c r="H792" i="9"/>
  <c r="H920" i="9"/>
  <c r="B986" i="9"/>
  <c r="B858" i="9"/>
  <c r="B794" i="9"/>
  <c r="B922" i="9"/>
  <c r="H921" i="9" a="1"/>
  <c r="H857" i="9" a="1"/>
  <c r="F921" i="9"/>
  <c r="F793" i="9"/>
  <c r="F985" i="9"/>
  <c r="F857" i="9"/>
  <c r="H793" i="9" a="1"/>
  <c r="H985" i="9" a="1"/>
  <c r="H985" i="9" l="1"/>
  <c r="H793" i="9"/>
  <c r="H857" i="9"/>
  <c r="H921" i="9"/>
  <c r="B859" i="9"/>
  <c r="B795" i="9"/>
  <c r="B987" i="9"/>
  <c r="B923" i="9"/>
  <c r="H922" i="9" a="1"/>
  <c r="F986" i="9"/>
  <c r="F858" i="9"/>
  <c r="H986" i="9" a="1"/>
  <c r="F922" i="9"/>
  <c r="F794" i="9"/>
  <c r="H794" i="9" a="1"/>
  <c r="H858" i="9" a="1"/>
  <c r="H794" i="9" l="1"/>
  <c r="H858" i="9"/>
  <c r="H986" i="9"/>
  <c r="H922" i="9"/>
  <c r="B860" i="9"/>
  <c r="B796" i="9"/>
  <c r="B924" i="9"/>
  <c r="B988" i="9"/>
  <c r="H859" i="9" a="1"/>
  <c r="F923" i="9"/>
  <c r="H987" i="9" a="1"/>
  <c r="H795" i="9" a="1"/>
  <c r="F859" i="9"/>
  <c r="H923" i="9" a="1"/>
  <c r="F795" i="9"/>
  <c r="F987" i="9"/>
  <c r="H987" i="9" l="1"/>
  <c r="H923" i="9"/>
  <c r="H795" i="9"/>
  <c r="H859" i="9"/>
  <c r="B861" i="9"/>
  <c r="B925" i="9"/>
  <c r="B989" i="9"/>
  <c r="F796" i="9"/>
  <c r="H924" i="9" a="1"/>
  <c r="F988" i="9"/>
  <c r="H860" i="9" a="1"/>
  <c r="F860" i="9"/>
  <c r="H988" i="9" a="1"/>
  <c r="F924" i="9"/>
  <c r="H796" i="9" a="1"/>
  <c r="H924" i="9" l="1"/>
  <c r="H860" i="9"/>
  <c r="H988" i="9"/>
  <c r="H796" i="9"/>
  <c r="B926" i="9"/>
  <c r="B862" i="9"/>
  <c r="B990" i="9"/>
  <c r="H861" i="9" a="1"/>
  <c r="F989" i="9"/>
  <c r="H989" i="9" a="1"/>
  <c r="F925" i="9"/>
  <c r="F861" i="9"/>
  <c r="H925" i="9" a="1"/>
  <c r="H925" i="9" l="1"/>
  <c r="H989" i="9"/>
  <c r="H861" i="9"/>
  <c r="B991" i="9"/>
  <c r="B927" i="9"/>
  <c r="B863" i="9"/>
  <c r="H862" i="9" a="1"/>
  <c r="H990" i="9" a="1"/>
  <c r="H926" i="9" a="1"/>
  <c r="F990" i="9"/>
  <c r="F926" i="9"/>
  <c r="F862" i="9"/>
  <c r="H926" i="9" l="1"/>
  <c r="H862" i="9"/>
  <c r="H990" i="9"/>
  <c r="B928" i="9"/>
  <c r="B864" i="9"/>
  <c r="B992" i="9"/>
  <c r="F927" i="9"/>
  <c r="H863" i="9" a="1"/>
  <c r="F863" i="9"/>
  <c r="F991" i="9"/>
  <c r="H927" i="9" a="1"/>
  <c r="H991" i="9" a="1"/>
  <c r="H927" i="9" l="1"/>
  <c r="H863" i="9"/>
  <c r="H991" i="9"/>
  <c r="B929" i="9"/>
  <c r="B865" i="9"/>
  <c r="B993" i="9"/>
  <c r="F992" i="9"/>
  <c r="H928" i="9" a="1"/>
  <c r="F864" i="9"/>
  <c r="H992" i="9" a="1"/>
  <c r="H864" i="9" a="1"/>
  <c r="F928" i="9"/>
  <c r="H864" i="9" l="1"/>
  <c r="H992" i="9"/>
  <c r="H928" i="9"/>
  <c r="B930" i="9"/>
  <c r="B866" i="9"/>
  <c r="B994" i="9"/>
  <c r="H929" i="9" a="1"/>
  <c r="F929" i="9"/>
  <c r="H865" i="9" a="1"/>
  <c r="F993" i="9"/>
  <c r="H993" i="9" a="1"/>
  <c r="F865" i="9"/>
  <c r="H993" i="9" l="1"/>
  <c r="H865" i="9"/>
  <c r="H929" i="9"/>
  <c r="B931" i="9"/>
  <c r="B867" i="9"/>
  <c r="B995" i="9"/>
  <c r="F994" i="9"/>
  <c r="F930" i="9"/>
  <c r="F866" i="9"/>
  <c r="H866" i="9" a="1"/>
  <c r="H930" i="9" a="1"/>
  <c r="H994" i="9" a="1"/>
  <c r="H930" i="9" l="1"/>
  <c r="H994" i="9"/>
  <c r="H866" i="9"/>
  <c r="B932" i="9"/>
  <c r="B868" i="9"/>
  <c r="B996" i="9"/>
  <c r="F867" i="9"/>
  <c r="H995" i="9" a="1"/>
  <c r="F995" i="9"/>
  <c r="H867" i="9" a="1"/>
  <c r="F931" i="9"/>
  <c r="H931" i="9" a="1"/>
  <c r="H995" i="9" l="1"/>
  <c r="H867" i="9"/>
  <c r="H931" i="9"/>
  <c r="B933" i="9"/>
  <c r="B869" i="9"/>
  <c r="B997" i="9"/>
  <c r="F996" i="9"/>
  <c r="H868" i="9" a="1"/>
  <c r="F932" i="9"/>
  <c r="H932" i="9" a="1"/>
  <c r="F868" i="9"/>
  <c r="H996" i="9" a="1"/>
  <c r="H932" i="9" l="1"/>
  <c r="H996" i="9"/>
  <c r="H868" i="9"/>
  <c r="B934" i="9"/>
  <c r="B870" i="9"/>
  <c r="B998" i="9"/>
  <c r="H933" i="9" a="1"/>
  <c r="F933" i="9"/>
  <c r="F869" i="9"/>
  <c r="F997" i="9"/>
  <c r="H997" i="9" a="1"/>
  <c r="H869" i="9" a="1"/>
  <c r="H997" i="9" l="1"/>
  <c r="H933" i="9"/>
  <c r="H869" i="9"/>
  <c r="B999" i="9"/>
  <c r="B935" i="9"/>
  <c r="B871" i="9"/>
  <c r="H870" i="9" a="1"/>
  <c r="F934" i="9"/>
  <c r="H934" i="9" a="1"/>
  <c r="F998" i="9"/>
  <c r="F870" i="9"/>
  <c r="H998" i="9" a="1"/>
  <c r="H934" i="9" l="1"/>
  <c r="H870" i="9"/>
  <c r="H998" i="9"/>
  <c r="B936" i="9"/>
  <c r="B872" i="9"/>
  <c r="B1000" i="9"/>
  <c r="F999" i="9"/>
  <c r="F935" i="9"/>
  <c r="H871" i="9" a="1"/>
  <c r="F871" i="9"/>
  <c r="H999" i="9" a="1"/>
  <c r="H935" i="9" a="1"/>
  <c r="H999" i="9" l="1"/>
  <c r="H871" i="9"/>
  <c r="H935" i="9"/>
  <c r="B1001" i="9"/>
  <c r="B937" i="9"/>
  <c r="B873" i="9"/>
  <c r="H872" i="9" a="1"/>
  <c r="F1000" i="9"/>
  <c r="H936" i="9" a="1"/>
  <c r="F872" i="9"/>
  <c r="H1000" i="9" a="1"/>
  <c r="F936" i="9"/>
  <c r="H1000" i="9" l="1"/>
  <c r="H936" i="9"/>
  <c r="H872" i="9"/>
  <c r="B1002" i="9"/>
  <c r="B938" i="9"/>
  <c r="B874" i="9"/>
  <c r="F1001" i="9"/>
  <c r="H873" i="9" a="1"/>
  <c r="F937" i="9"/>
  <c r="F873" i="9"/>
  <c r="H1001" i="9" a="1"/>
  <c r="H937" i="9" a="1"/>
  <c r="H1001" i="9" l="1"/>
  <c r="H873" i="9"/>
  <c r="H937" i="9"/>
  <c r="B939" i="9"/>
  <c r="B875" i="9"/>
  <c r="B1003" i="9"/>
  <c r="F938" i="9"/>
  <c r="F1002" i="9"/>
  <c r="H1002" i="9" a="1"/>
  <c r="H874" i="9" a="1"/>
  <c r="H938" i="9" a="1"/>
  <c r="F874" i="9"/>
  <c r="H938" i="9" l="1"/>
  <c r="H1002" i="9"/>
  <c r="H874" i="9"/>
  <c r="B940" i="9"/>
  <c r="B876" i="9"/>
  <c r="B1004" i="9"/>
  <c r="H939" i="9" a="1"/>
  <c r="F1003" i="9"/>
  <c r="H875" i="9" a="1"/>
  <c r="H1003" i="9" a="1"/>
  <c r="F939" i="9"/>
  <c r="F875" i="9"/>
  <c r="H1003" i="9" l="1"/>
  <c r="H875" i="9"/>
  <c r="H939" i="9"/>
  <c r="B941" i="9"/>
  <c r="B877" i="9"/>
  <c r="B1005" i="9"/>
  <c r="F1004" i="9"/>
  <c r="F940" i="9"/>
  <c r="F876" i="9"/>
  <c r="H876" i="9" a="1"/>
  <c r="H1004" i="9" a="1"/>
  <c r="H940" i="9" a="1"/>
  <c r="H940" i="9" l="1"/>
  <c r="H1004" i="9"/>
  <c r="H876" i="9"/>
  <c r="B1006" i="9"/>
  <c r="B942" i="9"/>
  <c r="B878" i="9"/>
  <c r="B1070" i="9"/>
  <c r="F1005" i="9"/>
  <c r="H1005" i="9" a="1"/>
  <c r="F941" i="9"/>
  <c r="F877" i="9"/>
  <c r="H941" i="9" a="1"/>
  <c r="H877" i="9" a="1"/>
  <c r="H1005" i="9" l="1"/>
  <c r="H941" i="9"/>
  <c r="H877" i="9"/>
  <c r="B1007" i="9"/>
  <c r="B1071" i="9"/>
  <c r="B943" i="9"/>
  <c r="B879" i="9"/>
  <c r="H1070" i="9" a="1"/>
  <c r="H1006" i="9" a="1"/>
  <c r="F1070" i="9"/>
  <c r="F878" i="9"/>
  <c r="F942" i="9"/>
  <c r="H878" i="9" a="1"/>
  <c r="H942" i="9" a="1"/>
  <c r="F1006" i="9"/>
  <c r="H942" i="9" l="1"/>
  <c r="H878" i="9"/>
  <c r="H1006" i="9"/>
  <c r="H1070" i="9"/>
  <c r="B944" i="9"/>
  <c r="B880" i="9"/>
  <c r="B1008" i="9"/>
  <c r="B1072" i="9"/>
  <c r="F943" i="9"/>
  <c r="H879" i="9" a="1"/>
  <c r="H1071" i="9" a="1"/>
  <c r="F879" i="9"/>
  <c r="F1007" i="9"/>
  <c r="H943" i="9" a="1"/>
  <c r="H1007" i="9" a="1"/>
  <c r="F1071" i="9"/>
  <c r="H1071" i="9" l="1"/>
  <c r="H1007" i="9"/>
  <c r="H943" i="9"/>
  <c r="H879" i="9"/>
  <c r="B1009" i="9"/>
  <c r="B945" i="9"/>
  <c r="B881" i="9"/>
  <c r="B1073" i="9"/>
  <c r="H944" i="9" a="1"/>
  <c r="F880" i="9"/>
  <c r="H1072" i="9" a="1"/>
  <c r="F944" i="9"/>
  <c r="H1008" i="9" a="1"/>
  <c r="H880" i="9" a="1"/>
  <c r="F1072" i="9"/>
  <c r="F1008" i="9"/>
  <c r="H1008" i="9" l="1"/>
  <c r="H1072" i="9"/>
  <c r="H880" i="9"/>
  <c r="H944" i="9"/>
  <c r="B1074" i="9"/>
  <c r="B946" i="9"/>
  <c r="B882" i="9"/>
  <c r="B1010" i="9"/>
  <c r="H945" i="9" a="1"/>
  <c r="F1009" i="9"/>
  <c r="F945" i="9"/>
  <c r="F881" i="9"/>
  <c r="F1073" i="9"/>
  <c r="H881" i="9" a="1"/>
  <c r="H1009" i="9" a="1"/>
  <c r="H1073" i="9" a="1"/>
  <c r="H1073" i="9" l="1"/>
  <c r="H1009" i="9"/>
  <c r="H881" i="9"/>
  <c r="H945" i="9"/>
  <c r="B1011" i="9"/>
  <c r="B1075" i="9"/>
  <c r="B947" i="9"/>
  <c r="B883" i="9"/>
  <c r="H1074" i="9" a="1"/>
  <c r="H882" i="9" a="1"/>
  <c r="F1074" i="9"/>
  <c r="H1010" i="9" a="1"/>
  <c r="H946" i="9" a="1"/>
  <c r="F1010" i="9"/>
  <c r="F946" i="9"/>
  <c r="F882" i="9"/>
  <c r="H882" i="9" l="1"/>
  <c r="H1010" i="9"/>
  <c r="H946" i="9"/>
  <c r="H1074" i="9"/>
  <c r="B1012" i="9"/>
  <c r="B1076" i="9"/>
  <c r="B948" i="9"/>
  <c r="B884" i="9"/>
  <c r="F1011" i="9"/>
  <c r="F947" i="9"/>
  <c r="H883" i="9" a="1"/>
  <c r="H1011" i="9" a="1"/>
  <c r="F883" i="9"/>
  <c r="F1075" i="9"/>
  <c r="H1075" i="9" a="1"/>
  <c r="H947" i="9" a="1"/>
  <c r="H947" i="9" l="1"/>
  <c r="H1075" i="9"/>
  <c r="H1011" i="9"/>
  <c r="H883" i="9"/>
  <c r="B1013" i="9"/>
  <c r="B949" i="9"/>
  <c r="B885" i="9"/>
  <c r="B1077" i="9"/>
  <c r="H1076" i="9" a="1"/>
  <c r="F1012" i="9"/>
  <c r="H1012" i="9" a="1"/>
  <c r="H884" i="9" a="1"/>
  <c r="F884" i="9"/>
  <c r="F948" i="9"/>
  <c r="F1076" i="9"/>
  <c r="H948" i="9" a="1"/>
  <c r="H1012" i="9" l="1"/>
  <c r="H948" i="9"/>
  <c r="H884" i="9"/>
  <c r="H1076" i="9"/>
  <c r="B1078" i="9"/>
  <c r="B950" i="9"/>
  <c r="B886" i="9"/>
  <c r="B1014" i="9"/>
  <c r="H1013" i="9" a="1"/>
  <c r="H949" i="9" a="1"/>
  <c r="F1013" i="9"/>
  <c r="F885" i="9"/>
  <c r="H885" i="9" a="1"/>
  <c r="F1077" i="9"/>
  <c r="H1077" i="9" a="1"/>
  <c r="F949" i="9"/>
  <c r="H1077" i="9" l="1"/>
  <c r="H949" i="9"/>
  <c r="H885" i="9"/>
  <c r="H1013" i="9"/>
  <c r="B1079" i="9"/>
  <c r="B951" i="9"/>
  <c r="B887" i="9"/>
  <c r="B1015" i="9"/>
  <c r="H1014" i="9" a="1"/>
  <c r="F950" i="9"/>
  <c r="H1078" i="9" a="1"/>
  <c r="F886" i="9"/>
  <c r="F1078" i="9"/>
  <c r="H886" i="9" a="1"/>
  <c r="F1014" i="9"/>
  <c r="H950" i="9" a="1"/>
  <c r="H950" i="9" l="1"/>
  <c r="H886" i="9"/>
  <c r="H1078" i="9"/>
  <c r="H1014" i="9"/>
  <c r="B952" i="9"/>
  <c r="B1016" i="9"/>
  <c r="B1080" i="9"/>
  <c r="H1079" i="9" a="1"/>
  <c r="F951" i="9"/>
  <c r="H951" i="9" a="1"/>
  <c r="F1079" i="9"/>
  <c r="H1015" i="9" a="1"/>
  <c r="F887" i="9"/>
  <c r="F1015" i="9"/>
  <c r="H887" i="9" a="1"/>
  <c r="H951" i="9" l="1"/>
  <c r="H1015" i="9"/>
  <c r="H1079" i="9"/>
  <c r="H887" i="9"/>
  <c r="B1017" i="9"/>
  <c r="B953" i="9"/>
  <c r="B1081" i="9"/>
  <c r="H952" i="9" a="1"/>
  <c r="F952" i="9"/>
  <c r="H1080" i="9" a="1"/>
  <c r="H1016" i="9" a="1"/>
  <c r="F1016" i="9"/>
  <c r="F1080" i="9"/>
  <c r="H1016" i="9" l="1"/>
  <c r="H1080" i="9"/>
  <c r="H952" i="9"/>
  <c r="B1018" i="9"/>
  <c r="B954" i="9"/>
  <c r="B1082" i="9"/>
  <c r="H1017" i="9" a="1"/>
  <c r="F1017" i="9"/>
  <c r="F953" i="9"/>
  <c r="F1081" i="9"/>
  <c r="H1081" i="9" a="1"/>
  <c r="H953" i="9" a="1"/>
  <c r="H1081" i="9" l="1"/>
  <c r="H1017" i="9"/>
  <c r="H953" i="9"/>
  <c r="B1019" i="9"/>
  <c r="B955" i="9"/>
  <c r="B1083" i="9"/>
  <c r="F1018" i="9"/>
  <c r="F1082" i="9"/>
  <c r="H1082" i="9" a="1"/>
  <c r="H1018" i="9" a="1"/>
  <c r="H954" i="9" a="1"/>
  <c r="F954" i="9"/>
  <c r="H1018" i="9" l="1"/>
  <c r="H1082" i="9"/>
  <c r="H954" i="9"/>
  <c r="B1020" i="9"/>
  <c r="B956" i="9"/>
  <c r="B1084" i="9"/>
  <c r="H1019" i="9" a="1"/>
  <c r="F955" i="9"/>
  <c r="H955" i="9" a="1"/>
  <c r="F1083" i="9"/>
  <c r="H1083" i="9" a="1"/>
  <c r="F1019" i="9"/>
  <c r="H1083" i="9" l="1"/>
  <c r="H1019" i="9"/>
  <c r="H955" i="9"/>
  <c r="B1021" i="9"/>
  <c r="B957" i="9"/>
  <c r="B1085" i="9"/>
  <c r="F1084" i="9"/>
  <c r="F956" i="9"/>
  <c r="H1084" i="9" a="1"/>
  <c r="F1020" i="9"/>
  <c r="H956" i="9" a="1"/>
  <c r="H1020" i="9" a="1"/>
  <c r="H1020" i="9" l="1"/>
  <c r="H1084" i="9"/>
  <c r="H956" i="9"/>
  <c r="B1022" i="9"/>
  <c r="B958" i="9"/>
  <c r="B1086" i="9"/>
  <c r="H1021" i="9" a="1"/>
  <c r="F957" i="9"/>
  <c r="F1021" i="9"/>
  <c r="F1085" i="9"/>
  <c r="H1085" i="9" a="1"/>
  <c r="H957" i="9" a="1"/>
  <c r="H1085" i="9" l="1"/>
  <c r="H1021" i="9"/>
  <c r="H957" i="9"/>
  <c r="B1023" i="9"/>
  <c r="B959" i="9"/>
  <c r="B1087" i="9"/>
  <c r="F1022" i="9"/>
  <c r="H958" i="9" a="1"/>
  <c r="F958" i="9"/>
  <c r="H1022" i="9" a="1"/>
  <c r="H1086" i="9" a="1"/>
  <c r="F1086" i="9"/>
  <c r="H1086" i="9" l="1"/>
  <c r="H958" i="9"/>
  <c r="H1022" i="9"/>
  <c r="B1088" i="9"/>
  <c r="B1024" i="9"/>
  <c r="B960" i="9"/>
  <c r="H1023" i="9" a="1"/>
  <c r="H959" i="9" a="1"/>
  <c r="F1023" i="9"/>
  <c r="F959" i="9"/>
  <c r="H1087" i="9" a="1"/>
  <c r="F1087" i="9"/>
  <c r="H1087" i="9" l="1"/>
  <c r="H1023" i="9"/>
  <c r="H959" i="9"/>
  <c r="B1089" i="9"/>
  <c r="B1025" i="9"/>
  <c r="B961" i="9"/>
  <c r="F1088" i="9"/>
  <c r="F1024" i="9"/>
  <c r="H1088" i="9" a="1"/>
  <c r="H960" i="9" a="1"/>
  <c r="F960" i="9"/>
  <c r="H1024" i="9" a="1"/>
  <c r="H1024" i="9" l="1"/>
  <c r="H960" i="9"/>
  <c r="H1088" i="9"/>
  <c r="B1026" i="9"/>
  <c r="B962" i="9"/>
  <c r="B1090" i="9"/>
  <c r="F1089" i="9"/>
  <c r="H1089" i="9" a="1"/>
  <c r="F961" i="9"/>
  <c r="F1025" i="9"/>
  <c r="H1025" i="9" a="1"/>
  <c r="H961" i="9" a="1"/>
  <c r="H1025" i="9" l="1"/>
  <c r="H1089" i="9"/>
  <c r="H961" i="9"/>
  <c r="B1027" i="9"/>
  <c r="B963" i="9"/>
  <c r="B1091" i="9"/>
  <c r="H1026" i="9" a="1"/>
  <c r="F1026" i="9"/>
  <c r="F962" i="9"/>
  <c r="F1090" i="9"/>
  <c r="H1090" i="9" a="1"/>
  <c r="H962" i="9" a="1"/>
  <c r="H1090" i="9" l="1"/>
  <c r="H1026" i="9"/>
  <c r="H962" i="9"/>
  <c r="B1028" i="9"/>
  <c r="B964" i="9"/>
  <c r="B1092" i="9"/>
  <c r="F1027" i="9"/>
  <c r="H963" i="9" a="1"/>
  <c r="F1091" i="9"/>
  <c r="H1027" i="9" a="1"/>
  <c r="F963" i="9"/>
  <c r="H1091" i="9" a="1"/>
  <c r="H1027" i="9" l="1"/>
  <c r="H1091" i="9"/>
  <c r="H963" i="9"/>
  <c r="B1029" i="9"/>
  <c r="B965" i="9"/>
  <c r="B1093" i="9"/>
  <c r="H1028" i="9" a="1"/>
  <c r="F1028" i="9"/>
  <c r="H964" i="9" a="1"/>
  <c r="F1092" i="9"/>
  <c r="F964" i="9"/>
  <c r="H1092" i="9" a="1"/>
  <c r="H964" i="9" l="1"/>
  <c r="H1028" i="9"/>
  <c r="H1092" i="9"/>
  <c r="B1030" i="9"/>
  <c r="B966" i="9"/>
  <c r="B1094" i="9"/>
  <c r="F1029" i="9"/>
  <c r="H1029" i="9" a="1"/>
  <c r="H1093" i="9" a="1"/>
  <c r="H965" i="9" a="1"/>
  <c r="F1093" i="9"/>
  <c r="F965" i="9"/>
  <c r="H1029" i="9" l="1"/>
  <c r="H1093" i="9"/>
  <c r="H965" i="9"/>
  <c r="B1031" i="9"/>
  <c r="B967" i="9"/>
  <c r="B1095" i="9"/>
  <c r="H966" i="9" a="1"/>
  <c r="F1030" i="9"/>
  <c r="F966" i="9"/>
  <c r="F1094" i="9"/>
  <c r="H1094" i="9" a="1"/>
  <c r="H1030" i="9" a="1"/>
  <c r="H1094" i="9" l="1"/>
  <c r="H966" i="9"/>
  <c r="H1030" i="9"/>
  <c r="B1096" i="9"/>
  <c r="B1032" i="9"/>
  <c r="B968" i="9"/>
  <c r="F1031" i="9"/>
  <c r="H967" i="9" a="1"/>
  <c r="F1095" i="9"/>
  <c r="H1031" i="9" a="1"/>
  <c r="H1095" i="9" a="1"/>
  <c r="F967" i="9"/>
  <c r="H1095" i="9" l="1"/>
  <c r="H1031" i="9"/>
  <c r="H967" i="9"/>
  <c r="B1161" i="9"/>
  <c r="B1097" i="9"/>
  <c r="B1033" i="9"/>
  <c r="B969" i="9"/>
  <c r="H968" i="9" a="1"/>
  <c r="F1032" i="9"/>
  <c r="F968" i="9"/>
  <c r="F1096" i="9"/>
  <c r="H1096" i="9" a="1"/>
  <c r="H1032" i="9" a="1"/>
  <c r="H1096" i="9" l="1"/>
  <c r="H968" i="9"/>
  <c r="H1032" i="9"/>
  <c r="B1162" i="9"/>
  <c r="B1034" i="9"/>
  <c r="B970" i="9"/>
  <c r="B1098" i="9"/>
  <c r="H1161" i="9" a="1"/>
  <c r="H1097" i="9" a="1"/>
  <c r="H969" i="9" a="1"/>
  <c r="H1033" i="9" a="1"/>
  <c r="F1161" i="9"/>
  <c r="F1033" i="9"/>
  <c r="F969" i="9"/>
  <c r="F1097" i="9"/>
  <c r="H1097" i="9" l="1"/>
  <c r="H1033" i="9"/>
  <c r="H969" i="9"/>
  <c r="H1161" i="9"/>
  <c r="B1035" i="9"/>
  <c r="B971" i="9"/>
  <c r="B1099" i="9"/>
  <c r="B1163" i="9"/>
  <c r="F1162" i="9"/>
  <c r="F1034" i="9"/>
  <c r="H1098" i="9" a="1"/>
  <c r="F1098" i="9"/>
  <c r="H1162" i="9" a="1"/>
  <c r="F970" i="9"/>
  <c r="H970" i="9" a="1"/>
  <c r="H1034" i="9" a="1"/>
  <c r="H1098" i="9" l="1"/>
  <c r="H1034" i="9"/>
  <c r="H970" i="9"/>
  <c r="H1162" i="9"/>
  <c r="B1164" i="9"/>
  <c r="B1036" i="9"/>
  <c r="B972" i="9"/>
  <c r="B1100" i="9"/>
  <c r="H1099" i="9" a="1"/>
  <c r="H1035" i="9" a="1"/>
  <c r="H971" i="9" a="1"/>
  <c r="F971" i="9"/>
  <c r="F1099" i="9"/>
  <c r="H1163" i="9" a="1"/>
  <c r="F1163" i="9"/>
  <c r="F1035" i="9"/>
  <c r="H1163" i="9" l="1"/>
  <c r="H1035" i="9"/>
  <c r="H971" i="9"/>
  <c r="H1099" i="9"/>
  <c r="B1165" i="9"/>
  <c r="B1037" i="9"/>
  <c r="B973" i="9"/>
  <c r="B1101" i="9"/>
  <c r="H1100" i="9" a="1"/>
  <c r="F1100" i="9"/>
  <c r="H1164" i="9" a="1"/>
  <c r="F972" i="9"/>
  <c r="H1036" i="9" a="1"/>
  <c r="F1164" i="9"/>
  <c r="H972" i="9" a="1"/>
  <c r="F1036" i="9"/>
  <c r="H972" i="9" l="1"/>
  <c r="H1036" i="9"/>
  <c r="H1164" i="9"/>
  <c r="H1100" i="9"/>
  <c r="B1166" i="9"/>
  <c r="B1038" i="9"/>
  <c r="B974" i="9"/>
  <c r="B1102" i="9"/>
  <c r="H973" i="9" a="1"/>
  <c r="H1101" i="9" a="1"/>
  <c r="H1037" i="9" a="1"/>
  <c r="F1165" i="9"/>
  <c r="F1037" i="9"/>
  <c r="F1101" i="9"/>
  <c r="H1165" i="9" a="1"/>
  <c r="F973" i="9"/>
  <c r="H1165" i="9" l="1"/>
  <c r="H1101" i="9"/>
  <c r="H1037" i="9"/>
  <c r="H973" i="9"/>
  <c r="B1039" i="9"/>
  <c r="B975" i="9"/>
  <c r="B1167" i="9"/>
  <c r="B1103" i="9"/>
  <c r="H974" i="9" a="1"/>
  <c r="F1166" i="9"/>
  <c r="H1166" i="9" a="1"/>
  <c r="F974" i="9"/>
  <c r="F1102" i="9"/>
  <c r="H1038" i="9" a="1"/>
  <c r="F1038" i="9"/>
  <c r="H1102" i="9" a="1"/>
  <c r="H1038" i="9" l="1"/>
  <c r="H1102" i="9"/>
  <c r="H1166" i="9"/>
  <c r="H974" i="9"/>
  <c r="B1104" i="9"/>
  <c r="B1168" i="9"/>
  <c r="B1040" i="9"/>
  <c r="B976" i="9"/>
  <c r="F1103" i="9"/>
  <c r="F975" i="9"/>
  <c r="H1103" i="9" a="1"/>
  <c r="F1167" i="9"/>
  <c r="H975" i="9" a="1"/>
  <c r="H1039" i="9" a="1"/>
  <c r="H1167" i="9" a="1"/>
  <c r="F1039" i="9"/>
  <c r="H975" i="9" l="1"/>
  <c r="H1167" i="9"/>
  <c r="H1039" i="9"/>
  <c r="H1103" i="9"/>
  <c r="B1105" i="9"/>
  <c r="B1041" i="9"/>
  <c r="B977" i="9"/>
  <c r="B1169" i="9"/>
  <c r="H1040" i="9" a="1"/>
  <c r="H1104" i="9" a="1"/>
  <c r="F1104" i="9"/>
  <c r="F976" i="9"/>
  <c r="H976" i="9" a="1"/>
  <c r="F1168" i="9"/>
  <c r="H1168" i="9" a="1"/>
  <c r="F1040" i="9"/>
  <c r="H1104" i="9" l="1"/>
  <c r="H1168" i="9"/>
  <c r="H976" i="9"/>
  <c r="H1040" i="9"/>
  <c r="B1170" i="9"/>
  <c r="B1042" i="9"/>
  <c r="B978" i="9"/>
  <c r="B1106" i="9"/>
  <c r="F977" i="9"/>
  <c r="H1169" i="9" a="1"/>
  <c r="F1041" i="9"/>
  <c r="H977" i="9" a="1"/>
  <c r="H1105" i="9" a="1"/>
  <c r="F1105" i="9"/>
  <c r="F1169" i="9"/>
  <c r="H1041" i="9" a="1"/>
  <c r="H1041" i="9" l="1"/>
  <c r="H1105" i="9"/>
  <c r="H977" i="9"/>
  <c r="H1169" i="9"/>
  <c r="B1107" i="9"/>
  <c r="B1171" i="9"/>
  <c r="B1043" i="9"/>
  <c r="F1042" i="9"/>
  <c r="H978" i="9" a="1"/>
  <c r="H1106" i="9" a="1"/>
  <c r="H1042" i="9" a="1"/>
  <c r="F1106" i="9"/>
  <c r="F978" i="9"/>
  <c r="H1170" i="9" a="1"/>
  <c r="F1170" i="9"/>
  <c r="H1042" i="9" l="1"/>
  <c r="H978" i="9"/>
  <c r="H1106" i="9"/>
  <c r="H1170" i="9"/>
  <c r="B1108" i="9"/>
  <c r="B1044" i="9"/>
  <c r="B1172" i="9"/>
  <c r="H1107" i="9" a="1"/>
  <c r="H1171" i="9" a="1"/>
  <c r="F1043" i="9"/>
  <c r="F1107" i="9"/>
  <c r="H1043" i="9" a="1"/>
  <c r="F1171" i="9"/>
  <c r="H1043" i="9" l="1"/>
  <c r="H1171" i="9"/>
  <c r="H1107" i="9"/>
  <c r="B1173" i="9"/>
  <c r="B1109" i="9"/>
  <c r="B1045" i="9"/>
  <c r="F1108" i="9"/>
  <c r="H1108" i="9" a="1"/>
  <c r="H1172" i="9" a="1"/>
  <c r="H1044" i="9" a="1"/>
  <c r="F1172" i="9"/>
  <c r="F1044" i="9"/>
  <c r="H1108" i="9" l="1"/>
  <c r="H1044" i="9"/>
  <c r="H1172" i="9"/>
  <c r="B1110" i="9"/>
  <c r="B1046" i="9"/>
  <c r="B1174" i="9"/>
  <c r="F1109" i="9"/>
  <c r="H1045" i="9" a="1"/>
  <c r="F1045" i="9"/>
  <c r="F1173" i="9"/>
  <c r="H1109" i="9" a="1"/>
  <c r="H1173" i="9" a="1"/>
  <c r="H1109" i="9" l="1"/>
  <c r="H1173" i="9"/>
  <c r="H1045" i="9"/>
  <c r="B1111" i="9"/>
  <c r="B1047" i="9"/>
  <c r="B1175" i="9"/>
  <c r="H1110" i="9" a="1"/>
  <c r="F1174" i="9"/>
  <c r="F1046" i="9"/>
  <c r="H1174" i="9" a="1"/>
  <c r="F1110" i="9"/>
  <c r="H1046" i="9" a="1"/>
  <c r="H1174" i="9" l="1"/>
  <c r="H1110" i="9"/>
  <c r="H1046" i="9"/>
  <c r="B1112" i="9"/>
  <c r="B1048" i="9"/>
  <c r="B1176" i="9"/>
  <c r="H1111" i="9" a="1"/>
  <c r="H1175" i="9" a="1"/>
  <c r="F1175" i="9"/>
  <c r="H1047" i="9" a="1"/>
  <c r="F1111" i="9"/>
  <c r="F1047" i="9"/>
  <c r="H1175" i="9" l="1"/>
  <c r="H1047" i="9"/>
  <c r="H1111" i="9"/>
  <c r="B1177" i="9"/>
  <c r="B1113" i="9"/>
  <c r="B1049" i="9"/>
  <c r="F1112" i="9"/>
  <c r="F1048" i="9"/>
  <c r="H1048" i="9" a="1"/>
  <c r="H1112" i="9" a="1"/>
  <c r="H1176" i="9" a="1"/>
  <c r="F1176" i="9"/>
  <c r="H1176" i="9" l="1"/>
  <c r="H1112" i="9"/>
  <c r="H1048" i="9"/>
  <c r="B1114" i="9"/>
  <c r="B1050" i="9"/>
  <c r="B1178" i="9"/>
  <c r="H1113" i="9" a="1"/>
  <c r="F1113" i="9"/>
  <c r="F1049" i="9"/>
  <c r="H1049" i="9" a="1"/>
  <c r="F1177" i="9"/>
  <c r="H1177" i="9" a="1"/>
  <c r="H1177" i="9" l="1"/>
  <c r="H1113" i="9"/>
  <c r="H1049" i="9"/>
  <c r="B1115" i="9"/>
  <c r="B1051" i="9"/>
  <c r="B1179" i="9"/>
  <c r="F1178" i="9"/>
  <c r="H1050" i="9" a="1"/>
  <c r="F1114" i="9"/>
  <c r="H1178" i="9" a="1"/>
  <c r="H1114" i="9" a="1"/>
  <c r="F1050" i="9"/>
  <c r="H1114" i="9" l="1"/>
  <c r="H1178" i="9"/>
  <c r="H1050" i="9"/>
  <c r="B1116" i="9"/>
  <c r="B1052" i="9"/>
  <c r="B1180" i="9"/>
  <c r="H1115" i="9" a="1"/>
  <c r="F1179" i="9"/>
  <c r="F1115" i="9"/>
  <c r="H1051" i="9" a="1"/>
  <c r="F1051" i="9"/>
  <c r="H1179" i="9" a="1"/>
  <c r="H1051" i="9" l="1"/>
  <c r="H1115" i="9"/>
  <c r="H1179" i="9"/>
  <c r="B1117" i="9"/>
  <c r="B1053" i="9"/>
  <c r="B1181" i="9"/>
  <c r="H1116" i="9" a="1"/>
  <c r="F1052" i="9"/>
  <c r="F1116" i="9"/>
  <c r="F1180" i="9"/>
  <c r="H1180" i="9" a="1"/>
  <c r="H1052" i="9" a="1"/>
  <c r="H1180" i="9" l="1"/>
  <c r="H1116" i="9"/>
  <c r="H1052" i="9"/>
  <c r="B1118" i="9"/>
  <c r="B1054" i="9"/>
  <c r="B1182" i="9"/>
  <c r="F1117" i="9"/>
  <c r="H1181" i="9" a="1"/>
  <c r="F1053" i="9"/>
  <c r="F1181" i="9"/>
  <c r="H1117" i="9" a="1"/>
  <c r="H1053" i="9" a="1"/>
  <c r="H1117" i="9" l="1"/>
  <c r="H1181" i="9"/>
  <c r="H1053" i="9"/>
  <c r="B1119" i="9"/>
  <c r="B1055" i="9"/>
  <c r="B1183" i="9"/>
  <c r="H1118" i="9" a="1"/>
  <c r="F1118" i="9"/>
  <c r="F1182" i="9"/>
  <c r="H1054" i="9" a="1"/>
  <c r="H1182" i="9" a="1"/>
  <c r="F1054" i="9"/>
  <c r="H1182" i="9" l="1"/>
  <c r="H1054" i="9"/>
  <c r="H1118" i="9"/>
  <c r="B1120" i="9"/>
  <c r="B1056" i="9"/>
  <c r="B1184" i="9"/>
  <c r="F1183" i="9"/>
  <c r="H1055" i="9" a="1"/>
  <c r="F1055" i="9"/>
  <c r="H1183" i="9" a="1"/>
  <c r="F1119" i="9"/>
  <c r="H1119" i="9" a="1"/>
  <c r="H1119" i="9" l="1"/>
  <c r="H1183" i="9"/>
  <c r="H1055" i="9"/>
  <c r="B1185" i="9"/>
  <c r="B1121" i="9"/>
  <c r="B1057" i="9"/>
  <c r="F1120" i="9"/>
  <c r="H1184" i="9" a="1"/>
  <c r="F1184" i="9"/>
  <c r="H1120" i="9" a="1"/>
  <c r="H1056" i="9" a="1"/>
  <c r="F1056" i="9"/>
  <c r="H1184" i="9" l="1"/>
  <c r="H1120" i="9"/>
  <c r="H1056" i="9"/>
  <c r="B1186" i="9"/>
  <c r="B1122" i="9"/>
  <c r="B1058" i="9"/>
  <c r="F1121" i="9"/>
  <c r="F1057" i="9"/>
  <c r="H1121" i="9" a="1"/>
  <c r="H1057" i="9" a="1"/>
  <c r="H1185" i="9" a="1"/>
  <c r="F1185" i="9"/>
  <c r="H1185" i="9" l="1"/>
  <c r="H1057" i="9"/>
  <c r="H1121" i="9"/>
  <c r="B1123" i="9"/>
  <c r="B1059" i="9"/>
  <c r="B1187" i="9"/>
  <c r="F1122" i="9"/>
  <c r="H1058" i="9" a="1"/>
  <c r="F1058" i="9"/>
  <c r="F1186" i="9"/>
  <c r="H1122" i="9" a="1"/>
  <c r="H1186" i="9" a="1"/>
  <c r="H1122" i="9" l="1"/>
  <c r="H1186" i="9"/>
  <c r="H1058" i="9"/>
  <c r="B1124" i="9"/>
  <c r="B1060" i="9"/>
  <c r="B1252" i="9"/>
  <c r="B1188" i="9"/>
  <c r="H1187" i="9" a="1"/>
  <c r="H1059" i="9" a="1"/>
  <c r="F1187" i="9"/>
  <c r="H1123" i="9" a="1"/>
  <c r="F1059" i="9"/>
  <c r="F1123" i="9"/>
  <c r="H1059" i="9" l="1"/>
  <c r="H1123" i="9"/>
  <c r="H1187" i="9"/>
  <c r="B1125" i="9"/>
  <c r="B1061" i="9"/>
  <c r="B1253" i="9"/>
  <c r="B1189" i="9"/>
  <c r="F1252" i="9"/>
  <c r="H1060" i="9" a="1"/>
  <c r="H1188" i="9" a="1"/>
  <c r="H1124" i="9" a="1"/>
  <c r="F1124" i="9"/>
  <c r="H1252" i="9" a="1"/>
  <c r="F1060" i="9"/>
  <c r="F1188" i="9"/>
  <c r="H1060" i="9" l="1"/>
  <c r="H1252" i="9"/>
  <c r="H1124" i="9"/>
  <c r="H1188" i="9"/>
  <c r="B1190" i="9"/>
  <c r="B1254" i="9"/>
  <c r="B1126" i="9"/>
  <c r="B1062" i="9"/>
  <c r="H1125" i="9" a="1"/>
  <c r="H1061" i="9" a="1"/>
  <c r="H1253" i="9" a="1"/>
  <c r="H1189" i="9" a="1"/>
  <c r="F1189" i="9"/>
  <c r="F1125" i="9"/>
  <c r="F1253" i="9"/>
  <c r="F1061" i="9"/>
  <c r="H1061" i="9" l="1"/>
  <c r="H1189" i="9"/>
  <c r="H1253" i="9"/>
  <c r="H1125" i="9"/>
  <c r="B1255" i="9"/>
  <c r="B1127" i="9"/>
  <c r="B1063" i="9"/>
  <c r="B1191" i="9"/>
  <c r="H1062" i="9" a="1"/>
  <c r="F1254" i="9"/>
  <c r="F1126" i="9"/>
  <c r="F1190" i="9"/>
  <c r="H1126" i="9" a="1"/>
  <c r="H1190" i="9" a="1"/>
  <c r="F1062" i="9"/>
  <c r="H1254" i="9" a="1"/>
  <c r="H1254" i="9" l="1"/>
  <c r="H1190" i="9"/>
  <c r="H1126" i="9"/>
  <c r="H1062" i="9"/>
  <c r="B1128" i="9"/>
  <c r="B1064" i="9"/>
  <c r="B1256" i="9"/>
  <c r="B1192" i="9"/>
  <c r="H1063" i="9" a="1"/>
  <c r="H1191" i="9" a="1"/>
  <c r="H1255" i="9" a="1"/>
  <c r="F1191" i="9"/>
  <c r="F1255" i="9"/>
  <c r="H1127" i="9" a="1"/>
  <c r="F1063" i="9"/>
  <c r="F1127" i="9"/>
  <c r="H1127" i="9" l="1"/>
  <c r="H1191" i="9"/>
  <c r="H1255" i="9"/>
  <c r="H1063" i="9"/>
  <c r="B1257" i="9"/>
  <c r="B1193" i="9"/>
  <c r="B1129" i="9"/>
  <c r="B1065" i="9"/>
  <c r="F1128" i="9"/>
  <c r="H1128" i="9" a="1"/>
  <c r="F1192" i="9"/>
  <c r="F1064" i="9"/>
  <c r="F1256" i="9"/>
  <c r="H1192" i="9" a="1"/>
  <c r="H1256" i="9" a="1"/>
  <c r="H1064" i="9" a="1"/>
  <c r="H1064" i="9" l="1"/>
  <c r="H1256" i="9"/>
  <c r="H1128" i="9"/>
  <c r="H1192" i="9"/>
  <c r="B1258" i="9"/>
  <c r="B1194" i="9"/>
  <c r="B1130" i="9"/>
  <c r="B1066" i="9"/>
  <c r="F1129" i="9"/>
  <c r="F1257" i="9"/>
  <c r="H1257" i="9" a="1"/>
  <c r="F1065" i="9"/>
  <c r="H1129" i="9" a="1"/>
  <c r="F1193" i="9"/>
  <c r="H1193" i="9" a="1"/>
  <c r="H1065" i="9" a="1"/>
  <c r="H1065" i="9" l="1"/>
  <c r="H1193" i="9"/>
  <c r="H1257" i="9"/>
  <c r="H1129" i="9"/>
  <c r="B1259" i="9"/>
  <c r="B1131" i="9"/>
  <c r="B1067" i="9"/>
  <c r="B1195" i="9"/>
  <c r="H1066" i="9" a="1"/>
  <c r="H1258" i="9" a="1"/>
  <c r="F1258" i="9"/>
  <c r="H1194" i="9" a="1"/>
  <c r="F1066" i="9"/>
  <c r="H1130" i="9" a="1"/>
  <c r="F1130" i="9"/>
  <c r="F1194" i="9"/>
  <c r="H1258" i="9" l="1"/>
  <c r="H1194" i="9"/>
  <c r="H1130" i="9"/>
  <c r="H1066" i="9"/>
  <c r="B1196" i="9"/>
  <c r="B1260" i="9"/>
  <c r="B1132" i="9"/>
  <c r="B1068" i="9"/>
  <c r="H1259" i="9" a="1"/>
  <c r="H1067" i="9" a="1"/>
  <c r="F1259" i="9"/>
  <c r="F1067" i="9"/>
  <c r="F1195" i="9"/>
  <c r="H1131" i="9" a="1"/>
  <c r="H1195" i="9" a="1"/>
  <c r="F1131" i="9"/>
  <c r="H1067" i="9" l="1"/>
  <c r="H1195" i="9"/>
  <c r="H1131" i="9"/>
  <c r="H1259" i="9"/>
  <c r="B1133" i="9"/>
  <c r="B1069" i="9"/>
  <c r="B1197" i="9"/>
  <c r="B1261" i="9"/>
  <c r="F1260" i="9"/>
  <c r="H1068" i="9" a="1"/>
  <c r="H1260" i="9" a="1"/>
  <c r="F1196" i="9"/>
  <c r="H1196" i="9" a="1"/>
  <c r="F1132" i="9"/>
  <c r="H1132" i="9" a="1"/>
  <c r="F1068" i="9"/>
  <c r="H1132" i="9" l="1"/>
  <c r="H1196" i="9"/>
  <c r="H1260" i="9"/>
  <c r="H1068" i="9"/>
  <c r="B1262" i="9"/>
  <c r="B1134" i="9"/>
  <c r="B1198" i="9"/>
  <c r="F1133" i="9"/>
  <c r="H1069" i="9" a="1"/>
  <c r="F1261" i="9"/>
  <c r="F1069" i="9"/>
  <c r="F1197" i="9"/>
  <c r="H1197" i="9" a="1"/>
  <c r="H1261" i="9" a="1"/>
  <c r="H1133" i="9" a="1"/>
  <c r="H1133" i="9" l="1"/>
  <c r="H1197" i="9"/>
  <c r="H1261" i="9"/>
  <c r="H1069" i="9"/>
  <c r="B1263" i="9"/>
  <c r="B1199" i="9"/>
  <c r="B1135" i="9"/>
  <c r="F1262" i="9"/>
  <c r="H1198" i="9" a="1"/>
  <c r="F1134" i="9"/>
  <c r="F1198" i="9"/>
  <c r="H1134" i="9" a="1"/>
  <c r="H1262" i="9" a="1"/>
  <c r="H1198" i="9" l="1"/>
  <c r="H1134" i="9"/>
  <c r="H1262" i="9"/>
  <c r="B1200" i="9"/>
  <c r="B1136" i="9"/>
  <c r="B1264" i="9"/>
  <c r="F1199" i="9"/>
  <c r="F1263" i="9"/>
  <c r="H1199" i="9" a="1"/>
  <c r="F1135" i="9"/>
  <c r="H1263" i="9" a="1"/>
  <c r="H1135" i="9" a="1"/>
  <c r="H1199" i="9" l="1"/>
  <c r="H1263" i="9"/>
  <c r="H1135" i="9"/>
  <c r="B1201" i="9"/>
  <c r="B1137" i="9"/>
  <c r="B1265" i="9"/>
  <c r="H1200" i="9" a="1"/>
  <c r="F1200" i="9"/>
  <c r="F1264" i="9"/>
  <c r="F1136" i="9"/>
  <c r="H1136" i="9" a="1"/>
  <c r="H1264" i="9" a="1"/>
  <c r="H1264" i="9" l="1"/>
  <c r="H1136" i="9"/>
  <c r="H1200" i="9"/>
  <c r="B1138" i="9"/>
  <c r="B1202" i="9"/>
  <c r="B1266" i="9"/>
  <c r="H1201" i="9" a="1"/>
  <c r="H1265" i="9" a="1"/>
  <c r="F1201" i="9"/>
  <c r="H1137" i="9" a="1"/>
  <c r="F1137" i="9"/>
  <c r="F1265" i="9"/>
  <c r="H1137" i="9" l="1"/>
  <c r="H1201" i="9"/>
  <c r="H1265" i="9"/>
  <c r="B1139" i="9"/>
  <c r="B1203" i="9"/>
  <c r="B1267" i="9"/>
  <c r="F1202" i="9"/>
  <c r="F1138" i="9"/>
  <c r="H1202" i="9" a="1"/>
  <c r="F1266" i="9"/>
  <c r="H1266" i="9" a="1"/>
  <c r="H1138" i="9" a="1"/>
  <c r="H1202" i="9" l="1"/>
  <c r="H1138" i="9"/>
  <c r="H1266" i="9"/>
  <c r="B1268" i="9"/>
  <c r="B1140" i="9"/>
  <c r="B1204" i="9"/>
  <c r="H1139" i="9" a="1"/>
  <c r="H1203" i="9" a="1"/>
  <c r="F1267" i="9"/>
  <c r="H1267" i="9" a="1"/>
  <c r="F1139" i="9"/>
  <c r="F1203" i="9"/>
  <c r="H1267" i="9" l="1"/>
  <c r="H1203" i="9"/>
  <c r="H1139" i="9"/>
  <c r="B1269" i="9"/>
  <c r="B1141" i="9"/>
  <c r="B1205" i="9"/>
  <c r="H1140" i="9" a="1"/>
  <c r="F1140" i="9"/>
  <c r="F1268" i="9"/>
  <c r="H1204" i="9" a="1"/>
  <c r="F1204" i="9"/>
  <c r="H1268" i="9" a="1"/>
  <c r="H1204" i="9" l="1"/>
  <c r="H1140" i="9"/>
  <c r="H1268" i="9"/>
  <c r="B1206" i="9"/>
  <c r="B1142" i="9"/>
  <c r="B1270" i="9"/>
  <c r="H1205" i="9" a="1"/>
  <c r="F1205" i="9"/>
  <c r="H1141" i="9" a="1"/>
  <c r="F1269" i="9"/>
  <c r="H1269" i="9" a="1"/>
  <c r="F1141" i="9"/>
  <c r="H1269" i="9" l="1"/>
  <c r="H1141" i="9"/>
  <c r="H1205" i="9"/>
  <c r="B1207" i="9"/>
  <c r="B1143" i="9"/>
  <c r="B1271" i="9"/>
  <c r="H1206" i="9" a="1"/>
  <c r="F1206" i="9"/>
  <c r="H1142" i="9" a="1"/>
  <c r="F1270" i="9"/>
  <c r="H1270" i="9" a="1"/>
  <c r="F1142" i="9"/>
  <c r="H1270" i="9" l="1"/>
  <c r="H1142" i="9"/>
  <c r="H1206" i="9"/>
  <c r="B1208" i="9"/>
  <c r="B1144" i="9"/>
  <c r="B1272" i="9"/>
  <c r="F1271" i="9"/>
  <c r="H1143" i="9" a="1"/>
  <c r="F1207" i="9"/>
  <c r="H1207" i="9" a="1"/>
  <c r="F1143" i="9"/>
  <c r="H1271" i="9" a="1"/>
  <c r="H1207" i="9" l="1"/>
  <c r="H1271" i="9"/>
  <c r="H1143" i="9"/>
  <c r="B1273" i="9"/>
  <c r="B1209" i="9"/>
  <c r="B1145" i="9"/>
  <c r="H1144" i="9" a="1"/>
  <c r="F1272" i="9"/>
  <c r="F1144" i="9"/>
  <c r="F1208" i="9"/>
  <c r="H1272" i="9" a="1"/>
  <c r="H1208" i="9" a="1"/>
  <c r="H1272" i="9" l="1"/>
  <c r="H1144" i="9"/>
  <c r="H1208" i="9"/>
  <c r="B1274" i="9"/>
  <c r="B1210" i="9"/>
  <c r="B1146" i="9"/>
  <c r="F1209" i="9"/>
  <c r="H1273" i="9" a="1"/>
  <c r="H1145" i="9" a="1"/>
  <c r="F1273" i="9"/>
  <c r="F1145" i="9"/>
  <c r="H1209" i="9" a="1"/>
  <c r="H1273" i="9" l="1"/>
  <c r="H1145" i="9"/>
  <c r="H1209" i="9"/>
  <c r="B1211" i="9"/>
  <c r="B1147" i="9"/>
  <c r="B1275" i="9"/>
  <c r="F1274" i="9"/>
  <c r="F1146" i="9"/>
  <c r="H1210" i="9" a="1"/>
  <c r="F1210" i="9"/>
  <c r="H1274" i="9" a="1"/>
  <c r="H1146" i="9" a="1"/>
  <c r="H1274" i="9" l="1"/>
  <c r="H1210" i="9"/>
  <c r="H1146" i="9"/>
  <c r="B1212" i="9"/>
  <c r="B1148" i="9"/>
  <c r="B1276" i="9"/>
  <c r="F1147" i="9"/>
  <c r="H1211" i="9" a="1"/>
  <c r="F1275" i="9"/>
  <c r="H1147" i="9" a="1"/>
  <c r="F1211" i="9"/>
  <c r="H1275" i="9" a="1"/>
  <c r="H1275" i="9" l="1"/>
  <c r="H1147" i="9"/>
  <c r="H1211" i="9"/>
  <c r="B1277" i="9"/>
  <c r="B1213" i="9"/>
  <c r="B1149" i="9"/>
  <c r="F1276" i="9"/>
  <c r="H1276" i="9" a="1"/>
  <c r="H1212" i="9" a="1"/>
  <c r="F1212" i="9"/>
  <c r="H1148" i="9" a="1"/>
  <c r="F1148" i="9"/>
  <c r="H1212" i="9" l="1"/>
  <c r="H1276" i="9"/>
  <c r="H1148" i="9"/>
  <c r="B1278" i="9"/>
  <c r="B1214" i="9"/>
  <c r="B1150" i="9"/>
  <c r="H1149" i="9" a="1"/>
  <c r="H1213" i="9" a="1"/>
  <c r="F1277" i="9"/>
  <c r="H1277" i="9" a="1"/>
  <c r="F1149" i="9"/>
  <c r="F1213" i="9"/>
  <c r="H1277" i="9" l="1"/>
  <c r="H1213" i="9"/>
  <c r="H1149" i="9"/>
  <c r="B1215" i="9"/>
  <c r="B1151" i="9"/>
  <c r="B1343" i="9"/>
  <c r="B1279" i="9"/>
  <c r="F1278" i="9"/>
  <c r="H1214" i="9" a="1"/>
  <c r="H1278" i="9" a="1"/>
  <c r="F1150" i="9"/>
  <c r="H1150" i="9" a="1"/>
  <c r="F1214" i="9"/>
  <c r="H1150" i="9" l="1"/>
  <c r="H1214" i="9"/>
  <c r="H1278" i="9"/>
  <c r="B1216" i="9"/>
  <c r="B1152" i="9"/>
  <c r="B1280" i="9"/>
  <c r="B1344" i="9"/>
  <c r="F1343" i="9"/>
  <c r="H1343" i="9" a="1"/>
  <c r="H1215" i="9" a="1"/>
  <c r="F1151" i="9"/>
  <c r="H1279" i="9" a="1"/>
  <c r="F1279" i="9"/>
  <c r="H1151" i="9" a="1"/>
  <c r="F1215" i="9"/>
  <c r="H1279" i="9" l="1"/>
  <c r="H1151" i="9"/>
  <c r="H1343" i="9"/>
  <c r="H1215" i="9"/>
  <c r="B1345" i="9"/>
  <c r="B1281" i="9"/>
  <c r="B1217" i="9"/>
  <c r="B1153" i="9"/>
  <c r="F1216" i="9"/>
  <c r="F1344" i="9"/>
  <c r="H1152" i="9" a="1"/>
  <c r="H1280" i="9" a="1"/>
  <c r="F1152" i="9"/>
  <c r="H1216" i="9" a="1"/>
  <c r="F1280" i="9"/>
  <c r="H1344" i="9" a="1"/>
  <c r="H1152" i="9" l="1"/>
  <c r="H1344" i="9"/>
  <c r="H1216" i="9"/>
  <c r="H1280" i="9"/>
  <c r="B1346" i="9"/>
  <c r="B1218" i="9"/>
  <c r="B1154" i="9"/>
  <c r="B1282" i="9"/>
  <c r="H1153" i="9" a="1"/>
  <c r="H1345" i="9" a="1"/>
  <c r="F1153" i="9"/>
  <c r="F1281" i="9"/>
  <c r="F1217" i="9"/>
  <c r="H1281" i="9" a="1"/>
  <c r="H1217" i="9" a="1"/>
  <c r="F1345" i="9"/>
  <c r="H1217" i="9" l="1"/>
  <c r="H1345" i="9"/>
  <c r="H1281" i="9"/>
  <c r="H1153" i="9"/>
  <c r="B1347" i="9"/>
  <c r="B1219" i="9"/>
  <c r="B1155" i="9"/>
  <c r="B1283" i="9"/>
  <c r="H1282" i="9" a="1"/>
  <c r="F1218" i="9"/>
  <c r="H1218" i="9" a="1"/>
  <c r="F1154" i="9"/>
  <c r="F1282" i="9"/>
  <c r="H1154" i="9" a="1"/>
  <c r="F1346" i="9"/>
  <c r="H1346" i="9" a="1"/>
  <c r="H1346" i="9" l="1"/>
  <c r="H1154" i="9"/>
  <c r="H1218" i="9"/>
  <c r="H1282" i="9"/>
  <c r="B1348" i="9"/>
  <c r="B1220" i="9"/>
  <c r="B1156" i="9"/>
  <c r="B1284" i="9"/>
  <c r="H1155" i="9" a="1"/>
  <c r="H1219" i="9" a="1"/>
  <c r="F1283" i="9"/>
  <c r="H1347" i="9" a="1"/>
  <c r="F1347" i="9"/>
  <c r="F1155" i="9"/>
  <c r="F1219" i="9"/>
  <c r="H1283" i="9" a="1"/>
  <c r="H1347" i="9" l="1"/>
  <c r="H1219" i="9"/>
  <c r="H1283" i="9"/>
  <c r="H1155" i="9"/>
  <c r="B1349" i="9"/>
  <c r="B1221" i="9"/>
  <c r="B1157" i="9"/>
  <c r="B1285" i="9"/>
  <c r="H1284" i="9" a="1"/>
  <c r="F1156" i="9"/>
  <c r="H1348" i="9" a="1"/>
  <c r="H1156" i="9" a="1"/>
  <c r="F1348" i="9"/>
  <c r="H1220" i="9" a="1"/>
  <c r="F1220" i="9"/>
  <c r="F1284" i="9"/>
  <c r="H1220" i="9" l="1"/>
  <c r="H1156" i="9"/>
  <c r="H1348" i="9"/>
  <c r="H1284" i="9"/>
  <c r="B1350" i="9"/>
  <c r="B1222" i="9"/>
  <c r="B1158" i="9"/>
  <c r="B1286" i="9"/>
  <c r="H1285" i="9" a="1"/>
  <c r="H1221" i="9" a="1"/>
  <c r="H1157" i="9" a="1"/>
  <c r="F1157" i="9"/>
  <c r="F1285" i="9"/>
  <c r="F1349" i="9"/>
  <c r="H1349" i="9" a="1"/>
  <c r="F1221" i="9"/>
  <c r="H1349" i="9" l="1"/>
  <c r="H1221" i="9"/>
  <c r="H1157" i="9"/>
  <c r="H1285" i="9"/>
  <c r="B1351" i="9"/>
  <c r="B1223" i="9"/>
  <c r="B1159" i="9"/>
  <c r="B1287" i="9"/>
  <c r="H1286" i="9" a="1"/>
  <c r="F1350" i="9"/>
  <c r="F1286" i="9"/>
  <c r="H1222" i="9" a="1"/>
  <c r="F1158" i="9"/>
  <c r="H1350" i="9" a="1"/>
  <c r="H1158" i="9" a="1"/>
  <c r="F1222" i="9"/>
  <c r="H1350" i="9" l="1"/>
  <c r="H1222" i="9"/>
  <c r="H1158" i="9"/>
  <c r="H1286" i="9"/>
  <c r="B1224" i="9"/>
  <c r="B1160" i="9"/>
  <c r="B1288" i="9"/>
  <c r="B1352" i="9"/>
  <c r="F1159" i="9"/>
  <c r="H1223" i="9" a="1"/>
  <c r="F1351" i="9"/>
  <c r="H1287" i="9" a="1"/>
  <c r="F1287" i="9"/>
  <c r="H1351" i="9" a="1"/>
  <c r="H1159" i="9" a="1"/>
  <c r="F1223" i="9"/>
  <c r="H1351" i="9" l="1"/>
  <c r="H1287" i="9"/>
  <c r="H1223" i="9"/>
  <c r="H1159" i="9"/>
  <c r="B1225" i="9"/>
  <c r="B1289" i="9"/>
  <c r="B1353" i="9"/>
  <c r="H1352" i="9" a="1"/>
  <c r="F1160" i="9"/>
  <c r="H1224" i="9" a="1"/>
  <c r="F1224" i="9"/>
  <c r="H1160" i="9" a="1"/>
  <c r="F1352" i="9"/>
  <c r="F1288" i="9"/>
  <c r="H1288" i="9" a="1"/>
  <c r="H1288" i="9" l="1"/>
  <c r="H1160" i="9"/>
  <c r="H1224" i="9"/>
  <c r="H1352" i="9"/>
  <c r="B1354" i="9"/>
  <c r="B1290" i="9"/>
  <c r="B1226" i="9"/>
  <c r="F1289" i="9"/>
  <c r="H1289" i="9" a="1"/>
  <c r="F1353" i="9"/>
  <c r="H1225" i="9" a="1"/>
  <c r="H1353" i="9" a="1"/>
  <c r="F1225" i="9"/>
  <c r="H1289" i="9" l="1"/>
  <c r="H1353" i="9"/>
  <c r="H1225" i="9"/>
  <c r="B1355" i="9"/>
  <c r="B1291" i="9"/>
  <c r="B1227" i="9"/>
  <c r="H1290" i="9" a="1"/>
  <c r="H1226" i="9" a="1"/>
  <c r="F1290" i="9"/>
  <c r="F1354" i="9"/>
  <c r="H1354" i="9" a="1"/>
  <c r="F1226" i="9"/>
  <c r="H1354" i="9" l="1"/>
  <c r="H1290" i="9"/>
  <c r="H1226" i="9"/>
  <c r="B1356" i="9"/>
  <c r="B1292" i="9"/>
  <c r="B1228" i="9"/>
  <c r="H1227" i="9" a="1"/>
  <c r="F1227" i="9"/>
  <c r="H1291" i="9" a="1"/>
  <c r="F1355" i="9"/>
  <c r="F1291" i="9"/>
  <c r="H1355" i="9" a="1"/>
  <c r="H1291" i="9" l="1"/>
  <c r="H1227" i="9"/>
  <c r="H1355" i="9"/>
  <c r="B1293" i="9"/>
  <c r="B1229" i="9"/>
  <c r="B1357" i="9"/>
  <c r="H1356" i="9" a="1"/>
  <c r="H1228" i="9" a="1"/>
  <c r="F1356" i="9"/>
  <c r="F1292" i="9"/>
  <c r="H1292" i="9" a="1"/>
  <c r="F1228" i="9"/>
  <c r="H1292" i="9" l="1"/>
  <c r="H1356" i="9"/>
  <c r="H1228" i="9"/>
  <c r="B1294" i="9"/>
  <c r="B1230" i="9"/>
  <c r="B1358" i="9"/>
  <c r="F1293" i="9"/>
  <c r="F1229" i="9"/>
  <c r="H1293" i="9" a="1"/>
  <c r="F1357" i="9"/>
  <c r="H1229" i="9" a="1"/>
  <c r="H1357" i="9" a="1"/>
  <c r="H1293" i="9" l="1"/>
  <c r="H1357" i="9"/>
  <c r="H1229" i="9"/>
  <c r="B1295" i="9"/>
  <c r="B1231" i="9"/>
  <c r="B1359" i="9"/>
  <c r="F1358" i="9"/>
  <c r="H1230" i="9" a="1"/>
  <c r="F1230" i="9"/>
  <c r="H1358" i="9" a="1"/>
  <c r="H1294" i="9" a="1"/>
  <c r="F1294" i="9"/>
  <c r="H1230" i="9" l="1"/>
  <c r="H1358" i="9"/>
  <c r="H1294" i="9"/>
  <c r="B1360" i="9"/>
  <c r="B1296" i="9"/>
  <c r="B1232" i="9"/>
  <c r="H1231" i="9" a="1"/>
  <c r="H1359" i="9" a="1"/>
  <c r="H1295" i="9" a="1"/>
  <c r="F1295" i="9"/>
  <c r="F1359" i="9"/>
  <c r="F1231" i="9"/>
  <c r="H1359" i="9" l="1"/>
  <c r="H1295" i="9"/>
  <c r="H1231" i="9"/>
  <c r="B1297" i="9"/>
  <c r="B1233" i="9"/>
  <c r="B1361" i="9"/>
  <c r="H1296" i="9" a="1"/>
  <c r="F1232" i="9"/>
  <c r="H1232" i="9" a="1"/>
  <c r="F1360" i="9"/>
  <c r="H1360" i="9" a="1"/>
  <c r="F1296" i="9"/>
  <c r="H1360" i="9" l="1"/>
  <c r="H1296" i="9"/>
  <c r="H1232" i="9"/>
  <c r="B1298" i="9"/>
  <c r="B1234" i="9"/>
  <c r="B1362" i="9"/>
  <c r="F1361" i="9"/>
  <c r="H1233" i="9" a="1"/>
  <c r="F1297" i="9"/>
  <c r="H1361" i="9" a="1"/>
  <c r="F1233" i="9"/>
  <c r="H1297" i="9" a="1"/>
  <c r="H1297" i="9" l="1"/>
  <c r="H1361" i="9"/>
  <c r="H1233" i="9"/>
  <c r="B1299" i="9"/>
  <c r="B1235" i="9"/>
  <c r="B1363" i="9"/>
  <c r="H1298" i="9" a="1"/>
  <c r="F1298" i="9"/>
  <c r="F1362" i="9"/>
  <c r="F1234" i="9"/>
  <c r="H1234" i="9" a="1"/>
  <c r="H1362" i="9" a="1"/>
  <c r="H1362" i="9" l="1"/>
  <c r="H1234" i="9"/>
  <c r="H1298" i="9"/>
  <c r="B1300" i="9"/>
  <c r="B1236" i="9"/>
  <c r="B1364" i="9"/>
  <c r="F1299" i="9"/>
  <c r="H1299" i="9" a="1"/>
  <c r="H1363" i="9" a="1"/>
  <c r="F1363" i="9"/>
  <c r="H1235" i="9" a="1"/>
  <c r="F1235" i="9"/>
  <c r="H1299" i="9" l="1"/>
  <c r="H1363" i="9"/>
  <c r="H1235" i="9"/>
  <c r="B1301" i="9"/>
  <c r="B1237" i="9"/>
  <c r="B1365" i="9"/>
  <c r="H1236" i="9" a="1"/>
  <c r="F1236" i="9"/>
  <c r="F1364" i="9"/>
  <c r="H1364" i="9" a="1"/>
  <c r="F1300" i="9"/>
  <c r="H1300" i="9" a="1"/>
  <c r="H1364" i="9" l="1"/>
  <c r="H1236" i="9"/>
  <c r="H1300" i="9"/>
  <c r="B1366" i="9"/>
  <c r="B1302" i="9"/>
  <c r="B1238" i="9"/>
  <c r="H1237" i="9" a="1"/>
  <c r="H1365" i="9" a="1"/>
  <c r="F1365" i="9"/>
  <c r="F1301" i="9"/>
  <c r="H1301" i="9" a="1"/>
  <c r="F1237" i="9"/>
  <c r="H1301" i="9" l="1"/>
  <c r="H1237" i="9"/>
  <c r="H1365" i="9"/>
  <c r="B1367" i="9"/>
  <c r="B1303" i="9"/>
  <c r="B1239" i="9"/>
  <c r="H1238" i="9" a="1"/>
  <c r="F1366" i="9"/>
  <c r="F1238" i="9"/>
  <c r="H1302" i="9" a="1"/>
  <c r="H1366" i="9" a="1"/>
  <c r="F1302" i="9"/>
  <c r="H1366" i="9" l="1"/>
  <c r="H1302" i="9"/>
  <c r="H1238" i="9"/>
  <c r="B1304" i="9"/>
  <c r="B1240" i="9"/>
  <c r="B1368" i="9"/>
  <c r="H1367" i="9" a="1"/>
  <c r="H1239" i="9" a="1"/>
  <c r="F1367" i="9"/>
  <c r="F1303" i="9"/>
  <c r="F1239" i="9"/>
  <c r="H1303" i="9" a="1"/>
  <c r="H1303" i="9" l="1"/>
  <c r="H1367" i="9"/>
  <c r="H1239" i="9"/>
  <c r="B1305" i="9"/>
  <c r="B1241" i="9"/>
  <c r="B1369" i="9"/>
  <c r="H1304" i="9" a="1"/>
  <c r="F1240" i="9"/>
  <c r="F1304" i="9"/>
  <c r="F1368" i="9"/>
  <c r="H1240" i="9" a="1"/>
  <c r="H1368" i="9" a="1"/>
  <c r="H1240" i="9" l="1"/>
  <c r="H1304" i="9"/>
  <c r="H1368" i="9"/>
  <c r="B1370" i="9"/>
  <c r="B1434" i="9"/>
  <c r="B1306" i="9"/>
  <c r="B1242" i="9"/>
  <c r="H1305" i="9" a="1"/>
  <c r="H1241" i="9" a="1"/>
  <c r="F1241" i="9"/>
  <c r="H1369" i="9" a="1"/>
  <c r="F1305" i="9"/>
  <c r="F1369" i="9"/>
  <c r="H1241" i="9" l="1"/>
  <c r="H1305" i="9"/>
  <c r="H1369" i="9"/>
  <c r="B1307" i="9"/>
  <c r="B1243" i="9"/>
  <c r="B1435" i="9"/>
  <c r="B1371" i="9"/>
  <c r="F1306" i="9"/>
  <c r="H1370" i="9" a="1"/>
  <c r="F1434" i="9"/>
  <c r="H1434" i="9" a="1"/>
  <c r="F1370" i="9"/>
  <c r="F1242" i="9"/>
  <c r="H1306" i="9" a="1"/>
  <c r="H1242" i="9" a="1"/>
  <c r="H1434" i="9" l="1"/>
  <c r="H1370" i="9"/>
  <c r="H1306" i="9"/>
  <c r="H1242" i="9"/>
  <c r="B1372" i="9"/>
  <c r="B1308" i="9"/>
  <c r="B1244" i="9"/>
  <c r="B1436" i="9"/>
  <c r="H1243" i="9" a="1"/>
  <c r="F1307" i="9"/>
  <c r="F1243" i="9"/>
  <c r="H1435" i="9" a="1"/>
  <c r="F1435" i="9"/>
  <c r="H1371" i="9" a="1"/>
  <c r="H1307" i="9" a="1"/>
  <c r="F1371" i="9"/>
  <c r="H1371" i="9" l="1"/>
  <c r="H1435" i="9"/>
  <c r="H1307" i="9"/>
  <c r="H1243" i="9"/>
  <c r="B1437" i="9"/>
  <c r="B1309" i="9"/>
  <c r="B1245" i="9"/>
  <c r="B1373" i="9"/>
  <c r="H1372" i="9" a="1"/>
  <c r="F1244" i="9"/>
  <c r="F1372" i="9"/>
  <c r="H1308" i="9" a="1"/>
  <c r="F1436" i="9"/>
  <c r="H1436" i="9" a="1"/>
  <c r="F1308" i="9"/>
  <c r="H1244" i="9" a="1"/>
  <c r="H1244" i="9" l="1"/>
  <c r="H1436" i="9"/>
  <c r="H1308" i="9"/>
  <c r="H1372" i="9"/>
  <c r="B1438" i="9"/>
  <c r="B1310" i="9"/>
  <c r="B1246" i="9"/>
  <c r="B1374" i="9"/>
  <c r="H1373" i="9" a="1"/>
  <c r="F1309" i="9"/>
  <c r="H1437" i="9" a="1"/>
  <c r="F1373" i="9"/>
  <c r="F1437" i="9"/>
  <c r="F1245" i="9"/>
  <c r="H1309" i="9" a="1"/>
  <c r="H1245" i="9" a="1"/>
  <c r="H1245" i="9" l="1"/>
  <c r="H1437" i="9"/>
  <c r="H1309" i="9"/>
  <c r="H1373" i="9"/>
  <c r="B1439" i="9"/>
  <c r="B1247" i="9"/>
  <c r="B1311" i="9"/>
  <c r="B1375" i="9"/>
  <c r="H1374" i="9" a="1"/>
  <c r="H1246" i="9" a="1"/>
  <c r="F1310" i="9"/>
  <c r="F1246" i="9"/>
  <c r="F1374" i="9"/>
  <c r="F1438" i="9"/>
  <c r="H1438" i="9" a="1"/>
  <c r="H1310" i="9" a="1"/>
  <c r="H1310" i="9" l="1"/>
  <c r="H1438" i="9"/>
  <c r="H1246" i="9"/>
  <c r="H1374" i="9"/>
  <c r="B1440" i="9"/>
  <c r="B1376" i="9"/>
  <c r="B1312" i="9"/>
  <c r="B1248" i="9"/>
  <c r="H1375" i="9" a="1"/>
  <c r="H1247" i="9" a="1"/>
  <c r="F1439" i="9"/>
  <c r="F1375" i="9"/>
  <c r="H1311" i="9" a="1"/>
  <c r="F1247" i="9"/>
  <c r="F1311" i="9"/>
  <c r="H1439" i="9" a="1"/>
  <c r="H1439" i="9" l="1"/>
  <c r="H1247" i="9"/>
  <c r="H1311" i="9"/>
  <c r="H1375" i="9"/>
  <c r="B1313" i="9"/>
  <c r="B1249" i="9"/>
  <c r="B1377" i="9"/>
  <c r="B1441" i="9"/>
  <c r="H1312" i="9" a="1"/>
  <c r="F1376" i="9"/>
  <c r="F1312" i="9"/>
  <c r="H1376" i="9" a="1"/>
  <c r="H1440" i="9" a="1"/>
  <c r="F1248" i="9"/>
  <c r="F1440" i="9"/>
  <c r="H1248" i="9" a="1"/>
  <c r="H1248" i="9" l="1"/>
  <c r="H1376" i="9"/>
  <c r="H1440" i="9"/>
  <c r="H1312" i="9"/>
  <c r="B1314" i="9"/>
  <c r="B1250" i="9"/>
  <c r="B1378" i="9"/>
  <c r="B1442" i="9"/>
  <c r="F1441" i="9"/>
  <c r="H1249" i="9" a="1"/>
  <c r="F1249" i="9"/>
  <c r="H1313" i="9" a="1"/>
  <c r="H1441" i="9" a="1"/>
  <c r="H1377" i="9" a="1"/>
  <c r="F1313" i="9"/>
  <c r="F1377" i="9"/>
  <c r="H1377" i="9" l="1"/>
  <c r="H1313" i="9"/>
  <c r="H1249" i="9"/>
  <c r="H1441" i="9"/>
  <c r="B1315" i="9"/>
  <c r="B1251" i="9"/>
  <c r="B1379" i="9"/>
  <c r="B1443" i="9"/>
  <c r="F1314" i="9"/>
  <c r="H1250" i="9" a="1"/>
  <c r="H1378" i="9" a="1"/>
  <c r="F1442" i="9"/>
  <c r="F1250" i="9"/>
  <c r="H1442" i="9" a="1"/>
  <c r="H1314" i="9" a="1"/>
  <c r="F1378" i="9"/>
  <c r="H1442" i="9" l="1"/>
  <c r="H1250" i="9"/>
  <c r="H1314" i="9"/>
  <c r="H1378" i="9"/>
  <c r="B1316" i="9"/>
  <c r="B1380" i="9"/>
  <c r="B1444" i="9"/>
  <c r="H1315" i="9" a="1"/>
  <c r="F1379" i="9"/>
  <c r="H1251" i="9" a="1"/>
  <c r="F1315" i="9"/>
  <c r="F1443" i="9"/>
  <c r="H1443" i="9" a="1"/>
  <c r="H1379" i="9" a="1"/>
  <c r="F1251" i="9"/>
  <c r="H1379" i="9" l="1"/>
  <c r="H1251" i="9"/>
  <c r="H1315" i="9"/>
  <c r="H1443" i="9"/>
  <c r="B1381" i="9"/>
  <c r="B1317" i="9"/>
  <c r="B1445" i="9"/>
  <c r="H1380" i="9" a="1"/>
  <c r="H1444" i="9" a="1"/>
  <c r="F1444" i="9"/>
  <c r="F1380" i="9"/>
  <c r="F1316" i="9"/>
  <c r="H1316" i="9" a="1"/>
  <c r="H1444" i="9" l="1"/>
  <c r="H1380" i="9"/>
  <c r="H1316" i="9"/>
  <c r="B1446" i="9"/>
  <c r="B1382" i="9"/>
  <c r="B1318" i="9"/>
  <c r="F1381" i="9"/>
  <c r="H1445" i="9" a="1"/>
  <c r="H1317" i="9" a="1"/>
  <c r="H1381" i="9" a="1"/>
  <c r="F1445" i="9"/>
  <c r="F1317" i="9"/>
  <c r="H1445" i="9" l="1"/>
  <c r="H1317" i="9"/>
  <c r="H1381" i="9"/>
  <c r="B1383" i="9"/>
  <c r="B1319" i="9"/>
  <c r="B1447" i="9"/>
  <c r="F1382" i="9"/>
  <c r="F1446" i="9"/>
  <c r="F1318" i="9"/>
  <c r="H1446" i="9" a="1"/>
  <c r="H1318" i="9" a="1"/>
  <c r="H1382" i="9" a="1"/>
  <c r="H1382" i="9" l="1"/>
  <c r="H1446" i="9"/>
  <c r="H1318" i="9"/>
  <c r="B1384" i="9"/>
  <c r="B1320" i="9"/>
  <c r="B1448" i="9"/>
  <c r="H1383" i="9" a="1"/>
  <c r="F1383" i="9"/>
  <c r="F1319" i="9"/>
  <c r="F1447" i="9"/>
  <c r="H1319" i="9" a="1"/>
  <c r="H1447" i="9" a="1"/>
  <c r="H1319" i="9" l="1"/>
  <c r="H1383" i="9"/>
  <c r="H1447" i="9"/>
  <c r="B1385" i="9"/>
  <c r="B1321" i="9"/>
  <c r="B1449" i="9"/>
  <c r="H1384" i="9" a="1"/>
  <c r="H1448" i="9" a="1"/>
  <c r="F1320" i="9"/>
  <c r="H1320" i="9" a="1"/>
  <c r="F1448" i="9"/>
  <c r="F1384" i="9"/>
  <c r="H1448" i="9" l="1"/>
  <c r="H1384" i="9"/>
  <c r="H1320" i="9"/>
  <c r="B1386" i="9"/>
  <c r="B1322" i="9"/>
  <c r="B1450" i="9"/>
  <c r="F1449" i="9"/>
  <c r="H1321" i="9" a="1"/>
  <c r="F1321" i="9"/>
  <c r="F1385" i="9"/>
  <c r="H1385" i="9" a="1"/>
  <c r="H1449" i="9" a="1"/>
  <c r="H1385" i="9" l="1"/>
  <c r="H1449" i="9"/>
  <c r="H1321" i="9"/>
  <c r="B1387" i="9"/>
  <c r="B1323" i="9"/>
  <c r="B1451" i="9"/>
  <c r="H1386" i="9" a="1"/>
  <c r="F1322" i="9"/>
  <c r="H1322" i="9" a="1"/>
  <c r="F1450" i="9"/>
  <c r="F1386" i="9"/>
  <c r="H1450" i="9" a="1"/>
  <c r="H1322" i="9" l="1"/>
  <c r="H1386" i="9"/>
  <c r="H1450" i="9"/>
  <c r="B1452" i="9"/>
  <c r="B1388" i="9"/>
  <c r="B1324" i="9"/>
  <c r="F1387" i="9"/>
  <c r="H1451" i="9" a="1"/>
  <c r="H1323" i="9" a="1"/>
  <c r="F1451" i="9"/>
  <c r="H1387" i="9" a="1"/>
  <c r="F1323" i="9"/>
  <c r="H1451" i="9" l="1"/>
  <c r="H1387" i="9"/>
  <c r="H1323" i="9"/>
  <c r="B1389" i="9"/>
  <c r="B1325" i="9"/>
  <c r="B1453" i="9"/>
  <c r="F1452" i="9"/>
  <c r="H1388" i="9" a="1"/>
  <c r="H1324" i="9" a="1"/>
  <c r="F1388" i="9"/>
  <c r="F1324" i="9"/>
  <c r="H1452" i="9" a="1"/>
  <c r="H1452" i="9" l="1"/>
  <c r="H1324" i="9"/>
  <c r="H1388" i="9"/>
  <c r="B1454" i="9"/>
  <c r="B1390" i="9"/>
  <c r="B1326" i="9"/>
  <c r="F1453" i="9"/>
  <c r="F1325" i="9"/>
  <c r="H1325" i="9" a="1"/>
  <c r="F1389" i="9"/>
  <c r="H1453" i="9" a="1"/>
  <c r="H1389" i="9" a="1"/>
  <c r="H1453" i="9" l="1"/>
  <c r="H1389" i="9"/>
  <c r="H1325" i="9"/>
  <c r="B1455" i="9"/>
  <c r="B1391" i="9"/>
  <c r="B1327" i="9"/>
  <c r="F1390" i="9"/>
  <c r="F1326" i="9"/>
  <c r="F1454" i="9"/>
  <c r="H1326" i="9" a="1"/>
  <c r="H1390" i="9" a="1"/>
  <c r="H1454" i="9" a="1"/>
  <c r="H1454" i="9" l="1"/>
  <c r="H1390" i="9"/>
  <c r="H1326" i="9"/>
  <c r="B1392" i="9"/>
  <c r="B1328" i="9"/>
  <c r="B1456" i="9"/>
  <c r="F1455" i="9"/>
  <c r="H1391" i="9" a="1"/>
  <c r="F1391" i="9"/>
  <c r="H1455" i="9" a="1"/>
  <c r="F1327" i="9"/>
  <c r="H1327" i="9" a="1"/>
  <c r="H1391" i="9" l="1"/>
  <c r="H1455" i="9"/>
  <c r="H1327" i="9"/>
  <c r="B1457" i="9"/>
  <c r="B1393" i="9"/>
  <c r="B1329" i="9"/>
  <c r="H1328" i="9" a="1"/>
  <c r="F1328" i="9"/>
  <c r="H1392" i="9" a="1"/>
  <c r="F1456" i="9"/>
  <c r="F1392" i="9"/>
  <c r="H1456" i="9" a="1"/>
  <c r="H1456" i="9" l="1"/>
  <c r="H1392" i="9"/>
  <c r="H1328" i="9"/>
  <c r="B1458" i="9"/>
  <c r="B1394" i="9"/>
  <c r="B1330" i="9"/>
  <c r="H1329" i="9" a="1"/>
  <c r="F1329" i="9"/>
  <c r="H1393" i="9" a="1"/>
  <c r="F1393" i="9"/>
  <c r="F1457" i="9"/>
  <c r="H1457" i="9" a="1"/>
  <c r="H1457" i="9" l="1"/>
  <c r="H1393" i="9"/>
  <c r="H1329" i="9"/>
  <c r="B1459" i="9"/>
  <c r="B1395" i="9"/>
  <c r="B1331" i="9"/>
  <c r="H1330" i="9" a="1"/>
  <c r="H1458" i="9" a="1"/>
  <c r="F1458" i="9"/>
  <c r="H1394" i="9" a="1"/>
  <c r="F1394" i="9"/>
  <c r="F1330" i="9"/>
  <c r="H1394" i="9" l="1"/>
  <c r="H1330" i="9"/>
  <c r="H1458" i="9"/>
  <c r="B1396" i="9"/>
  <c r="B1332" i="9"/>
  <c r="B1460" i="9"/>
  <c r="F1331" i="9"/>
  <c r="H1395" i="9" a="1"/>
  <c r="F1459" i="9"/>
  <c r="F1395" i="9"/>
  <c r="H1331" i="9" a="1"/>
  <c r="H1459" i="9" a="1"/>
  <c r="H1459" i="9" l="1"/>
  <c r="H1331" i="9"/>
  <c r="H1395" i="9"/>
  <c r="B1461" i="9"/>
  <c r="B1397" i="9"/>
  <c r="B1333" i="9"/>
  <c r="B1525" i="9"/>
  <c r="H1396" i="9" a="1"/>
  <c r="H1460" i="9" a="1"/>
  <c r="F1460" i="9"/>
  <c r="H1332" i="9" a="1"/>
  <c r="F1396" i="9"/>
  <c r="F1332" i="9"/>
  <c r="H1460" i="9" l="1"/>
  <c r="H1396" i="9"/>
  <c r="H1332" i="9"/>
  <c r="B1462" i="9"/>
  <c r="B1526" i="9"/>
  <c r="B1398" i="9"/>
  <c r="B1334" i="9"/>
  <c r="H1525" i="9" a="1"/>
  <c r="F1333" i="9"/>
  <c r="F1461" i="9"/>
  <c r="F1525" i="9"/>
  <c r="H1397" i="9" a="1"/>
  <c r="H1461" i="9" a="1"/>
  <c r="F1397" i="9"/>
  <c r="H1333" i="9" a="1"/>
  <c r="H1397" i="9" l="1"/>
  <c r="H1333" i="9"/>
  <c r="H1461" i="9"/>
  <c r="H1525" i="9"/>
  <c r="B1399" i="9"/>
  <c r="B1335" i="9"/>
  <c r="B1463" i="9"/>
  <c r="B1527" i="9"/>
  <c r="F1398" i="9"/>
  <c r="H1334" i="9" a="1"/>
  <c r="F1526" i="9"/>
  <c r="F1334" i="9"/>
  <c r="H1462" i="9" a="1"/>
  <c r="F1462" i="9"/>
  <c r="H1398" i="9" a="1"/>
  <c r="H1526" i="9" a="1"/>
  <c r="H1526" i="9" l="1"/>
  <c r="H1462" i="9"/>
  <c r="H1398" i="9"/>
  <c r="H1334" i="9"/>
  <c r="B1464" i="9"/>
  <c r="B1400" i="9"/>
  <c r="B1336" i="9"/>
  <c r="B1528" i="9"/>
  <c r="H1335" i="9" a="1"/>
  <c r="H1527" i="9" a="1"/>
  <c r="F1463" i="9"/>
  <c r="F1335" i="9"/>
  <c r="F1399" i="9"/>
  <c r="H1399" i="9" a="1"/>
  <c r="F1527" i="9"/>
  <c r="H1463" i="9" a="1"/>
  <c r="H1527" i="9" l="1"/>
  <c r="H1463" i="9"/>
  <c r="H1399" i="9"/>
  <c r="H1335" i="9"/>
  <c r="B1465" i="9"/>
  <c r="B1529" i="9"/>
  <c r="B1401" i="9"/>
  <c r="B1337" i="9"/>
  <c r="H1528" i="9" a="1"/>
  <c r="H1464" i="9" a="1"/>
  <c r="F1528" i="9"/>
  <c r="F1336" i="9"/>
  <c r="F1400" i="9"/>
  <c r="F1464" i="9"/>
  <c r="H1400" i="9" a="1"/>
  <c r="H1336" i="9" a="1"/>
  <c r="H1336" i="9" l="1"/>
  <c r="H1464" i="9"/>
  <c r="H1400" i="9"/>
  <c r="H1528" i="9"/>
  <c r="B1466" i="9"/>
  <c r="B1530" i="9"/>
  <c r="B1402" i="9"/>
  <c r="B1338" i="9"/>
  <c r="F1465" i="9"/>
  <c r="F1529" i="9"/>
  <c r="H1401" i="9" a="1"/>
  <c r="F1337" i="9"/>
  <c r="H1465" i="9" a="1"/>
  <c r="F1401" i="9"/>
  <c r="H1337" i="9" a="1"/>
  <c r="H1529" i="9" a="1"/>
  <c r="H1337" i="9" l="1"/>
  <c r="H1529" i="9"/>
  <c r="H1465" i="9"/>
  <c r="H1401" i="9"/>
  <c r="B1467" i="9"/>
  <c r="B1403" i="9"/>
  <c r="B1339" i="9"/>
  <c r="B1531" i="9"/>
  <c r="H1402" i="9" a="1"/>
  <c r="F1466" i="9"/>
  <c r="H1530" i="9" a="1"/>
  <c r="F1530" i="9"/>
  <c r="H1466" i="9" a="1"/>
  <c r="F1338" i="9"/>
  <c r="H1338" i="9" a="1"/>
  <c r="F1402" i="9"/>
  <c r="H1338" i="9" l="1"/>
  <c r="H1466" i="9"/>
  <c r="H1530" i="9"/>
  <c r="H1402" i="9"/>
  <c r="B1532" i="9"/>
  <c r="B1404" i="9"/>
  <c r="B1340" i="9"/>
  <c r="B1468" i="9"/>
  <c r="H1467" i="9" a="1"/>
  <c r="H1403" i="9" a="1"/>
  <c r="H1531" i="9" a="1"/>
  <c r="F1467" i="9"/>
  <c r="F1339" i="9"/>
  <c r="F1531" i="9"/>
  <c r="H1339" i="9" a="1"/>
  <c r="F1403" i="9"/>
  <c r="H1339" i="9" l="1"/>
  <c r="H1403" i="9"/>
  <c r="H1531" i="9"/>
  <c r="H1467" i="9"/>
  <c r="B1405" i="9"/>
  <c r="B1341" i="9"/>
  <c r="B1469" i="9"/>
  <c r="B1533" i="9"/>
  <c r="F1532" i="9"/>
  <c r="F1404" i="9"/>
  <c r="H1404" i="9" a="1"/>
  <c r="H1340" i="9" a="1"/>
  <c r="F1468" i="9"/>
  <c r="F1340" i="9"/>
  <c r="H1468" i="9" a="1"/>
  <c r="H1532" i="9" a="1"/>
  <c r="H1404" i="9" l="1"/>
  <c r="H1532" i="9"/>
  <c r="H1468" i="9"/>
  <c r="H1340" i="9"/>
  <c r="B1470" i="9"/>
  <c r="B1534" i="9"/>
  <c r="B1406" i="9"/>
  <c r="B1342" i="9"/>
  <c r="H1533" i="9" a="1"/>
  <c r="H1469" i="9" a="1"/>
  <c r="H1341" i="9" a="1"/>
  <c r="F1405" i="9"/>
  <c r="F1469" i="9"/>
  <c r="F1341" i="9"/>
  <c r="H1405" i="9" a="1"/>
  <c r="F1533" i="9"/>
  <c r="H1469" i="9" l="1"/>
  <c r="H1405" i="9"/>
  <c r="H1341" i="9"/>
  <c r="H1533" i="9"/>
  <c r="B1535" i="9"/>
  <c r="B1407" i="9"/>
  <c r="B1471" i="9"/>
  <c r="F1534" i="9"/>
  <c r="H1534" i="9" a="1"/>
  <c r="F1342" i="9"/>
  <c r="H1342" i="9" a="1"/>
  <c r="F1406" i="9"/>
  <c r="F1470" i="9"/>
  <c r="H1406" i="9" a="1"/>
  <c r="H1470" i="9" a="1"/>
  <c r="H1342" i="9" l="1"/>
  <c r="H1534" i="9"/>
  <c r="H1406" i="9"/>
  <c r="H1470" i="9"/>
  <c r="B1536" i="9"/>
  <c r="B1472" i="9"/>
  <c r="B1408" i="9"/>
  <c r="F1471" i="9"/>
  <c r="H1407" i="9" a="1"/>
  <c r="F1407" i="9"/>
  <c r="H1471" i="9" a="1"/>
  <c r="F1535" i="9"/>
  <c r="H1535" i="9" a="1"/>
  <c r="H1535" i="9" l="1"/>
  <c r="H1407" i="9"/>
  <c r="H1471" i="9"/>
  <c r="B1473" i="9"/>
  <c r="B1409" i="9"/>
  <c r="B1537" i="9"/>
  <c r="H1472" i="9" a="1"/>
  <c r="H1536" i="9" a="1"/>
  <c r="F1472" i="9"/>
  <c r="F1408" i="9"/>
  <c r="F1536" i="9"/>
  <c r="H1408" i="9" a="1"/>
  <c r="H1408" i="9" l="1"/>
  <c r="H1472" i="9"/>
  <c r="H1536" i="9"/>
  <c r="B1538" i="9"/>
  <c r="B1474" i="9"/>
  <c r="B1410" i="9"/>
  <c r="F1473" i="9"/>
  <c r="H1473" i="9" a="1"/>
  <c r="H1409" i="9" a="1"/>
  <c r="F1537" i="9"/>
  <c r="F1409" i="9"/>
  <c r="H1537" i="9" a="1"/>
  <c r="H1473" i="9" l="1"/>
  <c r="H1409" i="9"/>
  <c r="H1537" i="9"/>
  <c r="B1475" i="9"/>
  <c r="B1411" i="9"/>
  <c r="B1539" i="9"/>
  <c r="F1474" i="9"/>
  <c r="H1474" i="9" a="1"/>
  <c r="F1410" i="9"/>
  <c r="H1538" i="9" a="1"/>
  <c r="F1538" i="9"/>
  <c r="H1410" i="9" a="1"/>
  <c r="H1474" i="9" l="1"/>
  <c r="H1538" i="9"/>
  <c r="H1410" i="9"/>
  <c r="B1476" i="9"/>
  <c r="B1412" i="9"/>
  <c r="B1540" i="9"/>
  <c r="H1475" i="9" a="1"/>
  <c r="F1539" i="9"/>
  <c r="H1411" i="9" a="1"/>
  <c r="F1411" i="9"/>
  <c r="F1475" i="9"/>
  <c r="H1539" i="9" a="1"/>
  <c r="H1539" i="9" l="1"/>
  <c r="H1411" i="9"/>
  <c r="H1475" i="9"/>
  <c r="B1541" i="9"/>
  <c r="B1477" i="9"/>
  <c r="B1413" i="9"/>
  <c r="F1540" i="9"/>
  <c r="H1412" i="9" a="1"/>
  <c r="F1476" i="9"/>
  <c r="H1540" i="9" a="1"/>
  <c r="H1476" i="9" a="1"/>
  <c r="F1412" i="9"/>
  <c r="H1476" i="9" l="1"/>
  <c r="H1540" i="9"/>
  <c r="H1412" i="9"/>
  <c r="B1542" i="9"/>
  <c r="B1478" i="9"/>
  <c r="B1414" i="9"/>
  <c r="F1477" i="9"/>
  <c r="F1413" i="9"/>
  <c r="H1413" i="9" a="1"/>
  <c r="H1477" i="9" a="1"/>
  <c r="H1541" i="9" a="1"/>
  <c r="F1541" i="9"/>
  <c r="H1541" i="9" l="1"/>
  <c r="H1477" i="9"/>
  <c r="H1413" i="9"/>
  <c r="B1479" i="9"/>
  <c r="B1415" i="9"/>
  <c r="B1543" i="9"/>
  <c r="F1414" i="9"/>
  <c r="H1478" i="9" a="1"/>
  <c r="F1542" i="9"/>
  <c r="F1478" i="9"/>
  <c r="H1542" i="9" a="1"/>
  <c r="H1414" i="9" a="1"/>
  <c r="H1542" i="9" l="1"/>
  <c r="H1414" i="9"/>
  <c r="H1478" i="9"/>
  <c r="B1480" i="9"/>
  <c r="B1416" i="9"/>
  <c r="B1544" i="9"/>
  <c r="F1415" i="9"/>
  <c r="F1479" i="9"/>
  <c r="F1543" i="9"/>
  <c r="H1543" i="9" a="1"/>
  <c r="H1415" i="9" a="1"/>
  <c r="H1479" i="9" a="1"/>
  <c r="H1415" i="9" l="1"/>
  <c r="H1543" i="9"/>
  <c r="H1479" i="9"/>
  <c r="B1481" i="9"/>
  <c r="B1417" i="9"/>
  <c r="B1545" i="9"/>
  <c r="F1544" i="9"/>
  <c r="F1416" i="9"/>
  <c r="H1544" i="9" a="1"/>
  <c r="F1480" i="9"/>
  <c r="H1480" i="9" a="1"/>
  <c r="H1416" i="9" a="1"/>
  <c r="H1480" i="9" l="1"/>
  <c r="H1544" i="9"/>
  <c r="H1416" i="9"/>
  <c r="B1546" i="9"/>
  <c r="B1482" i="9"/>
  <c r="B1418" i="9"/>
  <c r="H1417" i="9" a="1"/>
  <c r="F1417" i="9"/>
  <c r="H1481" i="9" a="1"/>
  <c r="F1481" i="9"/>
  <c r="F1545" i="9"/>
  <c r="H1545" i="9" a="1"/>
  <c r="H1545" i="9" l="1"/>
  <c r="H1481" i="9"/>
  <c r="H1417" i="9"/>
  <c r="B1483" i="9"/>
  <c r="B1419" i="9"/>
  <c r="B1547" i="9"/>
  <c r="H1482" i="9" a="1"/>
  <c r="F1482" i="9"/>
  <c r="F1418" i="9"/>
  <c r="F1546" i="9"/>
  <c r="H1546" i="9" a="1"/>
  <c r="H1418" i="9" a="1"/>
  <c r="H1546" i="9" l="1"/>
  <c r="H1482" i="9"/>
  <c r="H1418" i="9"/>
  <c r="B1484" i="9"/>
  <c r="B1420" i="9"/>
  <c r="B1548" i="9"/>
  <c r="F1483" i="9"/>
  <c r="H1419" i="9" a="1"/>
  <c r="H1547" i="9" a="1"/>
  <c r="F1547" i="9"/>
  <c r="F1419" i="9"/>
  <c r="H1483" i="9" a="1"/>
  <c r="H1483" i="9" l="1"/>
  <c r="H1547" i="9"/>
  <c r="H1419" i="9"/>
  <c r="B1549" i="9"/>
  <c r="B1485" i="9"/>
  <c r="B1421" i="9"/>
  <c r="F1484" i="9"/>
  <c r="H1484" i="9" a="1"/>
  <c r="H1548" i="9" a="1"/>
  <c r="F1548" i="9"/>
  <c r="F1420" i="9"/>
  <c r="H1420" i="9" a="1"/>
  <c r="H1484" i="9" l="1"/>
  <c r="H1548" i="9"/>
  <c r="H1420" i="9"/>
  <c r="B1486" i="9"/>
  <c r="B1422" i="9"/>
  <c r="B1550" i="9"/>
  <c r="F1485" i="9"/>
  <c r="F1549" i="9"/>
  <c r="F1421" i="9"/>
  <c r="H1549" i="9" a="1"/>
  <c r="H1485" i="9" a="1"/>
  <c r="H1421" i="9" a="1"/>
  <c r="H1485" i="9" l="1"/>
  <c r="H1549" i="9"/>
  <c r="H1421" i="9"/>
  <c r="B1551" i="9"/>
  <c r="B1487" i="9"/>
  <c r="B1423" i="9"/>
  <c r="F1550" i="9"/>
  <c r="H1550" i="9" a="1"/>
  <c r="F1486" i="9"/>
  <c r="F1422" i="9"/>
  <c r="H1422" i="9" a="1"/>
  <c r="H1486" i="9" a="1"/>
  <c r="H1550" i="9" l="1"/>
  <c r="H1486" i="9"/>
  <c r="H1422" i="9"/>
  <c r="B1552" i="9"/>
  <c r="B1616" i="9"/>
  <c r="B1488" i="9"/>
  <c r="B1424" i="9"/>
  <c r="H1423" i="9" a="1"/>
  <c r="F1423" i="9"/>
  <c r="F1487" i="9"/>
  <c r="F1551" i="9"/>
  <c r="H1487" i="9" a="1"/>
  <c r="H1551" i="9" a="1"/>
  <c r="H1487" i="9" l="1"/>
  <c r="H1423" i="9"/>
  <c r="H1551" i="9"/>
  <c r="B1489" i="9"/>
  <c r="B1425" i="9"/>
  <c r="B1617" i="9"/>
  <c r="B1553" i="9"/>
  <c r="F1424" i="9"/>
  <c r="H1424" i="9" a="1"/>
  <c r="H1552" i="9" a="1"/>
  <c r="F1616" i="9"/>
  <c r="F1552" i="9"/>
  <c r="H1488" i="9" a="1"/>
  <c r="F1488" i="9"/>
  <c r="H1616" i="9" a="1"/>
  <c r="H1488" i="9" l="1"/>
  <c r="H1424" i="9"/>
  <c r="H1552" i="9"/>
  <c r="H1616" i="9"/>
  <c r="B1618" i="9"/>
  <c r="B1490" i="9"/>
  <c r="B1426" i="9"/>
  <c r="B1554" i="9"/>
  <c r="F1425" i="9"/>
  <c r="H1553" i="9" a="1"/>
  <c r="F1489" i="9"/>
  <c r="H1489" i="9" a="1"/>
  <c r="F1553" i="9"/>
  <c r="F1617" i="9"/>
  <c r="H1425" i="9" a="1"/>
  <c r="H1617" i="9" a="1"/>
  <c r="H1617" i="9" l="1"/>
  <c r="H1489" i="9"/>
  <c r="H1553" i="9"/>
  <c r="H1425" i="9"/>
  <c r="B1619" i="9"/>
  <c r="B1555" i="9"/>
  <c r="B1491" i="9"/>
  <c r="B1427" i="9"/>
  <c r="H1554" i="9" a="1"/>
  <c r="H1618" i="9" a="1"/>
  <c r="H1490" i="9" a="1"/>
  <c r="F1618" i="9"/>
  <c r="H1426" i="9" a="1"/>
  <c r="F1490" i="9"/>
  <c r="F1426" i="9"/>
  <c r="F1554" i="9"/>
  <c r="H1618" i="9" l="1"/>
  <c r="H1426" i="9"/>
  <c r="H1490" i="9"/>
  <c r="H1554" i="9"/>
  <c r="B1492" i="9"/>
  <c r="B1428" i="9"/>
  <c r="B1620" i="9"/>
  <c r="B1556" i="9"/>
  <c r="F1555" i="9"/>
  <c r="H1555" i="9" a="1"/>
  <c r="F1427" i="9"/>
  <c r="H1491" i="9" a="1"/>
  <c r="F1619" i="9"/>
  <c r="H1619" i="9" a="1"/>
  <c r="F1491" i="9"/>
  <c r="H1427" i="9" a="1"/>
  <c r="H1427" i="9" l="1"/>
  <c r="H1619" i="9"/>
  <c r="H1491" i="9"/>
  <c r="H1555" i="9"/>
  <c r="B1621" i="9"/>
  <c r="B1557" i="9"/>
  <c r="B1493" i="9"/>
  <c r="B1429" i="9"/>
  <c r="F1556" i="9"/>
  <c r="H1428" i="9" a="1"/>
  <c r="H1492" i="9" a="1"/>
  <c r="F1620" i="9"/>
  <c r="H1556" i="9" a="1"/>
  <c r="H1620" i="9" a="1"/>
  <c r="F1428" i="9"/>
  <c r="F1492" i="9"/>
  <c r="H1620" i="9" l="1"/>
  <c r="H1428" i="9"/>
  <c r="H1556" i="9"/>
  <c r="H1492" i="9"/>
  <c r="B1494" i="9"/>
  <c r="B1430" i="9"/>
  <c r="B1558" i="9"/>
  <c r="B1622" i="9"/>
  <c r="F1621" i="9"/>
  <c r="H1429" i="9" a="1"/>
  <c r="F1429" i="9"/>
  <c r="F1557" i="9"/>
  <c r="H1621" i="9" a="1"/>
  <c r="F1493" i="9"/>
  <c r="H1493" i="9" a="1"/>
  <c r="H1557" i="9" a="1"/>
  <c r="H1493" i="9" l="1"/>
  <c r="H1557" i="9"/>
  <c r="H1429" i="9"/>
  <c r="H1621" i="9"/>
  <c r="B1559" i="9"/>
  <c r="B1623" i="9"/>
  <c r="B1495" i="9"/>
  <c r="B1431" i="9"/>
  <c r="H1494" i="9" a="1"/>
  <c r="H1558" i="9" a="1"/>
  <c r="F1494" i="9"/>
  <c r="H1622" i="9" a="1"/>
  <c r="F1558" i="9"/>
  <c r="F1430" i="9"/>
  <c r="F1622" i="9"/>
  <c r="H1430" i="9" a="1"/>
  <c r="H1430" i="9" l="1"/>
  <c r="H1622" i="9"/>
  <c r="H1558" i="9"/>
  <c r="H1494" i="9"/>
  <c r="B1624" i="9"/>
  <c r="B1496" i="9"/>
  <c r="B1432" i="9"/>
  <c r="B1560" i="9"/>
  <c r="H1623" i="9" a="1"/>
  <c r="F1431" i="9"/>
  <c r="H1495" i="9" a="1"/>
  <c r="H1431" i="9" a="1"/>
  <c r="F1495" i="9"/>
  <c r="F1559" i="9"/>
  <c r="F1623" i="9"/>
  <c r="H1559" i="9" a="1"/>
  <c r="H1495" i="9" l="1"/>
  <c r="H1559" i="9"/>
  <c r="H1431" i="9"/>
  <c r="H1623" i="9"/>
  <c r="B1625" i="9"/>
  <c r="B1497" i="9"/>
  <c r="B1433" i="9"/>
  <c r="B1561" i="9"/>
  <c r="H1432" i="9" a="1"/>
  <c r="H1560" i="9" a="1"/>
  <c r="H1496" i="9" a="1"/>
  <c r="F1432" i="9"/>
  <c r="F1624" i="9"/>
  <c r="F1496" i="9"/>
  <c r="H1624" i="9" a="1"/>
  <c r="F1560" i="9"/>
  <c r="H1496" i="9" l="1"/>
  <c r="H1624" i="9"/>
  <c r="H1560" i="9"/>
  <c r="H1432" i="9"/>
  <c r="B1562" i="9"/>
  <c r="B1626" i="9"/>
  <c r="B1498" i="9"/>
  <c r="H1497" i="9" a="1"/>
  <c r="F1625" i="9"/>
  <c r="H1625" i="9" a="1"/>
  <c r="H1561" i="9" a="1"/>
  <c r="F1497" i="9"/>
  <c r="F1433" i="9"/>
  <c r="F1561" i="9"/>
  <c r="H1433" i="9" a="1"/>
  <c r="H1433" i="9" l="1"/>
  <c r="H1625" i="9"/>
  <c r="H1561" i="9"/>
  <c r="H1497" i="9"/>
  <c r="B1627" i="9"/>
  <c r="B1563" i="9"/>
  <c r="B1499" i="9"/>
  <c r="H1498" i="9" a="1"/>
  <c r="H1626" i="9" a="1"/>
  <c r="F1498" i="9"/>
  <c r="H1562" i="9" a="1"/>
  <c r="F1626" i="9"/>
  <c r="F1562" i="9"/>
  <c r="H1626" i="9" l="1"/>
  <c r="H1498" i="9"/>
  <c r="H1562" i="9"/>
  <c r="B1564" i="9"/>
  <c r="B1500" i="9"/>
  <c r="B1628" i="9"/>
  <c r="H1499" i="9" a="1"/>
  <c r="H1627" i="9" a="1"/>
  <c r="F1499" i="9"/>
  <c r="F1563" i="9"/>
  <c r="F1627" i="9"/>
  <c r="H1563" i="9" a="1"/>
  <c r="H1563" i="9" l="1"/>
  <c r="H1499" i="9"/>
  <c r="H1627" i="9"/>
  <c r="B1629" i="9"/>
  <c r="B1565" i="9"/>
  <c r="B1501" i="9"/>
  <c r="F1628" i="9"/>
  <c r="H1500" i="9" a="1"/>
  <c r="H1628" i="9" a="1"/>
  <c r="H1564" i="9" a="1"/>
  <c r="F1564" i="9"/>
  <c r="F1500" i="9"/>
  <c r="H1500" i="9" l="1"/>
  <c r="H1564" i="9"/>
  <c r="H1628" i="9"/>
  <c r="B1566" i="9"/>
  <c r="B1502" i="9"/>
  <c r="B1630" i="9"/>
  <c r="F1565" i="9"/>
  <c r="H1565" i="9" a="1"/>
  <c r="F1501" i="9"/>
  <c r="H1629" i="9" a="1"/>
  <c r="F1629" i="9"/>
  <c r="H1501" i="9" a="1"/>
  <c r="H1565" i="9" l="1"/>
  <c r="H1629" i="9"/>
  <c r="H1501" i="9"/>
  <c r="B1631" i="9"/>
  <c r="B1567" i="9"/>
  <c r="B1503" i="9"/>
  <c r="F1566" i="9"/>
  <c r="H1630" i="9" a="1"/>
  <c r="F1502" i="9"/>
  <c r="H1566" i="9" a="1"/>
  <c r="F1630" i="9"/>
  <c r="H1502" i="9" a="1"/>
  <c r="H1630" i="9" l="1"/>
  <c r="H1566" i="9"/>
  <c r="H1502" i="9"/>
  <c r="B1632" i="9"/>
  <c r="B1568" i="9"/>
  <c r="B1504" i="9"/>
  <c r="F1631" i="9"/>
  <c r="F1503" i="9"/>
  <c r="H1631" i="9" a="1"/>
  <c r="H1503" i="9" a="1"/>
  <c r="H1567" i="9" a="1"/>
  <c r="F1567" i="9"/>
  <c r="H1567" i="9" l="1"/>
  <c r="H1503" i="9"/>
  <c r="H1631" i="9"/>
  <c r="B1569" i="9"/>
  <c r="B1505" i="9"/>
  <c r="B1633" i="9"/>
  <c r="F1632" i="9"/>
  <c r="H1632" i="9" a="1"/>
  <c r="F1504" i="9"/>
  <c r="H1568" i="9" a="1"/>
  <c r="F1568" i="9"/>
  <c r="H1504" i="9" a="1"/>
  <c r="H1632" i="9" l="1"/>
  <c r="H1568" i="9"/>
  <c r="H1504" i="9"/>
  <c r="B1570" i="9"/>
  <c r="B1506" i="9"/>
  <c r="B1634" i="9"/>
  <c r="H1569" i="9" a="1"/>
  <c r="F1569" i="9"/>
  <c r="F1505" i="9"/>
  <c r="F1633" i="9"/>
  <c r="H1633" i="9" a="1"/>
  <c r="H1505" i="9" a="1"/>
  <c r="H1633" i="9" l="1"/>
  <c r="H1569" i="9"/>
  <c r="H1505" i="9"/>
  <c r="B1571" i="9"/>
  <c r="B1507" i="9"/>
  <c r="B1635" i="9"/>
  <c r="F1634" i="9"/>
  <c r="H1506" i="9" a="1"/>
  <c r="H1570" i="9" a="1"/>
  <c r="H1634" i="9" a="1"/>
  <c r="F1506" i="9"/>
  <c r="F1570" i="9"/>
  <c r="H1634" i="9" l="1"/>
  <c r="H1570" i="9"/>
  <c r="H1506" i="9"/>
  <c r="B1572" i="9"/>
  <c r="B1508" i="9"/>
  <c r="B1636" i="9"/>
  <c r="H1571" i="9" a="1"/>
  <c r="H1635" i="9" a="1"/>
  <c r="H1507" i="9" a="1"/>
  <c r="F1507" i="9"/>
  <c r="F1635" i="9"/>
  <c r="F1571" i="9"/>
  <c r="H1635" i="9" l="1"/>
  <c r="H1507" i="9"/>
  <c r="H1571" i="9"/>
  <c r="B1573" i="9"/>
  <c r="B1509" i="9"/>
  <c r="B1637" i="9"/>
  <c r="F1636" i="9"/>
  <c r="F1572" i="9"/>
  <c r="H1636" i="9" a="1"/>
  <c r="H1508" i="9" a="1"/>
  <c r="F1508" i="9"/>
  <c r="H1572" i="9" a="1"/>
  <c r="H1508" i="9" l="1"/>
  <c r="H1636" i="9"/>
  <c r="H1572" i="9"/>
  <c r="B1638" i="9"/>
  <c r="B1574" i="9"/>
  <c r="B1510" i="9"/>
  <c r="H1509" i="9" a="1"/>
  <c r="F1637" i="9"/>
  <c r="F1509" i="9"/>
  <c r="H1573" i="9" a="1"/>
  <c r="F1573" i="9"/>
  <c r="H1637" i="9" a="1"/>
  <c r="H1637" i="9" l="1"/>
  <c r="H1509" i="9"/>
  <c r="H1573" i="9"/>
  <c r="B1639" i="9"/>
  <c r="B1575" i="9"/>
  <c r="B1511" i="9"/>
  <c r="H1638" i="9" a="1"/>
  <c r="F1510" i="9"/>
  <c r="H1574" i="9" a="1"/>
  <c r="H1510" i="9" a="1"/>
  <c r="F1638" i="9"/>
  <c r="F1574" i="9"/>
  <c r="H1510" i="9" l="1"/>
  <c r="H1574" i="9"/>
  <c r="H1638" i="9"/>
  <c r="B1576" i="9"/>
  <c r="B1512" i="9"/>
  <c r="B1640" i="9"/>
  <c r="F1639" i="9"/>
  <c r="F1575" i="9"/>
  <c r="H1639" i="9" a="1"/>
  <c r="F1511" i="9"/>
  <c r="H1575" i="9" a="1"/>
  <c r="H1511" i="9" a="1"/>
  <c r="H1575" i="9" l="1"/>
  <c r="H1639" i="9"/>
  <c r="H1511" i="9"/>
  <c r="B1577" i="9"/>
  <c r="B1513" i="9"/>
  <c r="B1641" i="9"/>
  <c r="F1512" i="9"/>
  <c r="H1512" i="9" a="1"/>
  <c r="H1576" i="9" a="1"/>
  <c r="H1640" i="9" a="1"/>
  <c r="F1576" i="9"/>
  <c r="F1640" i="9"/>
  <c r="H1512" i="9" l="1"/>
  <c r="H1640" i="9"/>
  <c r="H1576" i="9"/>
  <c r="B1642" i="9"/>
  <c r="B1578" i="9"/>
  <c r="B1514" i="9"/>
  <c r="H1577" i="9" a="1"/>
  <c r="F1513" i="9"/>
  <c r="H1641" i="9" a="1"/>
  <c r="F1641" i="9"/>
  <c r="F1577" i="9"/>
  <c r="H1513" i="9" a="1"/>
  <c r="H1641" i="9" l="1"/>
  <c r="H1577" i="9"/>
  <c r="H1513" i="9"/>
  <c r="B1707" i="9"/>
  <c r="B1579" i="9"/>
  <c r="B1515" i="9"/>
  <c r="B1643" i="9"/>
  <c r="H1514" i="9" a="1"/>
  <c r="F1642" i="9"/>
  <c r="F1514" i="9"/>
  <c r="H1578" i="9" a="1"/>
  <c r="F1578" i="9"/>
  <c r="H1642" i="9" a="1"/>
  <c r="H1642" i="9" l="1"/>
  <c r="H1578" i="9"/>
  <c r="H1514" i="9"/>
  <c r="B1644" i="9"/>
  <c r="B1708" i="9"/>
  <c r="B1580" i="9"/>
  <c r="B1516" i="9"/>
  <c r="F1515" i="9"/>
  <c r="H1579" i="9" a="1"/>
  <c r="H1707" i="9" a="1"/>
  <c r="F1579" i="9"/>
  <c r="F1707" i="9"/>
  <c r="H1643" i="9" a="1"/>
  <c r="H1515" i="9" a="1"/>
  <c r="F1643" i="9"/>
  <c r="H1515" i="9" l="1"/>
  <c r="H1643" i="9"/>
  <c r="H1579" i="9"/>
  <c r="H1707" i="9"/>
  <c r="B1581" i="9"/>
  <c r="B1517" i="9"/>
  <c r="B1709" i="9"/>
  <c r="B1645" i="9"/>
  <c r="F1644" i="9"/>
  <c r="F1708" i="9"/>
  <c r="F1580" i="9"/>
  <c r="H1708" i="9" a="1"/>
  <c r="F1516" i="9"/>
  <c r="H1580" i="9" a="1"/>
  <c r="H1644" i="9" a="1"/>
  <c r="H1516" i="9" a="1"/>
  <c r="H1516" i="9" l="1"/>
  <c r="H1708" i="9"/>
  <c r="H1580" i="9"/>
  <c r="H1644" i="9"/>
  <c r="B1582" i="9"/>
  <c r="B1518" i="9"/>
  <c r="B1710" i="9"/>
  <c r="B1646" i="9"/>
  <c r="H1645" i="9" a="1"/>
  <c r="H1709" i="9" a="1"/>
  <c r="H1517" i="9" a="1"/>
  <c r="H1581" i="9" a="1"/>
  <c r="F1645" i="9"/>
  <c r="F1581" i="9"/>
  <c r="F1517" i="9"/>
  <c r="F1709" i="9"/>
  <c r="H1581" i="9" l="1"/>
  <c r="H1709" i="9"/>
  <c r="H1517" i="9"/>
  <c r="H1645" i="9"/>
  <c r="B1583" i="9"/>
  <c r="B1519" i="9"/>
  <c r="B1647" i="9"/>
  <c r="B1711" i="9"/>
  <c r="F1582" i="9"/>
  <c r="H1646" i="9" a="1"/>
  <c r="F1518" i="9"/>
  <c r="H1582" i="9" a="1"/>
  <c r="H1710" i="9" a="1"/>
  <c r="F1646" i="9"/>
  <c r="F1710" i="9"/>
  <c r="H1518" i="9" a="1"/>
  <c r="H1518" i="9" l="1"/>
  <c r="H1582" i="9"/>
  <c r="H1646" i="9"/>
  <c r="H1710" i="9"/>
  <c r="B1648" i="9"/>
  <c r="B1712" i="9"/>
  <c r="B1584" i="9"/>
  <c r="B1520" i="9"/>
  <c r="H1711" i="9" a="1"/>
  <c r="F1647" i="9"/>
  <c r="F1711" i="9"/>
  <c r="H1583" i="9" a="1"/>
  <c r="H1647" i="9" a="1"/>
  <c r="F1519" i="9"/>
  <c r="F1583" i="9"/>
  <c r="H1519" i="9" a="1"/>
  <c r="H1519" i="9" l="1"/>
  <c r="H1647" i="9"/>
  <c r="H1583" i="9"/>
  <c r="H1711" i="9"/>
  <c r="B1585" i="9"/>
  <c r="B1521" i="9"/>
  <c r="B1713" i="9"/>
  <c r="B1649" i="9"/>
  <c r="H1648" i="9" a="1"/>
  <c r="H1584" i="9" a="1"/>
  <c r="F1648" i="9"/>
  <c r="H1712" i="9" a="1"/>
  <c r="F1584" i="9"/>
  <c r="F1520" i="9"/>
  <c r="F1712" i="9"/>
  <c r="H1520" i="9" a="1"/>
  <c r="H1584" i="9" l="1"/>
  <c r="H1712" i="9"/>
  <c r="H1520" i="9"/>
  <c r="H1648" i="9"/>
  <c r="B1714" i="9"/>
  <c r="B1586" i="9"/>
  <c r="B1522" i="9"/>
  <c r="B1650" i="9"/>
  <c r="F1521" i="9"/>
  <c r="H1521" i="9" a="1"/>
  <c r="H1713" i="9" a="1"/>
  <c r="H1649" i="9" a="1"/>
  <c r="H1585" i="9" a="1"/>
  <c r="F1585" i="9"/>
  <c r="F1713" i="9"/>
  <c r="F1649" i="9"/>
  <c r="H1713" i="9" l="1"/>
  <c r="H1585" i="9"/>
  <c r="H1521" i="9"/>
  <c r="H1649" i="9"/>
  <c r="B1651" i="9"/>
  <c r="B1715" i="9"/>
  <c r="B1587" i="9"/>
  <c r="B1523" i="9"/>
  <c r="H1714" i="9" a="1"/>
  <c r="F1650" i="9"/>
  <c r="F1522" i="9"/>
  <c r="H1586" i="9" a="1"/>
  <c r="F1586" i="9"/>
  <c r="H1650" i="9" a="1"/>
  <c r="F1714" i="9"/>
  <c r="H1522" i="9" a="1"/>
  <c r="H1522" i="9" l="1"/>
  <c r="H1650" i="9"/>
  <c r="H1586" i="9"/>
  <c r="H1714" i="9"/>
  <c r="B1652" i="9"/>
  <c r="B1588" i="9"/>
  <c r="B1524" i="9"/>
  <c r="B1716" i="9"/>
  <c r="H1523" i="9" a="1"/>
  <c r="F1715" i="9"/>
  <c r="H1651" i="9" a="1"/>
  <c r="F1523" i="9"/>
  <c r="H1715" i="9" a="1"/>
  <c r="F1651" i="9"/>
  <c r="F1587" i="9"/>
  <c r="H1587" i="9" a="1"/>
  <c r="H1651" i="9" l="1"/>
  <c r="H1587" i="9"/>
  <c r="H1715" i="9"/>
  <c r="H1523" i="9"/>
  <c r="B1717" i="9"/>
  <c r="B1589" i="9"/>
  <c r="B1653" i="9"/>
  <c r="F1524" i="9"/>
  <c r="H1716" i="9" a="1"/>
  <c r="F1588" i="9"/>
  <c r="H1588" i="9" a="1"/>
  <c r="F1716" i="9"/>
  <c r="F1652" i="9"/>
  <c r="H1524" i="9" a="1"/>
  <c r="H1652" i="9" a="1"/>
  <c r="H1588" i="9" l="1"/>
  <c r="H1716" i="9"/>
  <c r="H1524" i="9"/>
  <c r="H1652" i="9"/>
  <c r="B1654" i="9"/>
  <c r="B1590" i="9"/>
  <c r="B1718" i="9"/>
  <c r="H1589" i="9" a="1"/>
  <c r="H1717" i="9" a="1"/>
  <c r="F1653" i="9"/>
  <c r="H1653" i="9" a="1"/>
  <c r="F1589" i="9"/>
  <c r="F1717" i="9"/>
  <c r="H1717" i="9" l="1"/>
  <c r="H1589" i="9"/>
  <c r="H1653" i="9"/>
  <c r="B1719" i="9"/>
  <c r="B1655" i="9"/>
  <c r="B1591" i="9"/>
  <c r="H1590" i="9" a="1"/>
  <c r="H1718" i="9" a="1"/>
  <c r="H1654" i="9" a="1"/>
  <c r="F1654" i="9"/>
  <c r="F1718" i="9"/>
  <c r="F1590" i="9"/>
  <c r="H1718" i="9" l="1"/>
  <c r="H1654" i="9"/>
  <c r="H1590" i="9"/>
  <c r="B1720" i="9"/>
  <c r="B1656" i="9"/>
  <c r="B1592" i="9"/>
  <c r="F1655" i="9"/>
  <c r="F1719" i="9"/>
  <c r="H1655" i="9" a="1"/>
  <c r="H1591" i="9" a="1"/>
  <c r="H1719" i="9" a="1"/>
  <c r="F1591" i="9"/>
  <c r="H1719" i="9" l="1"/>
  <c r="H1591" i="9"/>
  <c r="H1655" i="9"/>
  <c r="B1657" i="9"/>
  <c r="B1593" i="9"/>
  <c r="B1721" i="9"/>
  <c r="F1720" i="9"/>
  <c r="H1656" i="9" a="1"/>
  <c r="F1656" i="9"/>
  <c r="H1720" i="9" a="1"/>
  <c r="H1592" i="9" a="1"/>
  <c r="F1592" i="9"/>
  <c r="H1656" i="9" l="1"/>
  <c r="H1720" i="9"/>
  <c r="H1592" i="9"/>
  <c r="B1722" i="9"/>
  <c r="B1658" i="9"/>
  <c r="B1594" i="9"/>
  <c r="H1593" i="9" a="1"/>
  <c r="F1593" i="9"/>
  <c r="F1721" i="9"/>
  <c r="H1721" i="9" a="1"/>
  <c r="H1657" i="9" a="1"/>
  <c r="F1657" i="9"/>
  <c r="H1657" i="9" l="1"/>
  <c r="H1593" i="9"/>
  <c r="H1721" i="9"/>
  <c r="B1723" i="9"/>
  <c r="B1659" i="9"/>
  <c r="B1595" i="9"/>
  <c r="F1722" i="9"/>
  <c r="H1722" i="9" a="1"/>
  <c r="H1594" i="9" a="1"/>
  <c r="H1658" i="9" a="1"/>
  <c r="F1594" i="9"/>
  <c r="F1658" i="9"/>
  <c r="H1722" i="9" l="1"/>
  <c r="H1658" i="9"/>
  <c r="H1594" i="9"/>
  <c r="B1660" i="9"/>
  <c r="B1596" i="9"/>
  <c r="B1724" i="9"/>
  <c r="F1659" i="9"/>
  <c r="H1659" i="9" a="1"/>
  <c r="F1595" i="9"/>
  <c r="H1723" i="9" a="1"/>
  <c r="F1723" i="9"/>
  <c r="H1595" i="9" a="1"/>
  <c r="H1659" i="9" l="1"/>
  <c r="H1723" i="9"/>
  <c r="H1595" i="9"/>
  <c r="B1661" i="9"/>
  <c r="B1597" i="9"/>
  <c r="B1725" i="9"/>
  <c r="H1660" i="9" a="1"/>
  <c r="F1724" i="9"/>
  <c r="H1596" i="9" a="1"/>
  <c r="H1724" i="9" a="1"/>
  <c r="F1660" i="9"/>
  <c r="F1596" i="9"/>
  <c r="H1724" i="9" l="1"/>
  <c r="H1596" i="9"/>
  <c r="H1660" i="9"/>
  <c r="B1726" i="9"/>
  <c r="B1662" i="9"/>
  <c r="B1598" i="9"/>
  <c r="F1725" i="9"/>
  <c r="F1597" i="9"/>
  <c r="H1597" i="9" a="1"/>
  <c r="H1661" i="9" a="1"/>
  <c r="F1661" i="9"/>
  <c r="H1725" i="9" a="1"/>
  <c r="H1661" i="9" l="1"/>
  <c r="H1597" i="9"/>
  <c r="H1725" i="9"/>
  <c r="B1663" i="9"/>
  <c r="B1599" i="9"/>
  <c r="B1727" i="9"/>
  <c r="H1662" i="9" a="1"/>
  <c r="H1598" i="9" a="1"/>
  <c r="F1662" i="9"/>
  <c r="F1598" i="9"/>
  <c r="F1726" i="9"/>
  <c r="H1726" i="9" a="1"/>
  <c r="H1598" i="9" l="1"/>
  <c r="H1662" i="9"/>
  <c r="H1726" i="9"/>
  <c r="B1664" i="9"/>
  <c r="B1600" i="9"/>
  <c r="B1728" i="9"/>
  <c r="H1663" i="9" a="1"/>
  <c r="F1663" i="9"/>
  <c r="F1727" i="9"/>
  <c r="F1599" i="9"/>
  <c r="H1727" i="9" a="1"/>
  <c r="H1599" i="9" a="1"/>
  <c r="H1727" i="9" l="1"/>
  <c r="H1663" i="9"/>
  <c r="H1599" i="9"/>
  <c r="B1601" i="9"/>
  <c r="B1665" i="9"/>
  <c r="B1729" i="9"/>
  <c r="F1600" i="9"/>
  <c r="F1728" i="9"/>
  <c r="H1664" i="9" a="1"/>
  <c r="F1664" i="9"/>
  <c r="H1728" i="9" a="1"/>
  <c r="H1600" i="9" a="1"/>
  <c r="H1728" i="9" l="1"/>
  <c r="H1664" i="9"/>
  <c r="H1600" i="9"/>
  <c r="B1666" i="9"/>
  <c r="B1602" i="9"/>
  <c r="B1730" i="9"/>
  <c r="H1665" i="9" a="1"/>
  <c r="F1729" i="9"/>
  <c r="F1665" i="9"/>
  <c r="H1729" i="9" a="1"/>
  <c r="H1601" i="9" a="1"/>
  <c r="F1601" i="9"/>
  <c r="H1601" i="9" l="1"/>
  <c r="H1729" i="9"/>
  <c r="H1665" i="9"/>
  <c r="B1603" i="9"/>
  <c r="B1667" i="9"/>
  <c r="B1731" i="9"/>
  <c r="H1666" i="9" a="1"/>
  <c r="F1730" i="9"/>
  <c r="F1602" i="9"/>
  <c r="H1730" i="9" a="1"/>
  <c r="H1602" i="9" a="1"/>
  <c r="F1666" i="9"/>
  <c r="H1602" i="9" l="1"/>
  <c r="H1730" i="9"/>
  <c r="H1666" i="9"/>
  <c r="B1668" i="9"/>
  <c r="B1604" i="9"/>
  <c r="B1732" i="9"/>
  <c r="H1603" i="9" a="1"/>
  <c r="H1667" i="9" a="1"/>
  <c r="F1731" i="9"/>
  <c r="F1603" i="9"/>
  <c r="H1731" i="9" a="1"/>
  <c r="F1667" i="9"/>
  <c r="H1731" i="9" l="1"/>
  <c r="H1603" i="9"/>
  <c r="H1667" i="9"/>
  <c r="B1669" i="9"/>
  <c r="B1605" i="9"/>
  <c r="B1733" i="9"/>
  <c r="H1668" i="9" a="1"/>
  <c r="H1732" i="9" a="1"/>
  <c r="F1604" i="9"/>
  <c r="H1604" i="9" a="1"/>
  <c r="F1732" i="9"/>
  <c r="F1668" i="9"/>
  <c r="H1732" i="9" l="1"/>
  <c r="H1668" i="9"/>
  <c r="H1604" i="9"/>
  <c r="B1798" i="9"/>
  <c r="B1670" i="9"/>
  <c r="B1606" i="9"/>
  <c r="B1734" i="9"/>
  <c r="H1605" i="9" a="1"/>
  <c r="H1733" i="9" a="1"/>
  <c r="H1669" i="9" a="1"/>
  <c r="F1733" i="9"/>
  <c r="F1605" i="9"/>
  <c r="F1669" i="9"/>
  <c r="H1733" i="9" l="1"/>
  <c r="H1669" i="9"/>
  <c r="H1605" i="9"/>
  <c r="B1735" i="9"/>
  <c r="B1799" i="9"/>
  <c r="B1671" i="9"/>
  <c r="B1607" i="9"/>
  <c r="F1734" i="9"/>
  <c r="F1798" i="9"/>
  <c r="F1606" i="9"/>
  <c r="H1670" i="9" a="1"/>
  <c r="H1606" i="9" a="1"/>
  <c r="H1734" i="9" a="1"/>
  <c r="H1798" i="9" a="1"/>
  <c r="F1670" i="9"/>
  <c r="H1798" i="9" l="1"/>
  <c r="H1670" i="9"/>
  <c r="H1734" i="9"/>
  <c r="H1606" i="9"/>
  <c r="B1672" i="9"/>
  <c r="B1608" i="9"/>
  <c r="B1736" i="9"/>
  <c r="B1800" i="9"/>
  <c r="F1671" i="9"/>
  <c r="H1799" i="9" a="1"/>
  <c r="F1799" i="9"/>
  <c r="F1607" i="9"/>
  <c r="F1735" i="9"/>
  <c r="H1607" i="9" a="1"/>
  <c r="H1671" i="9" a="1"/>
  <c r="H1735" i="9" a="1"/>
  <c r="H1607" i="9" l="1"/>
  <c r="H1735" i="9"/>
  <c r="H1671" i="9"/>
  <c r="H1799" i="9"/>
  <c r="B1737" i="9"/>
  <c r="B1609" i="9"/>
  <c r="B1673" i="9"/>
  <c r="B1801" i="9"/>
  <c r="H1800" i="9" a="1"/>
  <c r="F1736" i="9"/>
  <c r="H1672" i="9" a="1"/>
  <c r="F1672" i="9"/>
  <c r="H1736" i="9" a="1"/>
  <c r="F1608" i="9"/>
  <c r="F1800" i="9"/>
  <c r="H1608" i="9" a="1"/>
  <c r="H1736" i="9" l="1"/>
  <c r="H1608" i="9"/>
  <c r="H1672" i="9"/>
  <c r="H1800" i="9"/>
  <c r="B1802" i="9"/>
  <c r="B1738" i="9"/>
  <c r="B1674" i="9"/>
  <c r="B1610" i="9"/>
  <c r="H1801" i="9" a="1"/>
  <c r="H1737" i="9" a="1"/>
  <c r="H1673" i="9" a="1"/>
  <c r="F1673" i="9"/>
  <c r="H1609" i="9" a="1"/>
  <c r="F1801" i="9"/>
  <c r="F1737" i="9"/>
  <c r="F1609" i="9"/>
  <c r="H1737" i="9" l="1"/>
  <c r="H1609" i="9"/>
  <c r="H1673" i="9"/>
  <c r="H1801" i="9"/>
  <c r="B1739" i="9"/>
  <c r="B1611" i="9"/>
  <c r="B1675" i="9"/>
  <c r="B1803" i="9"/>
  <c r="H1610" i="9" a="1"/>
  <c r="H1674" i="9" a="1"/>
  <c r="F1738" i="9"/>
  <c r="F1802" i="9"/>
  <c r="F1610" i="9"/>
  <c r="H1802" i="9" a="1"/>
  <c r="F1674" i="9"/>
  <c r="H1738" i="9" a="1"/>
  <c r="H1738" i="9" l="1"/>
  <c r="H1802" i="9"/>
  <c r="H1674" i="9"/>
  <c r="H1610" i="9"/>
  <c r="B1676" i="9"/>
  <c r="B1612" i="9"/>
  <c r="B1804" i="9"/>
  <c r="B1740" i="9"/>
  <c r="F1739" i="9"/>
  <c r="H1739" i="9" a="1"/>
  <c r="F1611" i="9"/>
  <c r="H1675" i="9" a="1"/>
  <c r="F1803" i="9"/>
  <c r="H1611" i="9" a="1"/>
  <c r="F1675" i="9"/>
  <c r="H1803" i="9" a="1"/>
  <c r="H1611" i="9" l="1"/>
  <c r="H1675" i="9"/>
  <c r="H1803" i="9"/>
  <c r="H1739" i="9"/>
  <c r="B1805" i="9"/>
  <c r="B1741" i="9"/>
  <c r="B1677" i="9"/>
  <c r="B1613" i="9"/>
  <c r="F1676" i="9"/>
  <c r="H1612" i="9" a="1"/>
  <c r="F1804" i="9"/>
  <c r="H1740" i="9" a="1"/>
  <c r="F1612" i="9"/>
  <c r="H1676" i="9" a="1"/>
  <c r="F1740" i="9"/>
  <c r="H1804" i="9" a="1"/>
  <c r="H1804" i="9" l="1"/>
  <c r="H1612" i="9"/>
  <c r="H1676" i="9"/>
  <c r="H1740" i="9"/>
  <c r="B1806" i="9"/>
  <c r="B1678" i="9"/>
  <c r="B1614" i="9"/>
  <c r="B1742" i="9"/>
  <c r="F1613" i="9"/>
  <c r="H1613" i="9" a="1"/>
  <c r="F1741" i="9"/>
  <c r="H1741" i="9" a="1"/>
  <c r="H1805" i="9" a="1"/>
  <c r="F1677" i="9"/>
  <c r="H1677" i="9" a="1"/>
  <c r="F1805" i="9"/>
  <c r="H1677" i="9" l="1"/>
  <c r="H1741" i="9"/>
  <c r="H1613" i="9"/>
  <c r="H1805" i="9"/>
  <c r="B1743" i="9"/>
  <c r="B1679" i="9"/>
  <c r="B1615" i="9"/>
  <c r="B1807" i="9"/>
  <c r="H1806" i="9" a="1"/>
  <c r="H1678" i="9" a="1"/>
  <c r="H1614" i="9" a="1"/>
  <c r="F1678" i="9"/>
  <c r="F1806" i="9"/>
  <c r="F1614" i="9"/>
  <c r="F1742" i="9"/>
  <c r="H1742" i="9" a="1"/>
  <c r="H1742" i="9" l="1"/>
  <c r="H1678" i="9"/>
  <c r="H1614" i="9"/>
  <c r="H1806" i="9"/>
  <c r="B1808" i="9"/>
  <c r="B1680" i="9"/>
  <c r="B1744" i="9"/>
  <c r="F1807" i="9"/>
  <c r="F1615" i="9"/>
  <c r="F1679" i="9"/>
  <c r="H1615" i="9" a="1"/>
  <c r="F1743" i="9"/>
  <c r="H1679" i="9" a="1"/>
  <c r="H1807" i="9" a="1"/>
  <c r="H1743" i="9" a="1"/>
  <c r="H1807" i="9" l="1"/>
  <c r="H1679" i="9"/>
  <c r="H1615" i="9"/>
  <c r="H1743" i="9"/>
  <c r="B1809" i="9"/>
  <c r="B1745" i="9"/>
  <c r="B1681" i="9"/>
  <c r="H1680" i="9" a="1"/>
  <c r="F1744" i="9"/>
  <c r="F1680" i="9"/>
  <c r="H1744" i="9" a="1"/>
  <c r="F1808" i="9"/>
  <c r="H1808" i="9" a="1"/>
  <c r="H1808" i="9" l="1"/>
  <c r="H1680" i="9"/>
  <c r="H1744" i="9"/>
  <c r="B1746" i="9"/>
  <c r="B1682" i="9"/>
  <c r="B1810" i="9"/>
  <c r="F1809" i="9"/>
  <c r="H1745" i="9" a="1"/>
  <c r="F1745" i="9"/>
  <c r="H1809" i="9" a="1"/>
  <c r="F1681" i="9"/>
  <c r="H1681" i="9" a="1"/>
  <c r="H1745" i="9" l="1"/>
  <c r="H1809" i="9"/>
  <c r="H1681" i="9"/>
  <c r="B1811" i="9"/>
  <c r="B1747" i="9"/>
  <c r="B1683" i="9"/>
  <c r="H1746" i="9" a="1"/>
  <c r="F1810" i="9"/>
  <c r="F1746" i="9"/>
  <c r="H1810" i="9" a="1"/>
  <c r="F1682" i="9"/>
  <c r="H1682" i="9" a="1"/>
  <c r="H1810" i="9" l="1"/>
  <c r="H1746" i="9"/>
  <c r="H1682" i="9"/>
  <c r="B1812" i="9"/>
  <c r="B1748" i="9"/>
  <c r="B1684" i="9"/>
  <c r="H1683" i="9" a="1"/>
  <c r="F1811" i="9"/>
  <c r="F1747" i="9"/>
  <c r="H1811" i="9" a="1"/>
  <c r="F1683" i="9"/>
  <c r="H1747" i="9" a="1"/>
  <c r="H1811" i="9" l="1"/>
  <c r="H1683" i="9"/>
  <c r="H1747" i="9"/>
  <c r="B1749" i="9"/>
  <c r="B1685" i="9"/>
  <c r="B1813" i="9"/>
  <c r="F1748" i="9"/>
  <c r="H1748" i="9" a="1"/>
  <c r="F1812" i="9"/>
  <c r="F1684" i="9"/>
  <c r="H1684" i="9" a="1"/>
  <c r="H1812" i="9" a="1"/>
  <c r="H1748" i="9" l="1"/>
  <c r="H1684" i="9"/>
  <c r="H1812" i="9"/>
  <c r="B1750" i="9"/>
  <c r="B1686" i="9"/>
  <c r="B1814" i="9"/>
  <c r="H1749" i="9" a="1"/>
  <c r="H1685" i="9" a="1"/>
  <c r="F1685" i="9"/>
  <c r="H1813" i="9" a="1"/>
  <c r="F1813" i="9"/>
  <c r="F1749" i="9"/>
  <c r="H1685" i="9" l="1"/>
  <c r="H1749" i="9"/>
  <c r="H1813" i="9"/>
  <c r="B1751" i="9"/>
  <c r="B1687" i="9"/>
  <c r="B1815" i="9"/>
  <c r="F1814" i="9"/>
  <c r="H1750" i="9" a="1"/>
  <c r="F1750" i="9"/>
  <c r="H1814" i="9" a="1"/>
  <c r="F1686" i="9"/>
  <c r="H1686" i="9" a="1"/>
  <c r="H1750" i="9" l="1"/>
  <c r="H1814" i="9"/>
  <c r="H1686" i="9"/>
  <c r="B1752" i="9"/>
  <c r="B1688" i="9"/>
  <c r="B1816" i="9"/>
  <c r="H1751" i="9" a="1"/>
  <c r="H1815" i="9" a="1"/>
  <c r="F1687" i="9"/>
  <c r="H1687" i="9" a="1"/>
  <c r="F1815" i="9"/>
  <c r="F1751" i="9"/>
  <c r="H1815" i="9" l="1"/>
  <c r="H1751" i="9"/>
  <c r="H1687" i="9"/>
  <c r="B1753" i="9"/>
  <c r="B1689" i="9"/>
  <c r="B1817" i="9"/>
  <c r="F1752" i="9"/>
  <c r="H1688" i="9" a="1"/>
  <c r="F1816" i="9"/>
  <c r="H1752" i="9" a="1"/>
  <c r="F1688" i="9"/>
  <c r="H1816" i="9" a="1"/>
  <c r="H1816" i="9" l="1"/>
  <c r="H1752" i="9"/>
  <c r="H1688" i="9"/>
  <c r="B1690" i="9"/>
  <c r="B1754" i="9"/>
  <c r="B1818" i="9"/>
  <c r="H1753" i="9" a="1"/>
  <c r="H1817" i="9" a="1"/>
  <c r="F1817" i="9"/>
  <c r="F1689" i="9"/>
  <c r="H1689" i="9" a="1"/>
  <c r="F1753" i="9"/>
  <c r="H1817" i="9" l="1"/>
  <c r="H1689" i="9"/>
  <c r="H1753" i="9"/>
  <c r="B1819" i="9"/>
  <c r="B1755" i="9"/>
  <c r="B1691" i="9"/>
  <c r="F1818" i="9"/>
  <c r="H1754" i="9" a="1"/>
  <c r="F1754" i="9"/>
  <c r="H1690" i="9" a="1"/>
  <c r="F1690" i="9"/>
  <c r="H1818" i="9" a="1"/>
  <c r="H1754" i="9" l="1"/>
  <c r="H1690" i="9"/>
  <c r="H1818" i="9"/>
  <c r="B1756" i="9"/>
  <c r="B1692" i="9"/>
  <c r="B1820" i="9"/>
  <c r="F1755" i="9"/>
  <c r="H1691" i="9" a="1"/>
  <c r="F1691" i="9"/>
  <c r="H1819" i="9" a="1"/>
  <c r="H1755" i="9" a="1"/>
  <c r="F1819" i="9"/>
  <c r="H1755" i="9" l="1"/>
  <c r="H1819" i="9"/>
  <c r="H1691" i="9"/>
  <c r="B1757" i="9"/>
  <c r="B1693" i="9"/>
  <c r="B1821" i="9"/>
  <c r="H1756" i="9" a="1"/>
  <c r="H1692" i="9" a="1"/>
  <c r="F1820" i="9"/>
  <c r="H1820" i="9" a="1"/>
  <c r="F1692" i="9"/>
  <c r="F1756" i="9"/>
  <c r="H1692" i="9" l="1"/>
  <c r="H1756" i="9"/>
  <c r="H1820" i="9"/>
  <c r="B1758" i="9"/>
  <c r="B1694" i="9"/>
  <c r="B1822" i="9"/>
  <c r="F1757" i="9"/>
  <c r="F1821" i="9"/>
  <c r="F1693" i="9"/>
  <c r="H1693" i="9" a="1"/>
  <c r="H1757" i="9" a="1"/>
  <c r="H1821" i="9" a="1"/>
  <c r="H1757" i="9" l="1"/>
  <c r="H1693" i="9"/>
  <c r="H1821" i="9"/>
  <c r="B1823" i="9"/>
  <c r="B1759" i="9"/>
  <c r="B1695" i="9"/>
  <c r="F1758" i="9"/>
  <c r="H1822" i="9" a="1"/>
  <c r="H1694" i="9" a="1"/>
  <c r="F1822" i="9"/>
  <c r="F1694" i="9"/>
  <c r="H1758" i="9" a="1"/>
  <c r="H1822" i="9" l="1"/>
  <c r="H1694" i="9"/>
  <c r="H1758" i="9"/>
  <c r="B1760" i="9"/>
  <c r="B1696" i="9"/>
  <c r="B1824" i="9"/>
  <c r="F1759" i="9"/>
  <c r="F1823" i="9"/>
  <c r="H1823" i="9" a="1"/>
  <c r="F1695" i="9"/>
  <c r="H1759" i="9" a="1"/>
  <c r="H1695" i="9" a="1"/>
  <c r="H1759" i="9" l="1"/>
  <c r="H1823" i="9"/>
  <c r="H1695" i="9"/>
  <c r="B1761" i="9"/>
  <c r="B1697" i="9"/>
  <c r="B1825" i="9"/>
  <c r="B1889" i="9"/>
  <c r="H1760" i="9" a="1"/>
  <c r="F1760" i="9"/>
  <c r="H1824" i="9" a="1"/>
  <c r="H1696" i="9" a="1"/>
  <c r="F1824" i="9"/>
  <c r="F1696" i="9"/>
  <c r="H1824" i="9" l="1"/>
  <c r="H1760" i="9"/>
  <c r="H1696" i="9"/>
  <c r="B1698" i="9"/>
  <c r="B1762" i="9"/>
  <c r="B1826" i="9"/>
  <c r="B1890" i="9"/>
  <c r="H1761" i="9" a="1"/>
  <c r="F1697" i="9"/>
  <c r="F1761" i="9"/>
  <c r="F1825" i="9"/>
  <c r="H1697" i="9" a="1"/>
  <c r="H1825" i="9" a="1"/>
  <c r="F1889" i="9"/>
  <c r="H1889" i="9" a="1"/>
  <c r="H1825" i="9" l="1"/>
  <c r="H1697" i="9"/>
  <c r="H1761" i="9"/>
  <c r="H1889" i="9"/>
  <c r="B1763" i="9"/>
  <c r="B1699" i="9"/>
  <c r="B1891" i="9"/>
  <c r="B1827" i="9"/>
  <c r="F1890" i="9"/>
  <c r="F1698" i="9"/>
  <c r="F1762" i="9"/>
  <c r="H1826" i="9" a="1"/>
  <c r="H1890" i="9" a="1"/>
  <c r="H1698" i="9" a="1"/>
  <c r="F1826" i="9"/>
  <c r="H1762" i="9" a="1"/>
  <c r="H1762" i="9" l="1"/>
  <c r="H1698" i="9"/>
  <c r="H1890" i="9"/>
  <c r="H1826" i="9"/>
  <c r="B1892" i="9"/>
  <c r="B1700" i="9"/>
  <c r="B1764" i="9"/>
  <c r="B1828" i="9"/>
  <c r="H1827" i="9" a="1"/>
  <c r="F1891" i="9"/>
  <c r="F1763" i="9"/>
  <c r="H1891" i="9" a="1"/>
  <c r="F1699" i="9"/>
  <c r="F1827" i="9"/>
  <c r="H1699" i="9" a="1"/>
  <c r="H1763" i="9" a="1"/>
  <c r="H1891" i="9" l="1"/>
  <c r="H1763" i="9"/>
  <c r="H1699" i="9"/>
  <c r="H1827" i="9"/>
  <c r="B1829" i="9"/>
  <c r="B1765" i="9"/>
  <c r="B1701" i="9"/>
  <c r="B1893" i="9"/>
  <c r="H1764" i="9" a="1"/>
  <c r="F1700" i="9"/>
  <c r="H1700" i="9" a="1"/>
  <c r="H1892" i="9" a="1"/>
  <c r="F1892" i="9"/>
  <c r="F1828" i="9"/>
  <c r="H1828" i="9" a="1"/>
  <c r="F1764" i="9"/>
  <c r="H1700" i="9" l="1"/>
  <c r="H1828" i="9"/>
  <c r="H1892" i="9"/>
  <c r="H1764" i="9"/>
  <c r="B1894" i="9"/>
  <c r="B1766" i="9"/>
  <c r="B1702" i="9"/>
  <c r="B1830" i="9"/>
  <c r="H1893" i="9" a="1"/>
  <c r="H1701" i="9" a="1"/>
  <c r="F1829" i="9"/>
  <c r="F1893" i="9"/>
  <c r="F1701" i="9"/>
  <c r="H1765" i="9" a="1"/>
  <c r="F1765" i="9"/>
  <c r="H1829" i="9" a="1"/>
  <c r="H1765" i="9" l="1"/>
  <c r="H1829" i="9"/>
  <c r="H1701" i="9"/>
  <c r="H1893" i="9"/>
  <c r="B1895" i="9"/>
  <c r="B1767" i="9"/>
  <c r="B1703" i="9"/>
  <c r="B1831" i="9"/>
  <c r="H1894" i="9" a="1"/>
  <c r="F1830" i="9"/>
  <c r="H1702" i="9" a="1"/>
  <c r="F1702" i="9"/>
  <c r="H1830" i="9" a="1"/>
  <c r="F1766" i="9"/>
  <c r="H1766" i="9" a="1"/>
  <c r="F1894" i="9"/>
  <c r="H1830" i="9" l="1"/>
  <c r="H1766" i="9"/>
  <c r="H1702" i="9"/>
  <c r="H1894" i="9"/>
  <c r="B1896" i="9"/>
  <c r="B1768" i="9"/>
  <c r="B1704" i="9"/>
  <c r="B1832" i="9"/>
  <c r="H1895" i="9" a="1"/>
  <c r="F1831" i="9"/>
  <c r="F1767" i="9"/>
  <c r="H1767" i="9" a="1"/>
  <c r="F1703" i="9"/>
  <c r="H1703" i="9" a="1"/>
  <c r="H1831" i="9" a="1"/>
  <c r="F1895" i="9"/>
  <c r="H1703" i="9" l="1"/>
  <c r="H1831" i="9"/>
  <c r="H1767" i="9"/>
  <c r="H1895" i="9"/>
  <c r="B1897" i="9"/>
  <c r="B1769" i="9"/>
  <c r="B1705" i="9"/>
  <c r="B1833" i="9"/>
  <c r="F1704" i="9"/>
  <c r="H1704" i="9" a="1"/>
  <c r="F1832" i="9"/>
  <c r="H1832" i="9" a="1"/>
  <c r="H1896" i="9" a="1"/>
  <c r="F1768" i="9"/>
  <c r="F1896" i="9"/>
  <c r="H1768" i="9" a="1"/>
  <c r="H1768" i="9" l="1"/>
  <c r="H1832" i="9"/>
  <c r="H1704" i="9"/>
  <c r="H1896" i="9"/>
  <c r="B1834" i="9"/>
  <c r="B1898" i="9"/>
  <c r="B1706" i="9"/>
  <c r="B1770" i="9"/>
  <c r="H1769" i="9" a="1"/>
  <c r="H1833" i="9" a="1"/>
  <c r="F1897" i="9"/>
  <c r="H1705" i="9" a="1"/>
  <c r="F1833" i="9"/>
  <c r="H1897" i="9" a="1"/>
  <c r="F1705" i="9"/>
  <c r="F1769" i="9"/>
  <c r="H1897" i="9" l="1"/>
  <c r="H1705" i="9"/>
  <c r="H1833" i="9"/>
  <c r="H1769" i="9"/>
  <c r="B1835" i="9"/>
  <c r="B1771" i="9"/>
  <c r="B1899" i="9"/>
  <c r="H1834" i="9" a="1"/>
  <c r="F1770" i="9"/>
  <c r="H1706" i="9" a="1"/>
  <c r="F1706" i="9"/>
  <c r="F1834" i="9"/>
  <c r="F1898" i="9"/>
  <c r="H1898" i="9" a="1"/>
  <c r="H1770" i="9" a="1"/>
  <c r="H1770" i="9" l="1"/>
  <c r="H1898" i="9"/>
  <c r="H1706" i="9"/>
  <c r="H1834" i="9"/>
  <c r="B1900" i="9"/>
  <c r="B1836" i="9"/>
  <c r="B1772" i="9"/>
  <c r="F1771" i="9"/>
  <c r="H1835" i="9" a="1"/>
  <c r="F1899" i="9"/>
  <c r="H1899" i="9" a="1"/>
  <c r="F1835" i="9"/>
  <c r="H1771" i="9" a="1"/>
  <c r="H1771" i="9" l="1"/>
  <c r="H1835" i="9"/>
  <c r="H1899" i="9"/>
  <c r="B1837" i="9"/>
  <c r="B1773" i="9"/>
  <c r="B1901" i="9"/>
  <c r="H1772" i="9" a="1"/>
  <c r="F1900" i="9"/>
  <c r="F1772" i="9"/>
  <c r="H1836" i="9" a="1"/>
  <c r="H1900" i="9" a="1"/>
  <c r="F1836" i="9"/>
  <c r="H1900" i="9" l="1"/>
  <c r="H1772" i="9"/>
  <c r="H1836" i="9"/>
  <c r="B1902" i="9"/>
  <c r="B1838" i="9"/>
  <c r="B1774" i="9"/>
  <c r="H1773" i="9" a="1"/>
  <c r="F1773" i="9"/>
  <c r="F1837" i="9"/>
  <c r="F1901" i="9"/>
  <c r="H1901" i="9" a="1"/>
  <c r="H1837" i="9" a="1"/>
  <c r="H1901" i="9" l="1"/>
  <c r="H1773" i="9"/>
  <c r="H1837" i="9"/>
  <c r="B1839" i="9"/>
  <c r="B1775" i="9"/>
  <c r="B1903" i="9"/>
  <c r="H1838" i="9" a="1"/>
  <c r="H1774" i="9" a="1"/>
  <c r="F1774" i="9"/>
  <c r="H1902" i="9" a="1"/>
  <c r="F1902" i="9"/>
  <c r="F1838" i="9"/>
  <c r="H1774" i="9" l="1"/>
  <c r="H1838" i="9"/>
  <c r="H1902" i="9"/>
  <c r="B1904" i="9"/>
  <c r="B1776" i="9"/>
  <c r="B1840" i="9"/>
  <c r="F1903" i="9"/>
  <c r="H1839" i="9" a="1"/>
  <c r="H1775" i="9" a="1"/>
  <c r="H1903" i="9" a="1"/>
  <c r="F1775" i="9"/>
  <c r="F1839" i="9"/>
  <c r="H1839" i="9" l="1"/>
  <c r="H1903" i="9"/>
  <c r="H1775" i="9"/>
  <c r="B1905" i="9"/>
  <c r="B1777" i="9"/>
  <c r="B1841" i="9"/>
  <c r="F1904" i="9"/>
  <c r="F1840" i="9"/>
  <c r="H1904" i="9" a="1"/>
  <c r="H1776" i="9" a="1"/>
  <c r="H1840" i="9" a="1"/>
  <c r="F1776" i="9"/>
  <c r="H1840" i="9" l="1"/>
  <c r="H1776" i="9"/>
  <c r="H1904" i="9"/>
  <c r="B1906" i="9"/>
  <c r="B1842" i="9"/>
  <c r="B1778" i="9"/>
  <c r="F1905" i="9"/>
  <c r="H1841" i="9" a="1"/>
  <c r="H1777" i="9" a="1"/>
  <c r="F1841" i="9"/>
  <c r="F1777" i="9"/>
  <c r="H1905" i="9" a="1"/>
  <c r="H1841" i="9" l="1"/>
  <c r="H1777" i="9"/>
  <c r="H1905" i="9"/>
  <c r="B1843" i="9"/>
  <c r="B1779" i="9"/>
  <c r="B1907" i="9"/>
  <c r="F1842" i="9"/>
  <c r="F1778" i="9"/>
  <c r="H1778" i="9" a="1"/>
  <c r="F1906" i="9"/>
  <c r="H1842" i="9" a="1"/>
  <c r="H1906" i="9" a="1"/>
  <c r="H1842" i="9" l="1"/>
  <c r="H1778" i="9"/>
  <c r="H1906" i="9"/>
  <c r="B1844" i="9"/>
  <c r="B1780" i="9"/>
  <c r="B1908" i="9"/>
  <c r="F1907" i="9"/>
  <c r="F1779" i="9"/>
  <c r="F1843" i="9"/>
  <c r="H1843" i="9" a="1"/>
  <c r="H1779" i="9" a="1"/>
  <c r="H1907" i="9" a="1"/>
  <c r="H1843" i="9" l="1"/>
  <c r="H1907" i="9"/>
  <c r="H1779" i="9"/>
  <c r="B1845" i="9"/>
  <c r="B1781" i="9"/>
  <c r="B1909" i="9"/>
  <c r="H1844" i="9" a="1"/>
  <c r="F1844" i="9"/>
  <c r="F1908" i="9"/>
  <c r="H1780" i="9" a="1"/>
  <c r="H1908" i="9" a="1"/>
  <c r="F1780" i="9"/>
  <c r="H1908" i="9" l="1"/>
  <c r="H1780" i="9"/>
  <c r="H1844" i="9"/>
  <c r="B1910" i="9"/>
  <c r="B1846" i="9"/>
  <c r="B1782" i="9"/>
  <c r="F1845" i="9"/>
  <c r="H1845" i="9" a="1"/>
  <c r="H1909" i="9" a="1"/>
  <c r="H1781" i="9" a="1"/>
  <c r="F1781" i="9"/>
  <c r="F1909" i="9"/>
  <c r="H1845" i="9" l="1"/>
  <c r="H1781" i="9"/>
  <c r="H1909" i="9"/>
  <c r="B1783" i="9"/>
  <c r="B1847" i="9"/>
  <c r="B1911" i="9"/>
  <c r="F1846" i="9"/>
  <c r="F1910" i="9"/>
  <c r="H1910" i="9" a="1"/>
  <c r="H1846" i="9" a="1"/>
  <c r="F1782" i="9"/>
  <c r="H1782" i="9" a="1"/>
  <c r="H1846" i="9" l="1"/>
  <c r="H1910" i="9"/>
  <c r="H1782" i="9"/>
  <c r="B1912" i="9"/>
  <c r="B1848" i="9"/>
  <c r="B1784" i="9"/>
  <c r="H1783" i="9" a="1"/>
  <c r="H1911" i="9" a="1"/>
  <c r="H1847" i="9" a="1"/>
  <c r="F1911" i="9"/>
  <c r="F1783" i="9"/>
  <c r="F1847" i="9"/>
  <c r="H1911" i="9" l="1"/>
  <c r="H1847" i="9"/>
  <c r="H1783" i="9"/>
  <c r="B1913" i="9"/>
  <c r="B1849" i="9"/>
  <c r="B1785" i="9"/>
  <c r="H1784" i="9" a="1"/>
  <c r="F1784" i="9"/>
  <c r="H1848" i="9" a="1"/>
  <c r="F1912" i="9"/>
  <c r="H1912" i="9" a="1"/>
  <c r="F1848" i="9"/>
  <c r="H1912" i="9" l="1"/>
  <c r="H1848" i="9"/>
  <c r="H1784" i="9"/>
  <c r="B1850" i="9"/>
  <c r="B1786" i="9"/>
  <c r="B1914" i="9"/>
  <c r="H1849" i="9" a="1"/>
  <c r="F1913" i="9"/>
  <c r="H1785" i="9" a="1"/>
  <c r="F1785" i="9"/>
  <c r="H1913" i="9" a="1"/>
  <c r="F1849" i="9"/>
  <c r="H1913" i="9" l="1"/>
  <c r="H1785" i="9"/>
  <c r="H1849" i="9"/>
  <c r="B1915" i="9"/>
  <c r="B1851" i="9"/>
  <c r="B1787" i="9"/>
  <c r="F1786" i="9"/>
  <c r="H1914" i="9" a="1"/>
  <c r="F1914" i="9"/>
  <c r="F1850" i="9"/>
  <c r="H1850" i="9" a="1"/>
  <c r="H1786" i="9" a="1"/>
  <c r="H1914" i="9" l="1"/>
  <c r="H1850" i="9"/>
  <c r="H1786" i="9"/>
  <c r="B1916" i="9"/>
  <c r="B1980" i="9"/>
  <c r="B1852" i="9"/>
  <c r="B1788" i="9"/>
  <c r="H1787" i="9" a="1"/>
  <c r="F1915" i="9"/>
  <c r="F1787" i="9"/>
  <c r="H1851" i="9" a="1"/>
  <c r="F1851" i="9"/>
  <c r="H1915" i="9" a="1"/>
  <c r="H1851" i="9" l="1"/>
  <c r="H1787" i="9"/>
  <c r="H1915" i="9"/>
  <c r="B1853" i="9"/>
  <c r="B1789" i="9"/>
  <c r="B1917" i="9"/>
  <c r="B1981" i="9"/>
  <c r="H1980" i="9" a="1"/>
  <c r="H1852" i="9" a="1"/>
  <c r="F1980" i="9"/>
  <c r="H1916" i="9" a="1"/>
  <c r="F1852" i="9"/>
  <c r="F1788" i="9"/>
  <c r="F1916" i="9"/>
  <c r="H1788" i="9" a="1"/>
  <c r="H1916" i="9" l="1"/>
  <c r="H1852" i="9"/>
  <c r="H1980" i="9"/>
  <c r="H1788" i="9"/>
  <c r="B1918" i="9"/>
  <c r="B1854" i="9"/>
  <c r="B1790" i="9"/>
  <c r="B1982" i="9"/>
  <c r="H1853" i="9" a="1"/>
  <c r="F1853" i="9"/>
  <c r="F1917" i="9"/>
  <c r="H1789" i="9" a="1"/>
  <c r="F1789" i="9"/>
  <c r="F1981" i="9"/>
  <c r="H1981" i="9" a="1"/>
  <c r="H1917" i="9" a="1"/>
  <c r="H1917" i="9" l="1"/>
  <c r="H1981" i="9"/>
  <c r="H1789" i="9"/>
  <c r="H1853" i="9"/>
  <c r="B1855" i="9"/>
  <c r="B1791" i="9"/>
  <c r="B1983" i="9"/>
  <c r="B1919" i="9"/>
  <c r="H1790" i="9" a="1"/>
  <c r="H1854" i="9" a="1"/>
  <c r="F1854" i="9"/>
  <c r="H1982" i="9" a="1"/>
  <c r="F1982" i="9"/>
  <c r="F1918" i="9"/>
  <c r="H1918" i="9" a="1"/>
  <c r="F1790" i="9"/>
  <c r="H1918" i="9" l="1"/>
  <c r="H1982" i="9"/>
  <c r="H1854" i="9"/>
  <c r="H1790" i="9"/>
  <c r="B1920" i="9"/>
  <c r="B1984" i="9"/>
  <c r="B1856" i="9"/>
  <c r="B1792" i="9"/>
  <c r="F1919" i="9"/>
  <c r="F1983" i="9"/>
  <c r="H1919" i="9" a="1"/>
  <c r="H1791" i="9" a="1"/>
  <c r="F1791" i="9"/>
  <c r="F1855" i="9"/>
  <c r="H1855" i="9" a="1"/>
  <c r="H1983" i="9" a="1"/>
  <c r="H1791" i="9" l="1"/>
  <c r="H1983" i="9"/>
  <c r="H1855" i="9"/>
  <c r="H1919" i="9"/>
  <c r="B1921" i="9"/>
  <c r="B1857" i="9"/>
  <c r="B1793" i="9"/>
  <c r="B1985" i="9"/>
  <c r="H1856" i="9" a="1"/>
  <c r="F1920" i="9"/>
  <c r="H1792" i="9" a="1"/>
  <c r="H1984" i="9" a="1"/>
  <c r="F1792" i="9"/>
  <c r="F1856" i="9"/>
  <c r="F1984" i="9"/>
  <c r="H1920" i="9" a="1"/>
  <c r="H1920" i="9" l="1"/>
  <c r="H1984" i="9"/>
  <c r="H1792" i="9"/>
  <c r="H1856" i="9"/>
  <c r="B1986" i="9"/>
  <c r="B1858" i="9"/>
  <c r="B1794" i="9"/>
  <c r="B1922" i="9"/>
  <c r="H1985" i="9" a="1"/>
  <c r="H1857" i="9" a="1"/>
  <c r="F1793" i="9"/>
  <c r="F1857" i="9"/>
  <c r="H1793" i="9" a="1"/>
  <c r="F1921" i="9"/>
  <c r="H1921" i="9" a="1"/>
  <c r="F1985" i="9"/>
  <c r="H1921" i="9" l="1"/>
  <c r="H1857" i="9"/>
  <c r="H1793" i="9"/>
  <c r="H1985" i="9"/>
  <c r="B1859" i="9"/>
  <c r="B1795" i="9"/>
  <c r="B1923" i="9"/>
  <c r="B1987" i="9"/>
  <c r="H1794" i="9" a="1"/>
  <c r="H1922" i="9" a="1"/>
  <c r="F1922" i="9"/>
  <c r="H1858" i="9" a="1"/>
  <c r="F1858" i="9"/>
  <c r="H1986" i="9" a="1"/>
  <c r="F1794" i="9"/>
  <c r="F1986" i="9"/>
  <c r="H1986" i="9" l="1"/>
  <c r="H1858" i="9"/>
  <c r="H1922" i="9"/>
  <c r="H1794" i="9"/>
  <c r="B1988" i="9"/>
  <c r="B1924" i="9"/>
  <c r="B1860" i="9"/>
  <c r="B1796" i="9"/>
  <c r="H1987" i="9" a="1"/>
  <c r="F1795" i="9"/>
  <c r="F1987" i="9"/>
  <c r="H1923" i="9" a="1"/>
  <c r="F1923" i="9"/>
  <c r="F1859" i="9"/>
  <c r="H1795" i="9" a="1"/>
  <c r="H1859" i="9" a="1"/>
  <c r="H1859" i="9" l="1"/>
  <c r="H1795" i="9"/>
  <c r="H1923" i="9"/>
  <c r="H1987" i="9"/>
  <c r="B1861" i="9"/>
  <c r="B1797" i="9"/>
  <c r="B1925" i="9"/>
  <c r="B1989" i="9"/>
  <c r="F1860" i="9"/>
  <c r="H1796" i="9" a="1"/>
  <c r="F1988" i="9"/>
  <c r="F1924" i="9"/>
  <c r="H1860" i="9" a="1"/>
  <c r="H1988" i="9" a="1"/>
  <c r="F1796" i="9"/>
  <c r="H1924" i="9" a="1"/>
  <c r="H1924" i="9" l="1"/>
  <c r="H1860" i="9"/>
  <c r="H1988" i="9"/>
  <c r="H1796" i="9"/>
  <c r="B1926" i="9"/>
  <c r="B1862" i="9"/>
  <c r="B1990" i="9"/>
  <c r="H1989" i="9" a="1"/>
  <c r="F1925" i="9"/>
  <c r="F1797" i="9"/>
  <c r="H1797" i="9" a="1"/>
  <c r="H1925" i="9" a="1"/>
  <c r="H1861" i="9" a="1"/>
  <c r="F1989" i="9"/>
  <c r="F1861" i="9"/>
  <c r="H1925" i="9" l="1"/>
  <c r="H1861" i="9"/>
  <c r="H1797" i="9"/>
  <c r="H1989" i="9"/>
  <c r="B1991" i="9"/>
  <c r="B1927" i="9"/>
  <c r="B1863" i="9"/>
  <c r="H1990" i="9" a="1"/>
  <c r="H1862" i="9" a="1"/>
  <c r="F1862" i="9"/>
  <c r="H1926" i="9" a="1"/>
  <c r="F1926" i="9"/>
  <c r="F1990" i="9"/>
  <c r="H1862" i="9" l="1"/>
  <c r="H1990" i="9"/>
  <c r="H1926" i="9"/>
  <c r="B1928" i="9"/>
  <c r="B1864" i="9"/>
  <c r="B1992" i="9"/>
  <c r="F1927" i="9"/>
  <c r="F1863" i="9"/>
  <c r="H1991" i="9" a="1"/>
  <c r="H1927" i="9" a="1"/>
  <c r="F1991" i="9"/>
  <c r="H1863" i="9" a="1"/>
  <c r="H1927" i="9" l="1"/>
  <c r="H1991" i="9"/>
  <c r="H1863" i="9"/>
  <c r="B1993" i="9"/>
  <c r="B1929" i="9"/>
  <c r="B1865" i="9"/>
  <c r="H1928" i="9" a="1"/>
  <c r="H1864" i="9" a="1"/>
  <c r="F1928" i="9"/>
  <c r="H1992" i="9" a="1"/>
  <c r="F1864" i="9"/>
  <c r="F1992" i="9"/>
  <c r="H1992" i="9" l="1"/>
  <c r="H1928" i="9"/>
  <c r="H1864" i="9"/>
  <c r="B1994" i="9"/>
  <c r="B1930" i="9"/>
  <c r="B1866" i="9"/>
  <c r="F1929" i="9"/>
  <c r="F1865" i="9"/>
  <c r="F1993" i="9"/>
  <c r="H1865" i="9" a="1"/>
  <c r="H1993" i="9" a="1"/>
  <c r="H1929" i="9" a="1"/>
  <c r="H1993" i="9" l="1"/>
  <c r="H1865" i="9"/>
  <c r="H1929" i="9"/>
  <c r="B1931" i="9"/>
  <c r="B1867" i="9"/>
  <c r="B1995" i="9"/>
  <c r="H1994" i="9" a="1"/>
  <c r="H1866" i="9" a="1"/>
  <c r="F1994" i="9"/>
  <c r="F1930" i="9"/>
  <c r="F1866" i="9"/>
  <c r="H1930" i="9" a="1"/>
  <c r="H1930" i="9" l="1"/>
  <c r="H1994" i="9"/>
  <c r="H1866" i="9"/>
  <c r="B1932" i="9"/>
  <c r="B1868" i="9"/>
  <c r="B1996" i="9"/>
  <c r="H1931" i="9" a="1"/>
  <c r="F1995" i="9"/>
  <c r="F1931" i="9"/>
  <c r="F1867" i="9"/>
  <c r="H1867" i="9" a="1"/>
  <c r="H1995" i="9" a="1"/>
  <c r="H1867" i="9" l="1"/>
  <c r="H1931" i="9"/>
  <c r="H1995" i="9"/>
  <c r="B1997" i="9"/>
  <c r="B1933" i="9"/>
  <c r="B1869" i="9"/>
  <c r="F1932" i="9"/>
  <c r="H1996" i="9" a="1"/>
  <c r="H1932" i="9" a="1"/>
  <c r="H1868" i="9" a="1"/>
  <c r="F1996" i="9"/>
  <c r="F1868" i="9"/>
  <c r="H1996" i="9" l="1"/>
  <c r="H1868" i="9"/>
  <c r="H1932" i="9"/>
  <c r="B1934" i="9"/>
  <c r="B1870" i="9"/>
  <c r="B1998" i="9"/>
  <c r="F1997" i="9"/>
  <c r="F1869" i="9"/>
  <c r="H1997" i="9" a="1"/>
  <c r="F1933" i="9"/>
  <c r="H1933" i="9" a="1"/>
  <c r="H1869" i="9" a="1"/>
  <c r="H1933" i="9" l="1"/>
  <c r="H1997" i="9"/>
  <c r="H1869" i="9"/>
  <c r="B1935" i="9"/>
  <c r="B1871" i="9"/>
  <c r="B1999" i="9"/>
  <c r="H1934" i="9" a="1"/>
  <c r="F1998" i="9"/>
  <c r="H1870" i="9" a="1"/>
  <c r="H1998" i="9" a="1"/>
  <c r="F1934" i="9"/>
  <c r="F1870" i="9"/>
  <c r="H1998" i="9" l="1"/>
  <c r="H1870" i="9"/>
  <c r="H1934" i="9"/>
  <c r="B1936" i="9"/>
  <c r="B1872" i="9"/>
  <c r="B2000" i="9"/>
  <c r="H1935" i="9" a="1"/>
  <c r="F1935" i="9"/>
  <c r="F1871" i="9"/>
  <c r="F1999" i="9"/>
  <c r="H1999" i="9" a="1"/>
  <c r="H1871" i="9" a="1"/>
  <c r="H1999" i="9" l="1"/>
  <c r="H1935" i="9"/>
  <c r="H1871" i="9"/>
  <c r="B1937" i="9"/>
  <c r="B1873" i="9"/>
  <c r="B2001" i="9"/>
  <c r="F2000" i="9"/>
  <c r="H1936" i="9" a="1"/>
  <c r="F1936" i="9"/>
  <c r="H2000" i="9" a="1"/>
  <c r="H1872" i="9" a="1"/>
  <c r="F1872" i="9"/>
  <c r="H1936" i="9" l="1"/>
  <c r="H2000" i="9"/>
  <c r="H1872" i="9"/>
  <c r="B1938" i="9"/>
  <c r="B1874" i="9"/>
  <c r="B2002" i="9"/>
  <c r="H1873" i="9" a="1"/>
  <c r="F1937" i="9"/>
  <c r="F1873" i="9"/>
  <c r="F2001" i="9"/>
  <c r="H2001" i="9" a="1"/>
  <c r="H1937" i="9" a="1"/>
  <c r="H2001" i="9" l="1"/>
  <c r="H1873" i="9"/>
  <c r="H1937" i="9"/>
  <c r="B2003" i="9"/>
  <c r="B1939" i="9"/>
  <c r="B1875" i="9"/>
  <c r="F2002" i="9"/>
  <c r="H2002" i="9" a="1"/>
  <c r="F1874" i="9"/>
  <c r="H1938" i="9" a="1"/>
  <c r="F1938" i="9"/>
  <c r="H1874" i="9" a="1"/>
  <c r="H2002" i="9" l="1"/>
  <c r="H1938" i="9"/>
  <c r="H1874" i="9"/>
  <c r="B2004" i="9"/>
  <c r="B1940" i="9"/>
  <c r="B1876" i="9"/>
  <c r="H1875" i="9" a="1"/>
  <c r="F2003" i="9"/>
  <c r="H2003" i="9" a="1"/>
  <c r="H1939" i="9" a="1"/>
  <c r="F1875" i="9"/>
  <c r="F1939" i="9"/>
  <c r="H1939" i="9" l="1"/>
  <c r="H2003" i="9"/>
  <c r="H1875" i="9"/>
  <c r="B1941" i="9"/>
  <c r="B1877" i="9"/>
  <c r="B2005" i="9"/>
  <c r="F2004" i="9"/>
  <c r="H1876" i="9" a="1"/>
  <c r="F1940" i="9"/>
  <c r="H1940" i="9" a="1"/>
  <c r="F1876" i="9"/>
  <c r="H2004" i="9" a="1"/>
  <c r="H1940" i="9" l="1"/>
  <c r="H2004" i="9"/>
  <c r="H1876" i="9"/>
  <c r="B2006" i="9"/>
  <c r="B1942" i="9"/>
  <c r="B1878" i="9"/>
  <c r="H1877" i="9" a="1"/>
  <c r="F1941" i="9"/>
  <c r="H2005" i="9" a="1"/>
  <c r="H1941" i="9" a="1"/>
  <c r="F2005" i="9"/>
  <c r="F1877" i="9"/>
  <c r="H1941" i="9" l="1"/>
  <c r="H1877" i="9"/>
  <c r="H2005" i="9"/>
  <c r="B1943" i="9"/>
  <c r="B1879" i="9"/>
  <c r="B2007" i="9"/>
  <c r="B2071" i="9"/>
  <c r="F1942" i="9"/>
  <c r="F2006" i="9"/>
  <c r="F1878" i="9"/>
  <c r="H1942" i="9" a="1"/>
  <c r="H1878" i="9" a="1"/>
  <c r="H2006" i="9" a="1"/>
  <c r="H2006" i="9" l="1"/>
  <c r="H1878" i="9"/>
  <c r="H1942" i="9"/>
  <c r="B1944" i="9"/>
  <c r="B1880" i="9"/>
  <c r="B2008" i="9"/>
  <c r="B2072" i="9"/>
  <c r="F1879" i="9"/>
  <c r="F2007" i="9"/>
  <c r="F2071" i="9"/>
  <c r="H1943" i="9" a="1"/>
  <c r="F1943" i="9"/>
  <c r="H2007" i="9" a="1"/>
  <c r="H2071" i="9" a="1"/>
  <c r="H1879" i="9" a="1"/>
  <c r="H1879" i="9" l="1"/>
  <c r="H2071" i="9"/>
  <c r="H2007" i="9"/>
  <c r="H1943" i="9"/>
  <c r="B2009" i="9"/>
  <c r="B1945" i="9"/>
  <c r="B1881" i="9"/>
  <c r="B2073" i="9"/>
  <c r="H2072" i="9" a="1"/>
  <c r="H2008" i="9" a="1"/>
  <c r="H1880" i="9" a="1"/>
  <c r="F2008" i="9"/>
  <c r="F1880" i="9"/>
  <c r="F2072" i="9"/>
  <c r="F1944" i="9"/>
  <c r="H1944" i="9" a="1"/>
  <c r="H1944" i="9" l="1"/>
  <c r="H2008" i="9"/>
  <c r="H1880" i="9"/>
  <c r="H2072" i="9"/>
  <c r="B2074" i="9"/>
  <c r="B1946" i="9"/>
  <c r="B1882" i="9"/>
  <c r="B2010" i="9"/>
  <c r="F2073" i="9"/>
  <c r="H1881" i="9" a="1"/>
  <c r="F1881" i="9"/>
  <c r="F2009" i="9"/>
  <c r="H2073" i="9" a="1"/>
  <c r="H2009" i="9" a="1"/>
  <c r="F1945" i="9"/>
  <c r="H1945" i="9" a="1"/>
  <c r="H1945" i="9" l="1"/>
  <c r="H2073" i="9"/>
  <c r="H1881" i="9"/>
  <c r="H2009" i="9"/>
  <c r="B2075" i="9"/>
  <c r="B1947" i="9"/>
  <c r="B1883" i="9"/>
  <c r="B2011" i="9"/>
  <c r="H2074" i="9" a="1"/>
  <c r="H1882" i="9" a="1"/>
  <c r="H1946" i="9" a="1"/>
  <c r="F2074" i="9"/>
  <c r="F1882" i="9"/>
  <c r="F1946" i="9"/>
  <c r="F2010" i="9"/>
  <c r="H2010" i="9" a="1"/>
  <c r="H2010" i="9" l="1"/>
  <c r="H1882" i="9"/>
  <c r="H1946" i="9"/>
  <c r="H2074" i="9"/>
  <c r="B1948" i="9"/>
  <c r="B1884" i="9"/>
  <c r="B2012" i="9"/>
  <c r="B2076" i="9"/>
  <c r="H1947" i="9" a="1"/>
  <c r="F2075" i="9"/>
  <c r="F2011" i="9"/>
  <c r="F1883" i="9"/>
  <c r="F1947" i="9"/>
  <c r="H1883" i="9" a="1"/>
  <c r="H2075" i="9" a="1"/>
  <c r="H2011" i="9" a="1"/>
  <c r="H1883" i="9" l="1"/>
  <c r="H2011" i="9"/>
  <c r="H2075" i="9"/>
  <c r="H1947" i="9"/>
  <c r="B2013" i="9"/>
  <c r="B1949" i="9"/>
  <c r="B1885" i="9"/>
  <c r="B2077" i="9"/>
  <c r="H1948" i="9" a="1"/>
  <c r="H1884" i="9" a="1"/>
  <c r="H2076" i="9" a="1"/>
  <c r="F1884" i="9"/>
  <c r="F1948" i="9"/>
  <c r="F2076" i="9"/>
  <c r="F2012" i="9"/>
  <c r="H2012" i="9" a="1"/>
  <c r="H2012" i="9" l="1"/>
  <c r="H1884" i="9"/>
  <c r="H2076" i="9"/>
  <c r="H1948" i="9"/>
  <c r="B1950" i="9"/>
  <c r="B1886" i="9"/>
  <c r="B2078" i="9"/>
  <c r="B2014" i="9"/>
  <c r="F1885" i="9"/>
  <c r="H1885" i="9" a="1"/>
  <c r="F2013" i="9"/>
  <c r="F2077" i="9"/>
  <c r="F1949" i="9"/>
  <c r="H2013" i="9" a="1"/>
  <c r="H2077" i="9" a="1"/>
  <c r="H1949" i="9" a="1"/>
  <c r="H1949" i="9" l="1"/>
  <c r="H2013" i="9"/>
  <c r="H2077" i="9"/>
  <c r="H1885" i="9"/>
  <c r="B1951" i="9"/>
  <c r="B1887" i="9"/>
  <c r="B2015" i="9"/>
  <c r="B2079" i="9"/>
  <c r="F1950" i="9"/>
  <c r="H2014" i="9" a="1"/>
  <c r="H2078" i="9" a="1"/>
  <c r="F2014" i="9"/>
  <c r="F2078" i="9"/>
  <c r="H1886" i="9" a="1"/>
  <c r="H1950" i="9" a="1"/>
  <c r="F1886" i="9"/>
  <c r="H2078" i="9" l="1"/>
  <c r="H2014" i="9"/>
  <c r="H1950" i="9"/>
  <c r="H1886" i="9"/>
  <c r="B1952" i="9"/>
  <c r="B1888" i="9"/>
  <c r="B2080" i="9"/>
  <c r="B2016" i="9"/>
  <c r="H1887" i="9" a="1"/>
  <c r="F2079" i="9"/>
  <c r="H2015" i="9" a="1"/>
  <c r="H2079" i="9" a="1"/>
  <c r="F2015" i="9"/>
  <c r="H1951" i="9" a="1"/>
  <c r="F1887" i="9"/>
  <c r="F1951" i="9"/>
  <c r="H1951" i="9" l="1"/>
  <c r="H2015" i="9"/>
  <c r="H2079" i="9"/>
  <c r="H1887" i="9"/>
  <c r="B2017" i="9"/>
  <c r="B2081" i="9"/>
  <c r="B1953" i="9"/>
  <c r="H1952" i="9" a="1"/>
  <c r="F1888" i="9"/>
  <c r="F2016" i="9"/>
  <c r="H2016" i="9" a="1"/>
  <c r="F2080" i="9"/>
  <c r="F1952" i="9"/>
  <c r="H2080" i="9" a="1"/>
  <c r="H1888" i="9" a="1"/>
  <c r="H1888" i="9" l="1"/>
  <c r="H2080" i="9"/>
  <c r="H2016" i="9"/>
  <c r="H1952" i="9"/>
  <c r="B1954" i="9"/>
  <c r="B2018" i="9"/>
  <c r="B2082" i="9"/>
  <c r="F1953" i="9"/>
  <c r="H1953" i="9" a="1"/>
  <c r="F2081" i="9"/>
  <c r="F2017" i="9"/>
  <c r="H2017" i="9" a="1"/>
  <c r="H2081" i="9" a="1"/>
  <c r="H1953" i="9" l="1"/>
  <c r="H2081" i="9"/>
  <c r="H2017" i="9"/>
  <c r="B2019" i="9"/>
  <c r="B1955" i="9"/>
  <c r="B2083" i="9"/>
  <c r="H2018" i="9" a="1"/>
  <c r="H1954" i="9" a="1"/>
  <c r="F2082" i="9"/>
  <c r="H2082" i="9" a="1"/>
  <c r="F1954" i="9"/>
  <c r="F2018" i="9"/>
  <c r="H1954" i="9" l="1"/>
  <c r="H2018" i="9"/>
  <c r="H2082" i="9"/>
  <c r="B2020" i="9"/>
  <c r="B1956" i="9"/>
  <c r="B2084" i="9"/>
  <c r="F1955" i="9"/>
  <c r="H1955" i="9" a="1"/>
  <c r="H2083" i="9" a="1"/>
  <c r="F2019" i="9"/>
  <c r="H2019" i="9" a="1"/>
  <c r="F2083" i="9"/>
  <c r="H2019" i="9" l="1"/>
  <c r="H1955" i="9"/>
  <c r="H2083" i="9"/>
  <c r="B2085" i="9"/>
  <c r="B2021" i="9"/>
  <c r="B1957" i="9"/>
  <c r="F2084" i="9"/>
  <c r="H2084" i="9" a="1"/>
  <c r="F2020" i="9"/>
  <c r="F1956" i="9"/>
  <c r="H1956" i="9" a="1"/>
  <c r="H2020" i="9" a="1"/>
  <c r="H2020" i="9" l="1"/>
  <c r="H2084" i="9"/>
  <c r="H1956" i="9"/>
  <c r="B2022" i="9"/>
  <c r="B1958" i="9"/>
  <c r="B2086" i="9"/>
  <c r="F2085" i="9"/>
  <c r="F1957" i="9"/>
  <c r="F2021" i="9"/>
  <c r="H2085" i="9" a="1"/>
  <c r="H2021" i="9" a="1"/>
  <c r="H1957" i="9" a="1"/>
  <c r="H2021" i="9" l="1"/>
  <c r="H2085" i="9"/>
  <c r="H1957" i="9"/>
  <c r="B2087" i="9"/>
  <c r="B2023" i="9"/>
  <c r="B1959" i="9"/>
  <c r="H1958" i="9" a="1"/>
  <c r="H2086" i="9" a="1"/>
  <c r="F2086" i="9"/>
  <c r="F2022" i="9"/>
  <c r="H2022" i="9" a="1"/>
  <c r="F1958" i="9"/>
  <c r="H2086" i="9" l="1"/>
  <c r="H2022" i="9"/>
  <c r="H1958" i="9"/>
  <c r="B2024" i="9"/>
  <c r="B1960" i="9"/>
  <c r="B2088" i="9"/>
  <c r="F2087" i="9"/>
  <c r="H2023" i="9" a="1"/>
  <c r="F1959" i="9"/>
  <c r="H1959" i="9" a="1"/>
  <c r="F2023" i="9"/>
  <c r="H2087" i="9" a="1"/>
  <c r="H2087" i="9" l="1"/>
  <c r="H1959" i="9"/>
  <c r="H2023" i="9"/>
  <c r="B2025" i="9"/>
  <c r="B1961" i="9"/>
  <c r="B2089" i="9"/>
  <c r="F1960" i="9"/>
  <c r="H2088" i="9" a="1"/>
  <c r="F2024" i="9"/>
  <c r="H1960" i="9" a="1"/>
  <c r="F2088" i="9"/>
  <c r="H2024" i="9" a="1"/>
  <c r="H2088" i="9" l="1"/>
  <c r="H1960" i="9"/>
  <c r="H2024" i="9"/>
  <c r="B2090" i="9"/>
  <c r="B2026" i="9"/>
  <c r="B1962" i="9"/>
  <c r="H2025" i="9" a="1"/>
  <c r="H2089" i="9" a="1"/>
  <c r="F2025" i="9"/>
  <c r="H1961" i="9" a="1"/>
  <c r="F1961" i="9"/>
  <c r="F2089" i="9"/>
  <c r="H2089" i="9" l="1"/>
  <c r="H2025" i="9"/>
  <c r="H1961" i="9"/>
  <c r="B2091" i="9"/>
  <c r="B2027" i="9"/>
  <c r="B1963" i="9"/>
  <c r="F2026" i="9"/>
  <c r="H1962" i="9" a="1"/>
  <c r="F2090" i="9"/>
  <c r="H2090" i="9" a="1"/>
  <c r="H2026" i="9" a="1"/>
  <c r="F1962" i="9"/>
  <c r="H2026" i="9" l="1"/>
  <c r="H1962" i="9"/>
  <c r="H2090" i="9"/>
  <c r="B2028" i="9"/>
  <c r="B1964" i="9"/>
  <c r="B2092" i="9"/>
  <c r="F2091" i="9"/>
  <c r="H2027" i="9" a="1"/>
  <c r="F1963" i="9"/>
  <c r="H2091" i="9" a="1"/>
  <c r="F2027" i="9"/>
  <c r="H1963" i="9" a="1"/>
  <c r="H2027" i="9" l="1"/>
  <c r="H2091" i="9"/>
  <c r="H1963" i="9"/>
  <c r="B2029" i="9"/>
  <c r="B1965" i="9"/>
  <c r="B2093" i="9"/>
  <c r="H2028" i="9" a="1"/>
  <c r="F2028" i="9"/>
  <c r="H1964" i="9" a="1"/>
  <c r="H2092" i="9" a="1"/>
  <c r="F2092" i="9"/>
  <c r="F1964" i="9"/>
  <c r="H1964" i="9" l="1"/>
  <c r="H2028" i="9"/>
  <c r="H2092" i="9"/>
  <c r="B2030" i="9"/>
  <c r="B1966" i="9"/>
  <c r="B2094" i="9"/>
  <c r="F2029" i="9"/>
  <c r="F1965" i="9"/>
  <c r="H2093" i="9" a="1"/>
  <c r="F2093" i="9"/>
  <c r="H2029" i="9" a="1"/>
  <c r="H1965" i="9" a="1"/>
  <c r="H2029" i="9" l="1"/>
  <c r="H2093" i="9"/>
  <c r="H1965" i="9"/>
  <c r="B2031" i="9"/>
  <c r="B1967" i="9"/>
  <c r="B2095" i="9"/>
  <c r="F1966" i="9"/>
  <c r="H2094" i="9" a="1"/>
  <c r="H1966" i="9" a="1"/>
  <c r="F2094" i="9"/>
  <c r="F2030" i="9"/>
  <c r="H2030" i="9" a="1"/>
  <c r="H2094" i="9" l="1"/>
  <c r="H1966" i="9"/>
  <c r="H2030" i="9"/>
  <c r="B2032" i="9"/>
  <c r="B1968" i="9"/>
  <c r="B2096" i="9"/>
  <c r="H1967" i="9" a="1"/>
  <c r="H2095" i="9" a="1"/>
  <c r="F2095" i="9"/>
  <c r="F2031" i="9"/>
  <c r="F1967" i="9"/>
  <c r="H2031" i="9" a="1"/>
  <c r="H2095" i="9" l="1"/>
  <c r="H1967" i="9"/>
  <c r="H2031" i="9"/>
  <c r="B2033" i="9"/>
  <c r="B1969" i="9"/>
  <c r="B2097" i="9"/>
  <c r="F2032" i="9"/>
  <c r="H1968" i="9" a="1"/>
  <c r="H2096" i="9" a="1"/>
  <c r="F2096" i="9"/>
  <c r="F1968" i="9"/>
  <c r="H2032" i="9" a="1"/>
  <c r="H2032" i="9" l="1"/>
  <c r="H2096" i="9"/>
  <c r="H1968" i="9"/>
  <c r="B2034" i="9"/>
  <c r="B1970" i="9"/>
  <c r="B2098" i="9"/>
  <c r="B2162" i="9"/>
  <c r="F2097" i="9"/>
  <c r="F2033" i="9"/>
  <c r="H2033" i="9" a="1"/>
  <c r="H2097" i="9" a="1"/>
  <c r="F1969" i="9"/>
  <c r="H1969" i="9" a="1"/>
  <c r="H1969" i="9" l="1"/>
  <c r="H2097" i="9"/>
  <c r="H2033" i="9"/>
  <c r="B2099" i="9"/>
  <c r="B2035" i="9"/>
  <c r="B1971" i="9"/>
  <c r="B2163" i="9"/>
  <c r="F2098" i="9"/>
  <c r="H2162" i="9" a="1"/>
  <c r="F2034" i="9"/>
  <c r="H2098" i="9" a="1"/>
  <c r="F2162" i="9"/>
  <c r="H2034" i="9" a="1"/>
  <c r="H1970" i="9" a="1"/>
  <c r="F1970" i="9"/>
  <c r="H2034" i="9" l="1"/>
  <c r="H2098" i="9"/>
  <c r="H2162" i="9"/>
  <c r="H1970" i="9"/>
  <c r="B2164" i="9"/>
  <c r="B2036" i="9"/>
  <c r="B1972" i="9"/>
  <c r="B2100" i="9"/>
  <c r="H2099" i="9" a="1"/>
  <c r="F2035" i="9"/>
  <c r="H2163" i="9" a="1"/>
  <c r="H2035" i="9" a="1"/>
  <c r="F1971" i="9"/>
  <c r="H1971" i="9" a="1"/>
  <c r="F2163" i="9"/>
  <c r="F2099" i="9"/>
  <c r="H2035" i="9" l="1"/>
  <c r="H1971" i="9"/>
  <c r="H2163" i="9"/>
  <c r="H2099" i="9"/>
  <c r="B2165" i="9"/>
  <c r="B2037" i="9"/>
  <c r="B1973" i="9"/>
  <c r="B2101" i="9"/>
  <c r="F1972" i="9"/>
  <c r="F2164" i="9"/>
  <c r="F2100" i="9"/>
  <c r="H2036" i="9" a="1"/>
  <c r="F2036" i="9"/>
  <c r="H1972" i="9" a="1"/>
  <c r="H2164" i="9" a="1"/>
  <c r="H2100" i="9" a="1"/>
  <c r="H2036" i="9" l="1"/>
  <c r="H2164" i="9"/>
  <c r="H2100" i="9"/>
  <c r="H1972" i="9"/>
  <c r="B2102" i="9"/>
  <c r="B2166" i="9"/>
  <c r="B2038" i="9"/>
  <c r="B1974" i="9"/>
  <c r="F2101" i="9"/>
  <c r="H1973" i="9" a="1"/>
  <c r="F2037" i="9"/>
  <c r="F1973" i="9"/>
  <c r="H2101" i="9" a="1"/>
  <c r="H2037" i="9" a="1"/>
  <c r="F2165" i="9"/>
  <c r="H2165" i="9" a="1"/>
  <c r="H2037" i="9" l="1"/>
  <c r="H2165" i="9"/>
  <c r="H1973" i="9"/>
  <c r="H2101" i="9"/>
  <c r="B2039" i="9"/>
  <c r="B1975" i="9"/>
  <c r="B2103" i="9"/>
  <c r="B2167" i="9"/>
  <c r="F1974" i="9"/>
  <c r="F2166" i="9"/>
  <c r="H2102" i="9" a="1"/>
  <c r="H2038" i="9" a="1"/>
  <c r="H1974" i="9" a="1"/>
  <c r="H2166" i="9" a="1"/>
  <c r="F2038" i="9"/>
  <c r="F2102" i="9"/>
  <c r="H2102" i="9" l="1"/>
  <c r="H2166" i="9"/>
  <c r="H1974" i="9"/>
  <c r="H2038" i="9"/>
  <c r="B2040" i="9"/>
  <c r="B1976" i="9"/>
  <c r="B2104" i="9"/>
  <c r="B2168" i="9"/>
  <c r="F2039" i="9"/>
  <c r="H2039" i="9" a="1"/>
  <c r="F1975" i="9"/>
  <c r="H1975" i="9" a="1"/>
  <c r="F2167" i="9"/>
  <c r="H2103" i="9" a="1"/>
  <c r="H2167" i="9" a="1"/>
  <c r="F2103" i="9"/>
  <c r="H2167" i="9" l="1"/>
  <c r="H1975" i="9"/>
  <c r="H2039" i="9"/>
  <c r="H2103" i="9"/>
  <c r="B2041" i="9"/>
  <c r="B1977" i="9"/>
  <c r="B2105" i="9"/>
  <c r="B2169" i="9"/>
  <c r="F2168" i="9"/>
  <c r="H2168" i="9" a="1"/>
  <c r="F2104" i="9"/>
  <c r="F1976" i="9"/>
  <c r="H2104" i="9" a="1"/>
  <c r="F2040" i="9"/>
  <c r="H1976" i="9" a="1"/>
  <c r="H2040" i="9" a="1"/>
  <c r="H2040" i="9" l="1"/>
  <c r="H2104" i="9"/>
  <c r="H1976" i="9"/>
  <c r="H2168" i="9"/>
  <c r="B2170" i="9"/>
  <c r="B2042" i="9"/>
  <c r="B1978" i="9"/>
  <c r="B2106" i="9"/>
  <c r="H2169" i="9" a="1"/>
  <c r="H2041" i="9" a="1"/>
  <c r="H1977" i="9" a="1"/>
  <c r="H2105" i="9" a="1"/>
  <c r="F1977" i="9"/>
  <c r="F2169" i="9"/>
  <c r="F2105" i="9"/>
  <c r="F2041" i="9"/>
  <c r="H2105" i="9" l="1"/>
  <c r="H2041" i="9"/>
  <c r="H1977" i="9"/>
  <c r="H2169" i="9"/>
  <c r="B2043" i="9"/>
  <c r="B1979" i="9"/>
  <c r="B2171" i="9"/>
  <c r="B2107" i="9"/>
  <c r="H2106" i="9" a="1"/>
  <c r="F1978" i="9"/>
  <c r="H1978" i="9" a="1"/>
  <c r="F2042" i="9"/>
  <c r="F2170" i="9"/>
  <c r="F2106" i="9"/>
  <c r="H2042" i="9" a="1"/>
  <c r="H2170" i="9" a="1"/>
  <c r="H2042" i="9" l="1"/>
  <c r="H1978" i="9"/>
  <c r="H2170" i="9"/>
  <c r="H2106" i="9"/>
  <c r="B2172" i="9"/>
  <c r="B2044" i="9"/>
  <c r="B2108" i="9"/>
  <c r="F2043" i="9"/>
  <c r="H2043" i="9" a="1"/>
  <c r="F2107" i="9"/>
  <c r="H2171" i="9" a="1"/>
  <c r="H2107" i="9" a="1"/>
  <c r="H1979" i="9" a="1"/>
  <c r="F2171" i="9"/>
  <c r="F1979" i="9"/>
  <c r="H2107" i="9" l="1"/>
  <c r="H2043" i="9"/>
  <c r="H1979" i="9"/>
  <c r="H2171" i="9"/>
  <c r="B2109" i="9"/>
  <c r="B2045" i="9"/>
  <c r="B2173" i="9"/>
  <c r="F2108" i="9"/>
  <c r="F2044" i="9"/>
  <c r="F2172" i="9"/>
  <c r="H2044" i="9" a="1"/>
  <c r="H2172" i="9" a="1"/>
  <c r="H2108" i="9" a="1"/>
  <c r="H2108" i="9" l="1"/>
  <c r="H2172" i="9"/>
  <c r="H2044" i="9"/>
  <c r="B2110" i="9"/>
  <c r="B2046" i="9"/>
  <c r="B2174" i="9"/>
  <c r="H2109" i="9" a="1"/>
  <c r="F2045" i="9"/>
  <c r="H2173" i="9" a="1"/>
  <c r="H2045" i="9" a="1"/>
  <c r="F2173" i="9"/>
  <c r="F2109" i="9"/>
  <c r="H2045" i="9" l="1"/>
  <c r="H2109" i="9"/>
  <c r="H2173" i="9"/>
  <c r="B2111" i="9"/>
  <c r="B2047" i="9"/>
  <c r="B2175" i="9"/>
  <c r="F2110" i="9"/>
  <c r="F2174" i="9"/>
  <c r="F2046" i="9"/>
  <c r="H2174" i="9" a="1"/>
  <c r="H2110" i="9" a="1"/>
  <c r="H2046" i="9" a="1"/>
  <c r="H2110" i="9" l="1"/>
  <c r="H2174" i="9"/>
  <c r="H2046" i="9"/>
  <c r="B2112" i="9"/>
  <c r="B2048" i="9"/>
  <c r="B2176" i="9"/>
  <c r="H2111" i="9" a="1"/>
  <c r="F2111" i="9"/>
  <c r="H2047" i="9" a="1"/>
  <c r="F2047" i="9"/>
  <c r="F2175" i="9"/>
  <c r="H2175" i="9" a="1"/>
  <c r="H2175" i="9" l="1"/>
  <c r="H2047" i="9"/>
  <c r="H2111" i="9"/>
  <c r="B2113" i="9"/>
  <c r="B2049" i="9"/>
  <c r="B2177" i="9"/>
  <c r="F2048" i="9"/>
  <c r="H2176" i="9" a="1"/>
  <c r="F2176" i="9"/>
  <c r="F2112" i="9"/>
  <c r="H2112" i="9" a="1"/>
  <c r="H2048" i="9" a="1"/>
  <c r="H2176" i="9" l="1"/>
  <c r="H2112" i="9"/>
  <c r="H2048" i="9"/>
  <c r="B2114" i="9"/>
  <c r="B2050" i="9"/>
  <c r="B2178" i="9"/>
  <c r="F2113" i="9"/>
  <c r="H2177" i="9" a="1"/>
  <c r="H2049" i="9" a="1"/>
  <c r="F2049" i="9"/>
  <c r="H2113" i="9" a="1"/>
  <c r="F2177" i="9"/>
  <c r="H2113" i="9" l="1"/>
  <c r="H2049" i="9"/>
  <c r="H2177" i="9"/>
  <c r="B2115" i="9"/>
  <c r="B2051" i="9"/>
  <c r="B2179" i="9"/>
  <c r="F2114" i="9"/>
  <c r="H2050" i="9" a="1"/>
  <c r="F2178" i="9"/>
  <c r="H2178" i="9" a="1"/>
  <c r="H2114" i="9" a="1"/>
  <c r="F2050" i="9"/>
  <c r="H2114" i="9" l="1"/>
  <c r="H2178" i="9"/>
  <c r="H2050" i="9"/>
  <c r="B2116" i="9"/>
  <c r="B2052" i="9"/>
  <c r="B2180" i="9"/>
  <c r="H2115" i="9" a="1"/>
  <c r="H2179" i="9" a="1"/>
  <c r="F2179" i="9"/>
  <c r="H2051" i="9" a="1"/>
  <c r="F2051" i="9"/>
  <c r="F2115" i="9"/>
  <c r="H2179" i="9" l="1"/>
  <c r="H2115" i="9"/>
  <c r="H2051" i="9"/>
  <c r="B2117" i="9"/>
  <c r="B2053" i="9"/>
  <c r="B2181" i="9"/>
  <c r="F2180" i="9"/>
  <c r="F2116" i="9"/>
  <c r="H2180" i="9" a="1"/>
  <c r="F2052" i="9"/>
  <c r="H2052" i="9" a="1"/>
  <c r="H2116" i="9" a="1"/>
  <c r="H2116" i="9" l="1"/>
  <c r="H2180" i="9"/>
  <c r="H2052" i="9"/>
  <c r="B2118" i="9"/>
  <c r="B2054" i="9"/>
  <c r="B2182" i="9"/>
  <c r="H2117" i="9" a="1"/>
  <c r="F2117" i="9"/>
  <c r="F2053" i="9"/>
  <c r="H2053" i="9" a="1"/>
  <c r="F2181" i="9"/>
  <c r="H2181" i="9" a="1"/>
  <c r="H2181" i="9" l="1"/>
  <c r="H2117" i="9"/>
  <c r="H2053" i="9"/>
  <c r="B2119" i="9"/>
  <c r="B2055" i="9"/>
  <c r="B2183" i="9"/>
  <c r="F2182" i="9"/>
  <c r="F2054" i="9"/>
  <c r="F2118" i="9"/>
  <c r="H2182" i="9" a="1"/>
  <c r="H2118" i="9" a="1"/>
  <c r="H2054" i="9" a="1"/>
  <c r="H2118" i="9" l="1"/>
  <c r="H2182" i="9"/>
  <c r="H2054" i="9"/>
  <c r="B2120" i="9"/>
  <c r="B2056" i="9"/>
  <c r="B2184" i="9"/>
  <c r="F2055" i="9"/>
  <c r="F2119" i="9"/>
  <c r="H2055" i="9" a="1"/>
  <c r="F2183" i="9"/>
  <c r="H2183" i="9" a="1"/>
  <c r="H2119" i="9" a="1"/>
  <c r="H2183" i="9" l="1"/>
  <c r="H2055" i="9"/>
  <c r="H2119" i="9"/>
  <c r="B2185" i="9"/>
  <c r="B2121" i="9"/>
  <c r="B2057" i="9"/>
  <c r="F2120" i="9"/>
  <c r="H2056" i="9" a="1"/>
  <c r="F2184" i="9"/>
  <c r="H2120" i="9" a="1"/>
  <c r="F2056" i="9"/>
  <c r="H2184" i="9" a="1"/>
  <c r="H2184" i="9" l="1"/>
  <c r="H2120" i="9"/>
  <c r="H2056" i="9"/>
  <c r="B2186" i="9"/>
  <c r="B2122" i="9"/>
  <c r="B2058" i="9"/>
  <c r="F2185" i="9"/>
  <c r="F2057" i="9"/>
  <c r="F2121" i="9"/>
  <c r="H2185" i="9" a="1"/>
  <c r="H2057" i="9" a="1"/>
  <c r="H2121" i="9" a="1"/>
  <c r="H2121" i="9" l="1"/>
  <c r="H2057" i="9"/>
  <c r="H2185" i="9"/>
  <c r="B2123" i="9"/>
  <c r="B2059" i="9"/>
  <c r="B2187" i="9"/>
  <c r="F2186" i="9"/>
  <c r="H2122" i="9" a="1"/>
  <c r="H2186" i="9" a="1"/>
  <c r="F2058" i="9"/>
  <c r="F2122" i="9"/>
  <c r="H2058" i="9" a="1"/>
  <c r="H2122" i="9" l="1"/>
  <c r="H2186" i="9"/>
  <c r="H2058" i="9"/>
  <c r="B2124" i="9"/>
  <c r="B2060" i="9"/>
  <c r="B2188" i="9"/>
  <c r="H2123" i="9" a="1"/>
  <c r="F2123" i="9"/>
  <c r="F2187" i="9"/>
  <c r="H2187" i="9" a="1"/>
  <c r="F2059" i="9"/>
  <c r="H2059" i="9" a="1"/>
  <c r="H2059" i="9" l="1"/>
  <c r="H2123" i="9"/>
  <c r="H2187" i="9"/>
  <c r="B2189" i="9"/>
  <c r="B2253" i="9"/>
  <c r="B2125" i="9"/>
  <c r="B2061" i="9"/>
  <c r="H2060" i="9" a="1"/>
  <c r="H2124" i="9" a="1"/>
  <c r="H2188" i="9" a="1"/>
  <c r="F2060" i="9"/>
  <c r="F2124" i="9"/>
  <c r="F2188" i="9"/>
  <c r="H2124" i="9" l="1"/>
  <c r="H2060" i="9"/>
  <c r="H2188" i="9"/>
  <c r="B2126" i="9"/>
  <c r="B2062" i="9"/>
  <c r="B2254" i="9"/>
  <c r="B2190" i="9"/>
  <c r="F2125" i="9"/>
  <c r="H2061" i="9" a="1"/>
  <c r="F2253" i="9"/>
  <c r="F2061" i="9"/>
  <c r="H2125" i="9" a="1"/>
  <c r="F2189" i="9"/>
  <c r="H2253" i="9" a="1"/>
  <c r="H2189" i="9" a="1"/>
  <c r="H2125" i="9" l="1"/>
  <c r="H2189" i="9"/>
  <c r="H2061" i="9"/>
  <c r="H2253" i="9"/>
  <c r="B2255" i="9"/>
  <c r="B2127" i="9"/>
  <c r="B2063" i="9"/>
  <c r="B2191" i="9"/>
  <c r="H2062" i="9" a="1"/>
  <c r="F2190" i="9"/>
  <c r="H2254" i="9" a="1"/>
  <c r="F2126" i="9"/>
  <c r="F2062" i="9"/>
  <c r="H2126" i="9" a="1"/>
  <c r="H2190" i="9" a="1"/>
  <c r="F2254" i="9"/>
  <c r="H2190" i="9" l="1"/>
  <c r="H2126" i="9"/>
  <c r="H2254" i="9"/>
  <c r="H2062" i="9"/>
  <c r="B2256" i="9"/>
  <c r="B2128" i="9"/>
  <c r="B2064" i="9"/>
  <c r="B2192" i="9"/>
  <c r="H2191" i="9" a="1"/>
  <c r="F2191" i="9"/>
  <c r="H2063" i="9" a="1"/>
  <c r="H2127" i="9" a="1"/>
  <c r="F2255" i="9"/>
  <c r="F2127" i="9"/>
  <c r="F2063" i="9"/>
  <c r="H2255" i="9" a="1"/>
  <c r="H2127" i="9" l="1"/>
  <c r="H2255" i="9"/>
  <c r="H2063" i="9"/>
  <c r="H2191" i="9"/>
  <c r="B2257" i="9"/>
  <c r="B2129" i="9"/>
  <c r="B2065" i="9"/>
  <c r="B2193" i="9"/>
  <c r="H2256" i="9" a="1"/>
  <c r="F2128" i="9"/>
  <c r="F2064" i="9"/>
  <c r="H2192" i="9" a="1"/>
  <c r="F2192" i="9"/>
  <c r="H2128" i="9" a="1"/>
  <c r="H2064" i="9" a="1"/>
  <c r="F2256" i="9"/>
  <c r="H2128" i="9" l="1"/>
  <c r="H2192" i="9"/>
  <c r="H2064" i="9"/>
  <c r="H2256" i="9"/>
  <c r="B2130" i="9"/>
  <c r="B2066" i="9"/>
  <c r="B2194" i="9"/>
  <c r="B2258" i="9"/>
  <c r="F2257" i="9"/>
  <c r="F2193" i="9"/>
  <c r="H2129" i="9" a="1"/>
  <c r="H2193" i="9" a="1"/>
  <c r="F2065" i="9"/>
  <c r="H2257" i="9" a="1"/>
  <c r="F2129" i="9"/>
  <c r="H2065" i="9" a="1"/>
  <c r="H2065" i="9" l="1"/>
  <c r="H2129" i="9"/>
  <c r="H2257" i="9"/>
  <c r="H2193" i="9"/>
  <c r="B2259" i="9"/>
  <c r="B2131" i="9"/>
  <c r="B2067" i="9"/>
  <c r="B2195" i="9"/>
  <c r="H2258" i="9" a="1"/>
  <c r="H2194" i="9" a="1"/>
  <c r="H2066" i="9" a="1"/>
  <c r="F2066" i="9"/>
  <c r="F2258" i="9"/>
  <c r="F2194" i="9"/>
  <c r="H2130" i="9" a="1"/>
  <c r="F2130" i="9"/>
  <c r="H2130" i="9" l="1"/>
  <c r="H2194" i="9"/>
  <c r="H2066" i="9"/>
  <c r="H2258" i="9"/>
  <c r="B2260" i="9"/>
  <c r="B2132" i="9"/>
  <c r="B2068" i="9"/>
  <c r="B2196" i="9"/>
  <c r="H2259" i="9" a="1"/>
  <c r="H2195" i="9" a="1"/>
  <c r="F2131" i="9"/>
  <c r="F2195" i="9"/>
  <c r="F2067" i="9"/>
  <c r="H2067" i="9" a="1"/>
  <c r="F2259" i="9"/>
  <c r="H2131" i="9" a="1"/>
  <c r="H2131" i="9" l="1"/>
  <c r="H2067" i="9"/>
  <c r="H2195" i="9"/>
  <c r="H2259" i="9"/>
  <c r="B2133" i="9"/>
  <c r="B2069" i="9"/>
  <c r="B2197" i="9"/>
  <c r="B2261" i="9"/>
  <c r="F2068" i="9"/>
  <c r="F2132" i="9"/>
  <c r="H2132" i="9" a="1"/>
  <c r="F2260" i="9"/>
  <c r="H2196" i="9" a="1"/>
  <c r="H2068" i="9" a="1"/>
  <c r="H2260" i="9" a="1"/>
  <c r="F2196" i="9"/>
  <c r="H2132" i="9" l="1"/>
  <c r="H2196" i="9"/>
  <c r="H2260" i="9"/>
  <c r="H2068" i="9"/>
  <c r="B2134" i="9"/>
  <c r="B2070" i="9"/>
  <c r="B2198" i="9"/>
  <c r="B2262" i="9"/>
  <c r="H2133" i="9" a="1"/>
  <c r="F2069" i="9"/>
  <c r="H2197" i="9" a="1"/>
  <c r="F2197" i="9"/>
  <c r="H2069" i="9" a="1"/>
  <c r="F2133" i="9"/>
  <c r="H2261" i="9" a="1"/>
  <c r="F2261" i="9"/>
  <c r="H2197" i="9" l="1"/>
  <c r="H2261" i="9"/>
  <c r="H2069" i="9"/>
  <c r="H2133" i="9"/>
  <c r="B2135" i="9"/>
  <c r="B2199" i="9"/>
  <c r="B2263" i="9"/>
  <c r="F2262" i="9"/>
  <c r="F2134" i="9"/>
  <c r="H2198" i="9" a="1"/>
  <c r="H2134" i="9" a="1"/>
  <c r="H2070" i="9" a="1"/>
  <c r="F2070" i="9"/>
  <c r="H2262" i="9" a="1"/>
  <c r="F2198" i="9"/>
  <c r="H2198" i="9" l="1"/>
  <c r="H2262" i="9"/>
  <c r="H2134" i="9"/>
  <c r="H2070" i="9"/>
  <c r="B2200" i="9"/>
  <c r="B2136" i="9"/>
  <c r="B2264" i="9"/>
  <c r="F2135" i="9"/>
  <c r="H2135" i="9" a="1"/>
  <c r="H2263" i="9" a="1"/>
  <c r="F2263" i="9"/>
  <c r="H2199" i="9" a="1"/>
  <c r="F2199" i="9"/>
  <c r="H2135" i="9" l="1"/>
  <c r="H2199" i="9"/>
  <c r="H2263" i="9"/>
  <c r="B2201" i="9"/>
  <c r="B2137" i="9"/>
  <c r="B2265" i="9"/>
  <c r="F2264" i="9"/>
  <c r="H2136" i="9" a="1"/>
  <c r="F2200" i="9"/>
  <c r="H2200" i="9" a="1"/>
  <c r="F2136" i="9"/>
  <c r="H2264" i="9" a="1"/>
  <c r="H2264" i="9" l="1"/>
  <c r="H2200" i="9"/>
  <c r="H2136" i="9"/>
  <c r="B2202" i="9"/>
  <c r="B2138" i="9"/>
  <c r="B2266" i="9"/>
  <c r="F2265" i="9"/>
  <c r="H2265" i="9" a="1"/>
  <c r="F2137" i="9"/>
  <c r="H2137" i="9" a="1"/>
  <c r="F2201" i="9"/>
  <c r="H2201" i="9" a="1"/>
  <c r="H2265" i="9" l="1"/>
  <c r="H2137" i="9"/>
  <c r="H2201" i="9"/>
  <c r="B2203" i="9"/>
  <c r="B2139" i="9"/>
  <c r="B2267" i="9"/>
  <c r="H2202" i="9" a="1"/>
  <c r="F2202" i="9"/>
  <c r="F2266" i="9"/>
  <c r="F2138" i="9"/>
  <c r="H2138" i="9" a="1"/>
  <c r="H2266" i="9" a="1"/>
  <c r="H2266" i="9" l="1"/>
  <c r="H2138" i="9"/>
  <c r="H2202" i="9"/>
  <c r="B2204" i="9"/>
  <c r="B2140" i="9"/>
  <c r="B2268" i="9"/>
  <c r="F2203" i="9"/>
  <c r="H2139" i="9" a="1"/>
  <c r="H2267" i="9" a="1"/>
  <c r="F2267" i="9"/>
  <c r="H2203" i="9" a="1"/>
  <c r="F2139" i="9"/>
  <c r="H2267" i="9" l="1"/>
  <c r="H2203" i="9"/>
  <c r="H2139" i="9"/>
  <c r="B2205" i="9"/>
  <c r="B2141" i="9"/>
  <c r="B2269" i="9"/>
  <c r="H2204" i="9" a="1"/>
  <c r="H2268" i="9" a="1"/>
  <c r="F2140" i="9"/>
  <c r="H2140" i="9" a="1"/>
  <c r="F2268" i="9"/>
  <c r="F2204" i="9"/>
  <c r="H2268" i="9" l="1"/>
  <c r="H2204" i="9"/>
  <c r="H2140" i="9"/>
  <c r="B2206" i="9"/>
  <c r="B2142" i="9"/>
  <c r="B2270" i="9"/>
  <c r="F2205" i="9"/>
  <c r="F2141" i="9"/>
  <c r="H2269" i="9" a="1"/>
  <c r="F2269" i="9"/>
  <c r="H2205" i="9" a="1"/>
  <c r="H2141" i="9" a="1"/>
  <c r="H2205" i="9" l="1"/>
  <c r="H2269" i="9"/>
  <c r="H2141" i="9"/>
  <c r="B2207" i="9"/>
  <c r="B2143" i="9"/>
  <c r="B2271" i="9"/>
  <c r="H2206" i="9" a="1"/>
  <c r="F2206" i="9"/>
  <c r="F2142" i="9"/>
  <c r="F2270" i="9"/>
  <c r="H2270" i="9" a="1"/>
  <c r="H2142" i="9" a="1"/>
  <c r="H2142" i="9" l="1"/>
  <c r="H2206" i="9"/>
  <c r="H2270" i="9"/>
  <c r="B2272" i="9"/>
  <c r="B2208" i="9"/>
  <c r="B2144" i="9"/>
  <c r="F2271" i="9"/>
  <c r="F2143" i="9"/>
  <c r="F2207" i="9"/>
  <c r="H2207" i="9" a="1"/>
  <c r="H2143" i="9" a="1"/>
  <c r="H2271" i="9" a="1"/>
  <c r="H2271" i="9" l="1"/>
  <c r="H2143" i="9"/>
  <c r="H2207" i="9"/>
  <c r="B2145" i="9"/>
  <c r="B2209" i="9"/>
  <c r="B2273" i="9"/>
  <c r="F2272" i="9"/>
  <c r="H2272" i="9" a="1"/>
  <c r="F2144" i="9"/>
  <c r="H2208" i="9" a="1"/>
  <c r="F2208" i="9"/>
  <c r="H2144" i="9" a="1"/>
  <c r="H2272" i="9" l="1"/>
  <c r="H2208" i="9"/>
  <c r="H2144" i="9"/>
  <c r="B2274" i="9"/>
  <c r="B2210" i="9"/>
  <c r="B2146" i="9"/>
  <c r="H2209" i="9" a="1"/>
  <c r="F2145" i="9"/>
  <c r="F2209" i="9"/>
  <c r="H2145" i="9" a="1"/>
  <c r="H2273" i="9" a="1"/>
  <c r="F2273" i="9"/>
  <c r="H2273" i="9" l="1"/>
  <c r="H2209" i="9"/>
  <c r="H2145" i="9"/>
  <c r="B2275" i="9"/>
  <c r="B2147" i="9"/>
  <c r="B2211" i="9"/>
  <c r="H2146" i="9" a="1"/>
  <c r="F2146" i="9"/>
  <c r="F2210" i="9"/>
  <c r="H2210" i="9" a="1"/>
  <c r="F2274" i="9"/>
  <c r="H2274" i="9" a="1"/>
  <c r="H2274" i="9" l="1"/>
  <c r="H2146" i="9"/>
  <c r="H2210" i="9"/>
  <c r="B2276" i="9"/>
  <c r="B2212" i="9"/>
  <c r="B2148" i="9"/>
  <c r="F2275" i="9"/>
  <c r="H2211" i="9" a="1"/>
  <c r="F2211" i="9"/>
  <c r="H2147" i="9" a="1"/>
  <c r="H2275" i="9" a="1"/>
  <c r="F2147" i="9"/>
  <c r="H2211" i="9" l="1"/>
  <c r="H2275" i="9"/>
  <c r="H2147" i="9"/>
  <c r="B2213" i="9"/>
  <c r="B2149" i="9"/>
  <c r="B2277" i="9"/>
  <c r="F2212" i="9"/>
  <c r="H2148" i="9" a="1"/>
  <c r="F2276" i="9"/>
  <c r="H2212" i="9" a="1"/>
  <c r="F2148" i="9"/>
  <c r="H2276" i="9" a="1"/>
  <c r="H2212" i="9" l="1"/>
  <c r="H2276" i="9"/>
  <c r="H2148" i="9"/>
  <c r="B2214" i="9"/>
  <c r="B2150" i="9"/>
  <c r="B2278" i="9"/>
  <c r="H2277" i="9" a="1"/>
  <c r="H2213" i="9" a="1"/>
  <c r="F2149" i="9"/>
  <c r="H2149" i="9" a="1"/>
  <c r="F2277" i="9"/>
  <c r="F2213" i="9"/>
  <c r="H2149" i="9" l="1"/>
  <c r="H2213" i="9"/>
  <c r="H2277" i="9"/>
  <c r="B2279" i="9"/>
  <c r="B2151" i="9"/>
  <c r="B2215" i="9"/>
  <c r="F2278" i="9"/>
  <c r="F2150" i="9"/>
  <c r="H2214" i="9" a="1"/>
  <c r="H2150" i="9" a="1"/>
  <c r="F2214" i="9"/>
  <c r="H2278" i="9" a="1"/>
  <c r="H2150" i="9" l="1"/>
  <c r="H2214" i="9"/>
  <c r="H2278" i="9"/>
  <c r="B2280" i="9"/>
  <c r="B2216" i="9"/>
  <c r="B2152" i="9"/>
  <c r="H2279" i="9" a="1"/>
  <c r="F2279" i="9"/>
  <c r="H2151" i="9" a="1"/>
  <c r="F2215" i="9"/>
  <c r="H2215" i="9" a="1"/>
  <c r="F2151" i="9"/>
  <c r="H2215" i="9" l="1"/>
  <c r="H2151" i="9"/>
  <c r="H2279" i="9"/>
  <c r="B2217" i="9"/>
  <c r="B2153" i="9"/>
  <c r="B2281" i="9"/>
  <c r="F2152" i="9"/>
  <c r="H2280" i="9" a="1"/>
  <c r="F2216" i="9"/>
  <c r="F2280" i="9"/>
  <c r="H2216" i="9" a="1"/>
  <c r="H2152" i="9" a="1"/>
  <c r="H2280" i="9" l="1"/>
  <c r="H2216" i="9"/>
  <c r="H2152" i="9"/>
  <c r="B2218" i="9"/>
  <c r="B2154" i="9"/>
  <c r="B2282" i="9"/>
  <c r="H2153" i="9" a="1"/>
  <c r="F2281" i="9"/>
  <c r="F2153" i="9"/>
  <c r="F2217" i="9"/>
  <c r="H2217" i="9" a="1"/>
  <c r="H2281" i="9" a="1"/>
  <c r="H2217" i="9" l="1"/>
  <c r="H2153" i="9"/>
  <c r="H2281" i="9"/>
  <c r="B2283" i="9"/>
  <c r="B2219" i="9"/>
  <c r="B2155" i="9"/>
  <c r="H2282" i="9" a="1"/>
  <c r="F2154" i="9"/>
  <c r="H2154" i="9" a="1"/>
  <c r="F2282" i="9"/>
  <c r="H2218" i="9" a="1"/>
  <c r="F2218" i="9"/>
  <c r="H2218" i="9" l="1"/>
  <c r="H2154" i="9"/>
  <c r="H2282" i="9"/>
  <c r="B2220" i="9"/>
  <c r="B2156" i="9"/>
  <c r="B2284" i="9"/>
  <c r="F2219" i="9"/>
  <c r="H2155" i="9" a="1"/>
  <c r="H2283" i="9" a="1"/>
  <c r="F2283" i="9"/>
  <c r="H2219" i="9" a="1"/>
  <c r="F2155" i="9"/>
  <c r="H2219" i="9" l="1"/>
  <c r="H2283" i="9"/>
  <c r="H2155" i="9"/>
  <c r="B2221" i="9"/>
  <c r="B2157" i="9"/>
  <c r="B2285" i="9"/>
  <c r="F2220" i="9"/>
  <c r="F2284" i="9"/>
  <c r="F2156" i="9"/>
  <c r="H2156" i="9" a="1"/>
  <c r="H2220" i="9" a="1"/>
  <c r="H2284" i="9" a="1"/>
  <c r="H2220" i="9" l="1"/>
  <c r="H2156" i="9"/>
  <c r="H2284" i="9"/>
  <c r="B2222" i="9"/>
  <c r="B2158" i="9"/>
  <c r="B2286" i="9"/>
  <c r="H2221" i="9" a="1"/>
  <c r="F2221" i="9"/>
  <c r="H2285" i="9" a="1"/>
  <c r="H2157" i="9" a="1"/>
  <c r="F2285" i="9"/>
  <c r="F2157" i="9"/>
  <c r="H2157" i="9" l="1"/>
  <c r="H2221" i="9"/>
  <c r="H2285" i="9"/>
  <c r="B2223" i="9"/>
  <c r="B2159" i="9"/>
  <c r="B2287" i="9"/>
  <c r="F2222" i="9"/>
  <c r="H2222" i="9" a="1"/>
  <c r="F2158" i="9"/>
  <c r="H2286" i="9" a="1"/>
  <c r="F2286" i="9"/>
  <c r="H2158" i="9" a="1"/>
  <c r="H2222" i="9" l="1"/>
  <c r="H2286" i="9"/>
  <c r="H2158" i="9"/>
  <c r="B2288" i="9"/>
  <c r="B2224" i="9"/>
  <c r="B2160" i="9"/>
  <c r="H2159" i="9" a="1"/>
  <c r="H2287" i="9" a="1"/>
  <c r="F2287" i="9"/>
  <c r="F2223" i="9"/>
  <c r="H2223" i="9" a="1"/>
  <c r="F2159" i="9"/>
  <c r="H2287" i="9" l="1"/>
  <c r="H2223" i="9"/>
  <c r="H2159" i="9"/>
  <c r="B2225" i="9"/>
  <c r="B2161" i="9"/>
  <c r="B2289" i="9"/>
  <c r="H2224" i="9" a="1"/>
  <c r="F2224" i="9"/>
  <c r="H2160" i="9" a="1"/>
  <c r="F2288" i="9"/>
  <c r="H2288" i="9" a="1"/>
  <c r="F2160" i="9"/>
  <c r="H2160" i="9" l="1"/>
  <c r="H2224" i="9"/>
  <c r="H2288" i="9"/>
  <c r="B2226" i="9"/>
  <c r="B2290" i="9"/>
  <c r="H2289" i="9" a="1"/>
  <c r="H2161" i="9" a="1"/>
  <c r="H2225" i="9" a="1"/>
  <c r="F2289" i="9"/>
  <c r="F2225" i="9"/>
  <c r="F2161" i="9"/>
  <c r="H2225" i="9" l="1"/>
  <c r="H2289" i="9"/>
  <c r="H2161" i="9"/>
  <c r="B2291" i="9"/>
  <c r="B2227" i="9"/>
  <c r="H2290" i="9" a="1"/>
  <c r="F2290" i="9"/>
  <c r="H2226" i="9" a="1"/>
  <c r="F2226" i="9"/>
  <c r="H2290" i="9" l="1"/>
  <c r="H2226" i="9"/>
  <c r="B2292" i="9"/>
  <c r="B2228" i="9"/>
  <c r="F2227" i="9"/>
  <c r="H2227" i="9" a="1"/>
  <c r="F2291" i="9"/>
  <c r="H2291" i="9" a="1"/>
  <c r="H2291" i="9" l="1"/>
  <c r="H2227" i="9"/>
  <c r="B2293" i="9"/>
  <c r="B2229" i="9"/>
  <c r="F2228" i="9"/>
  <c r="H2228" i="9" a="1"/>
  <c r="F2292" i="9"/>
  <c r="H2292" i="9" a="1"/>
  <c r="H2292" i="9" l="1"/>
  <c r="H2228" i="9"/>
  <c r="B2294" i="9"/>
  <c r="B2230" i="9"/>
  <c r="H2229" i="9" a="1"/>
  <c r="F2229" i="9"/>
  <c r="F2293" i="9"/>
  <c r="H2293" i="9" a="1"/>
  <c r="H2293" i="9" l="1"/>
  <c r="H2229" i="9"/>
  <c r="B2295" i="9"/>
  <c r="B2231" i="9"/>
  <c r="F2230" i="9"/>
  <c r="H2294" i="9" a="1"/>
  <c r="H2230" i="9" a="1"/>
  <c r="F2294" i="9"/>
  <c r="H2294" i="9" l="1"/>
  <c r="H2230" i="9"/>
  <c r="B2296" i="9"/>
  <c r="B2232" i="9"/>
  <c r="H2231" i="9" a="1"/>
  <c r="F2231" i="9"/>
  <c r="H2295" i="9" a="1"/>
  <c r="F2295" i="9"/>
  <c r="H2295" i="9" l="1"/>
  <c r="H2231" i="9"/>
  <c r="B2297" i="9"/>
  <c r="B2233" i="9"/>
  <c r="H2232" i="9" a="1"/>
  <c r="H2296" i="9" a="1"/>
  <c r="F2232" i="9"/>
  <c r="F2296" i="9"/>
  <c r="H2296" i="9" l="1"/>
  <c r="H2232" i="9"/>
  <c r="B2298" i="9"/>
  <c r="B2234" i="9"/>
  <c r="F2233" i="9"/>
  <c r="H2297" i="9" a="1"/>
  <c r="F2297" i="9"/>
  <c r="H2233" i="9" a="1"/>
  <c r="H2297" i="9" l="1"/>
  <c r="H2233" i="9"/>
  <c r="B2299" i="9"/>
  <c r="B2235" i="9"/>
  <c r="F2234" i="9"/>
  <c r="H2298" i="9" a="1"/>
  <c r="H2234" i="9" a="1"/>
  <c r="F2298" i="9"/>
  <c r="H2298" i="9" l="1"/>
  <c r="H2234" i="9"/>
  <c r="B2300" i="9"/>
  <c r="B2236" i="9"/>
  <c r="F2235" i="9"/>
  <c r="H2299" i="9" a="1"/>
  <c r="F2299" i="9"/>
  <c r="H2235" i="9" a="1"/>
  <c r="H2299" i="9" l="1"/>
  <c r="H2235" i="9"/>
  <c r="B2301" i="9"/>
  <c r="B2237" i="9"/>
  <c r="F2236" i="9"/>
  <c r="H2236" i="9" a="1"/>
  <c r="F2300" i="9"/>
  <c r="H2300" i="9" a="1"/>
  <c r="H2300" i="9" l="1"/>
  <c r="H2236" i="9"/>
  <c r="B2302" i="9"/>
  <c r="B2238" i="9"/>
  <c r="F2237" i="9"/>
  <c r="H2301" i="9" a="1"/>
  <c r="F2301" i="9"/>
  <c r="H2237" i="9" a="1"/>
  <c r="H2301" i="9" l="1"/>
  <c r="H2237" i="9"/>
  <c r="B2303" i="9"/>
  <c r="B2239" i="9"/>
  <c r="F2238" i="9"/>
  <c r="H2302" i="9" a="1"/>
  <c r="F2302" i="9"/>
  <c r="H2238" i="9" a="1"/>
  <c r="H2302" i="9" l="1"/>
  <c r="H2238" i="9"/>
  <c r="B2304" i="9"/>
  <c r="B2240" i="9"/>
  <c r="F2239" i="9"/>
  <c r="H2239" i="9" a="1"/>
  <c r="F2303" i="9"/>
  <c r="H2303" i="9" a="1"/>
  <c r="H2303" i="9" l="1"/>
  <c r="H2239" i="9"/>
  <c r="B2305" i="9"/>
  <c r="B2241" i="9"/>
  <c r="H2240" i="9" a="1"/>
  <c r="F2304" i="9"/>
  <c r="F2240" i="9"/>
  <c r="H2304" i="9" a="1"/>
  <c r="H2304" i="9" l="1"/>
  <c r="H2240" i="9"/>
  <c r="B2306" i="9"/>
  <c r="B2242" i="9"/>
  <c r="F2241" i="9"/>
  <c r="F2305" i="9"/>
  <c r="H2305" i="9" a="1"/>
  <c r="H2241" i="9" a="1"/>
  <c r="H2241" i="9" l="1"/>
  <c r="H2305" i="9"/>
  <c r="B2307" i="9"/>
  <c r="B2243" i="9"/>
  <c r="F2242" i="9"/>
  <c r="H2306" i="9" a="1"/>
  <c r="F2306" i="9"/>
  <c r="H2242" i="9" a="1"/>
  <c r="H2306" i="9" l="1"/>
  <c r="H2242" i="9"/>
  <c r="B2308" i="9"/>
  <c r="B2244" i="9"/>
  <c r="F2243" i="9"/>
  <c r="H2243" i="9" a="1"/>
  <c r="F2307" i="9"/>
  <c r="H2307" i="9" a="1"/>
  <c r="H2307" i="9" l="1"/>
  <c r="H2243" i="9"/>
  <c r="B2309" i="9"/>
  <c r="B2245" i="9"/>
  <c r="F2244" i="9"/>
  <c r="H2308" i="9" a="1"/>
  <c r="F2308" i="9"/>
  <c r="H2244" i="9" a="1"/>
  <c r="H2308" i="9" l="1"/>
  <c r="H2244" i="9"/>
  <c r="B2310" i="9"/>
  <c r="B2246" i="9"/>
  <c r="F2245" i="9"/>
  <c r="F2309" i="9"/>
  <c r="H2245" i="9" a="1"/>
  <c r="H2309" i="9" a="1"/>
  <c r="H2309" i="9" l="1"/>
  <c r="H2245" i="9"/>
  <c r="B2311" i="9"/>
  <c r="B2247" i="9"/>
  <c r="H2246" i="9" a="1"/>
  <c r="H2310" i="9" a="1"/>
  <c r="F2246" i="9"/>
  <c r="F2310" i="9"/>
  <c r="H2310" i="9" l="1"/>
  <c r="H2246" i="9"/>
  <c r="B2312" i="9"/>
  <c r="B2248" i="9"/>
  <c r="F2247" i="9"/>
  <c r="H2311" i="9" a="1"/>
  <c r="H2247" i="9" a="1"/>
  <c r="F2311" i="9"/>
  <c r="H2311" i="9" l="1"/>
  <c r="H2247" i="9"/>
  <c r="B2313" i="9"/>
  <c r="B2249" i="9"/>
  <c r="H2248" i="9" a="1"/>
  <c r="F2312" i="9"/>
  <c r="F2248" i="9"/>
  <c r="H2312" i="9" a="1"/>
  <c r="H2312" i="9" l="1"/>
  <c r="H2248" i="9"/>
  <c r="B2314" i="9"/>
  <c r="B2250" i="9"/>
  <c r="F2249" i="9"/>
  <c r="F2313" i="9"/>
  <c r="H2313" i="9" a="1"/>
  <c r="H2249" i="9" a="1"/>
  <c r="H2249" i="9" l="1"/>
  <c r="H2313" i="9"/>
  <c r="B2315" i="9"/>
  <c r="B2251" i="9"/>
  <c r="F2250" i="9"/>
  <c r="H2314" i="9" a="1"/>
  <c r="H2250" i="9" a="1"/>
  <c r="F2314" i="9"/>
  <c r="H2314" i="9" l="1"/>
  <c r="H2250" i="9"/>
  <c r="B2316" i="9"/>
  <c r="B2252" i="9"/>
  <c r="F2251" i="9"/>
  <c r="H2315" i="9" a="1"/>
  <c r="H2251" i="9" a="1"/>
  <c r="F2315" i="9"/>
  <c r="H2315" i="9" l="1"/>
  <c r="H2251" i="9"/>
  <c r="B2317" i="9"/>
  <c r="F2252" i="9"/>
  <c r="H2316" i="9" a="1"/>
  <c r="H2252" i="9" a="1"/>
  <c r="F2316" i="9"/>
  <c r="H2316" i="9" l="1"/>
  <c r="H2252" i="9"/>
  <c r="B2318" i="9"/>
  <c r="H2317" i="9" a="1"/>
  <c r="F2317" i="9"/>
  <c r="H2317" i="9" l="1"/>
  <c r="B2319" i="9"/>
  <c r="F2318" i="9"/>
  <c r="H2318" i="9" a="1"/>
  <c r="H2318" i="9" l="1"/>
  <c r="B2320" i="9"/>
  <c r="F2319" i="9"/>
  <c r="H2319" i="9" a="1"/>
  <c r="H2319" i="9" l="1"/>
  <c r="B2321" i="9"/>
  <c r="F2320" i="9"/>
  <c r="H2320" i="9" a="1"/>
  <c r="H2320" i="9" l="1"/>
  <c r="B2322" i="9"/>
  <c r="F2321" i="9"/>
  <c r="H2321" i="9" a="1"/>
  <c r="H2321" i="9" l="1"/>
  <c r="B2323" i="9"/>
  <c r="F2322" i="9"/>
  <c r="H2322" i="9" a="1"/>
  <c r="H2322" i="9" l="1"/>
  <c r="B2324" i="9"/>
  <c r="F2323" i="9"/>
  <c r="H2323" i="9" a="1"/>
  <c r="H2323" i="9" l="1"/>
  <c r="B2325" i="9"/>
  <c r="H2324" i="9" a="1"/>
  <c r="F2324" i="9"/>
  <c r="H2324" i="9" l="1"/>
  <c r="B2326" i="9"/>
  <c r="H2325" i="9" a="1"/>
  <c r="F2325" i="9"/>
  <c r="H2325" i="9" l="1"/>
  <c r="B2327" i="9"/>
  <c r="F2326" i="9"/>
  <c r="H2326" i="9" a="1"/>
  <c r="H2326" i="9" l="1"/>
  <c r="B2328" i="9"/>
  <c r="F2327" i="9"/>
  <c r="H2327" i="9" a="1"/>
  <c r="H2327" i="9" l="1"/>
  <c r="B2329" i="9"/>
  <c r="F2328" i="9"/>
  <c r="H2328" i="9" a="1"/>
  <c r="H2328" i="9" l="1"/>
  <c r="B2330" i="9"/>
  <c r="F2329" i="9"/>
  <c r="H2329" i="9" a="1"/>
  <c r="H2329" i="9" l="1"/>
  <c r="B2331" i="9"/>
  <c r="F2330" i="9"/>
  <c r="H2330" i="9" a="1"/>
  <c r="H2330" i="9" l="1"/>
  <c r="B2332" i="9"/>
  <c r="F2331" i="9"/>
  <c r="H2331" i="9" a="1"/>
  <c r="H2331" i="9" l="1"/>
  <c r="B2333" i="9"/>
  <c r="F2332" i="9"/>
  <c r="H2332" i="9" a="1"/>
  <c r="H2332" i="9" l="1"/>
  <c r="B2334" i="9"/>
  <c r="F2333" i="9"/>
  <c r="H2333" i="9" a="1"/>
  <c r="H2333" i="9" l="1"/>
  <c r="B2335" i="9"/>
  <c r="F2334" i="9"/>
  <c r="H2334" i="9" a="1"/>
  <c r="H2334" i="9" l="1"/>
  <c r="B2336" i="9"/>
  <c r="F2335" i="9"/>
  <c r="H2335" i="9" a="1"/>
  <c r="H2335" i="9" l="1"/>
  <c r="B2337" i="9"/>
  <c r="F2336" i="9"/>
  <c r="H2336" i="9" a="1"/>
  <c r="H2336" i="9" l="1"/>
  <c r="B2338" i="9"/>
  <c r="F2337" i="9"/>
  <c r="H2337" i="9" a="1"/>
  <c r="H2337" i="9" l="1"/>
  <c r="B2339" i="9"/>
  <c r="F2338" i="9"/>
  <c r="H2338" i="9" a="1"/>
  <c r="H2338" i="9" l="1"/>
  <c r="B2340" i="9"/>
  <c r="F2339" i="9"/>
  <c r="H2339" i="9" a="1"/>
  <c r="H2339" i="9" l="1"/>
  <c r="B2341" i="9"/>
  <c r="F2340" i="9"/>
  <c r="H2340" i="9" a="1"/>
  <c r="H2340" i="9" l="1"/>
  <c r="B2342" i="9"/>
  <c r="F2341" i="9"/>
  <c r="H2341" i="9" a="1"/>
  <c r="H2341" i="9" l="1"/>
  <c r="B2343" i="9"/>
  <c r="F2342" i="9"/>
  <c r="H2342" i="9" a="1"/>
  <c r="H2342" i="9" l="1"/>
  <c r="F2343" i="9"/>
  <c r="H2343" i="9" a="1"/>
  <c r="H2343" i="9" l="1"/>
  <c r="CC16" i="2" l="1"/>
  <c r="CC18" i="2"/>
  <c r="CC23" i="2"/>
  <c r="CC24" i="2"/>
  <c r="U23" i="3"/>
  <c r="R23" i="3"/>
  <c r="L23" i="3"/>
  <c r="CG24" i="2"/>
  <c r="BC24" i="2"/>
  <c r="BE10" i="1"/>
  <c r="AD10" i="1"/>
  <c r="Y10" i="1"/>
  <c r="CC22" i="2" l="1"/>
  <c r="CC21" i="2"/>
  <c r="CC20" i="2"/>
  <c r="CC19" i="2"/>
  <c r="CC17" i="2"/>
  <c r="CC15" i="2"/>
  <c r="CC14" i="2"/>
  <c r="CG23" i="2"/>
  <c r="CG22" i="2"/>
  <c r="CG21" i="2"/>
  <c r="CG20" i="2"/>
  <c r="CG19" i="2"/>
  <c r="CG18" i="2"/>
  <c r="CG17" i="2"/>
  <c r="CG16" i="2"/>
  <c r="CG4" i="2"/>
  <c r="AI5" i="1"/>
  <c r="BC23" i="2" l="1"/>
  <c r="U22" i="3" l="1"/>
  <c r="R22" i="3"/>
  <c r="L22" i="3"/>
  <c r="Y9" i="1"/>
  <c r="AD9" i="1"/>
  <c r="BE9" i="1"/>
  <c r="BC22" i="2" l="1"/>
  <c r="BC21" i="2"/>
  <c r="BC20" i="2"/>
  <c r="BC19" i="2"/>
  <c r="BC18" i="2"/>
  <c r="BC17" i="2"/>
  <c r="BC16" i="2"/>
  <c r="BC15" i="2"/>
  <c r="BC14" i="2"/>
  <c r="BC13" i="2"/>
  <c r="BC12" i="2"/>
  <c r="BC11" i="2"/>
  <c r="BC10" i="2"/>
  <c r="BC9" i="2"/>
  <c r="BC8" i="2"/>
  <c r="BC7" i="2"/>
  <c r="BC6" i="2"/>
  <c r="BC5" i="2"/>
  <c r="BC4" i="2"/>
  <c r="F4" i="2"/>
  <c r="E4" i="2"/>
  <c r="E14" i="3"/>
  <c r="E13" i="3"/>
  <c r="E12" i="3"/>
  <c r="E11" i="3"/>
  <c r="E10" i="3"/>
  <c r="E9" i="3"/>
  <c r="E8" i="3"/>
  <c r="H15" i="3"/>
  <c r="D4" i="1" l="1"/>
  <c r="D14" i="1"/>
  <c r="E7" i="3" l="1"/>
  <c r="E6" i="3"/>
  <c r="E5" i="3"/>
  <c r="E4" i="3"/>
  <c r="E3" i="3"/>
  <c r="BF8" i="1" l="1"/>
  <c r="BE8" i="1"/>
  <c r="BF7" i="1" l="1"/>
  <c r="BE7" i="1"/>
  <c r="D18" i="1"/>
  <c r="BF6" i="1"/>
  <c r="BE6" i="1"/>
  <c r="O15" i="1"/>
  <c r="O16" i="1"/>
  <c r="O17" i="1"/>
  <c r="O18" i="1"/>
  <c r="O14" i="1"/>
  <c r="O5" i="1"/>
  <c r="O6" i="1"/>
  <c r="O7" i="1"/>
  <c r="O8" i="1"/>
  <c r="O4" i="1"/>
  <c r="BE5" i="1"/>
  <c r="BF5" i="1"/>
  <c r="BF4" i="1"/>
  <c r="BE4" i="1"/>
  <c r="D15" i="1"/>
  <c r="D16" i="1"/>
  <c r="D17" i="1"/>
  <c r="D8" i="1"/>
  <c r="D5" i="1"/>
  <c r="D6" i="1"/>
  <c r="D7" i="1"/>
  <c r="BE3" i="1"/>
  <c r="U21" i="3" l="1"/>
  <c r="R21" i="3"/>
  <c r="L21" i="3"/>
  <c r="U20" i="3"/>
  <c r="R20" i="3"/>
  <c r="L20" i="3"/>
  <c r="U19" i="3"/>
  <c r="R19" i="3"/>
  <c r="L19" i="3"/>
  <c r="U18" i="3"/>
  <c r="R18" i="3"/>
  <c r="L18" i="3"/>
  <c r="U17" i="3"/>
  <c r="R17" i="3"/>
  <c r="L17" i="3"/>
  <c r="U16" i="3"/>
  <c r="R16" i="3"/>
  <c r="L16" i="3"/>
  <c r="U15" i="3"/>
  <c r="S15" i="3"/>
  <c r="U14" i="3"/>
  <c r="S14" i="3"/>
  <c r="F14" i="3"/>
  <c r="U13" i="3"/>
  <c r="S13" i="3"/>
  <c r="F13" i="3"/>
  <c r="U12" i="3"/>
  <c r="S12" i="3"/>
  <c r="F12" i="3"/>
  <c r="U11" i="3"/>
  <c r="S11" i="3"/>
  <c r="F11" i="3"/>
  <c r="U10" i="3"/>
  <c r="S10" i="3"/>
  <c r="F10" i="3"/>
  <c r="U9" i="3"/>
  <c r="S9" i="3"/>
  <c r="F9" i="3"/>
  <c r="U8" i="3"/>
  <c r="S8" i="3"/>
  <c r="F8" i="3"/>
  <c r="U7" i="3"/>
  <c r="S7" i="3"/>
  <c r="F7" i="3"/>
  <c r="U6" i="3"/>
  <c r="S6" i="3"/>
  <c r="F6" i="3"/>
  <c r="U5" i="3"/>
  <c r="S5" i="3"/>
  <c r="F5" i="3"/>
  <c r="U4" i="3"/>
  <c r="S4" i="3"/>
  <c r="F4" i="3"/>
  <c r="U3" i="3"/>
  <c r="S3" i="3"/>
  <c r="F3" i="3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5" i="2"/>
  <c r="B14" i="1"/>
  <c r="B15" i="1" s="1"/>
  <c r="B16" i="1" s="1"/>
  <c r="B17" i="1" s="1"/>
  <c r="AD8" i="1"/>
  <c r="Y8" i="1"/>
  <c r="AD7" i="1"/>
  <c r="Y7" i="1"/>
  <c r="AD6" i="1"/>
  <c r="Y6" i="1"/>
  <c r="AD5" i="1"/>
  <c r="Y5" i="1"/>
  <c r="AD4" i="1"/>
  <c r="Y4" i="1"/>
  <c r="B4" i="1"/>
  <c r="AD3" i="1"/>
  <c r="Z3" i="1"/>
  <c r="Y3" i="1"/>
  <c r="B6" i="2" l="1"/>
  <c r="B5" i="1"/>
  <c r="B6" i="1" l="1"/>
  <c r="B7" i="2"/>
  <c r="B7" i="1" l="1"/>
  <c r="B8" i="2"/>
  <c r="B9" i="2" l="1"/>
  <c r="B10" i="2" l="1"/>
  <c r="B11" i="2" l="1"/>
  <c r="B12" i="2" l="1"/>
  <c r="B13" i="2" l="1"/>
  <c r="B14" i="2" l="1"/>
  <c r="B15" i="2" l="1"/>
  <c r="B16" i="2" l="1"/>
  <c r="B17" i="2" l="1"/>
  <c r="B18" i="2" l="1"/>
  <c r="B19" i="2" l="1"/>
  <c r="B20" i="2" l="1"/>
  <c r="B21" i="2" l="1"/>
</calcChain>
</file>

<file path=xl/sharedStrings.xml><?xml version="1.0" encoding="utf-8"?>
<sst xmlns="http://schemas.openxmlformats.org/spreadsheetml/2006/main" count="8343" uniqueCount="1265">
  <si>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</si>
  <si>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</si>
  <si>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</si>
  <si>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</si>
  <si>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</si>
  <si>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</si>
  <si>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</si>
  <si>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</si>
  <si>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</si>
  <si>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</si>
  <si>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</si>
  <si>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</si>
  <si>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</si>
  <si>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</si>
  <si>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</si>
  <si>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</si>
  <si>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</si>
  <si>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</si>
  <si>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</si>
  <si>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</si>
  <si>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</si>
  <si>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</si>
  <si>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</si>
  <si>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</si>
  <si>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</si>
  <si>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</si>
  <si>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</si>
  <si>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</si>
  <si>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</si>
  <si>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</si>
  <si>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</si>
  <si>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</si>
  <si>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</si>
  <si>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</si>
  <si>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</si>
  <si>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</si>
  <si>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</si>
  <si>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</si>
  <si>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</si>
  <si>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</si>
  <si>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</si>
  <si>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</si>
  <si>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</si>
  <si>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</si>
  <si>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</si>
  <si>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</si>
  <si>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</si>
  <si>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</si>
  <si>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</si>
  <si>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</si>
  <si>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</si>
  <si>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</si>
  <si>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</si>
  <si>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</si>
  <si>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</si>
  <si>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</si>
  <si>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</si>
  <si>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</si>
  <si>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</si>
  <si>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</si>
  <si>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</si>
  <si>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</si>
  <si>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</si>
  <si>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</si>
  <si>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</si>
  <si>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</si>
  <si>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</si>
  <si>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</si>
  <si>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</si>
  <si>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</si>
  <si>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</si>
  <si>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</si>
  <si>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</si>
  <si>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</si>
  <si>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</si>
  <si>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</si>
  <si>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</si>
  <si>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</si>
  <si>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</si>
  <si>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</si>
  <si>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</si>
  <si>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</si>
  <si>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</si>
  <si>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</si>
  <si>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</si>
  <si>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</si>
  <si>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</si>
  <si>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</si>
  <si>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</si>
  <si>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</si>
  <si>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</si>
  <si>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</si>
  <si>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</si>
  <si>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</si>
  <si>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</si>
  <si>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</si>
  <si>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</si>
  <si>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</si>
  <si>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</si>
  <si>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</si>
  <si>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</si>
  <si>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</si>
  <si>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</si>
  <si>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</si>
  <si>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</si>
  <si>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</si>
  <si>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</si>
  <si>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</si>
  <si>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</si>
  <si>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</si>
  <si>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</si>
  <si>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</si>
  <si>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</si>
  <si>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</si>
  <si>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</si>
  <si>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</si>
  <si>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</si>
  <si>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</si>
  <si>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</si>
  <si>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</si>
  <si>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</si>
  <si>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</si>
  <si>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</si>
  <si>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</si>
  <si>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</si>
  <si>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</si>
  <si>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</si>
  <si>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</si>
  <si>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</si>
  <si>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</si>
  <si>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</si>
  <si>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</si>
  <si>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</si>
  <si>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</si>
  <si>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Total</t>
  </si>
  <si>
    <t>Amortization Payment, Employer</t>
  </si>
  <si>
    <t>Amortization Payment, Employee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</si>
  <si>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</si>
  <si>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</si>
  <si>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</si>
  <si>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</si>
  <si>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</si>
  <si>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</si>
  <si>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</si>
  <si>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</si>
  <si>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</si>
  <si>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</si>
  <si>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</si>
  <si>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</si>
  <si>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</si>
  <si>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</si>
  <si>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</si>
  <si>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</si>
  <si>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</si>
  <si>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</si>
  <si>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</si>
  <si>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</si>
  <si>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</si>
  <si>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</si>
  <si>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</si>
  <si>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</si>
  <si>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</si>
  <si>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</si>
  <si>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</si>
  <si>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</si>
  <si>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</si>
  <si>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</si>
  <si>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</si>
  <si>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Mortality Table SetBack in Months</t>
  </si>
  <si>
    <t>Mortality Table SetForward in Months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</si>
  <si>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</si>
  <si>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</si>
  <si>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</si>
  <si>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</si>
  <si>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</si>
  <si>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</si>
  <si>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</si>
  <si>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</si>
  <si>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</si>
  <si>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</si>
  <si>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</si>
  <si>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</si>
  <si>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</si>
  <si>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</si>
  <si>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</si>
  <si>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actuarial_firm</t>
  </si>
  <si>
    <t>NC_Total</t>
  </si>
  <si>
    <t>NC_ER</t>
  </si>
  <si>
    <t>NC_EE</t>
  </si>
  <si>
    <t>Amo_Total</t>
  </si>
  <si>
    <t>Amo_ER</t>
  </si>
  <si>
    <t>Amo_EE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</si>
  <si>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</si>
  <si>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</si>
  <si>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</si>
  <si>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</si>
  <si>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</si>
  <si>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</si>
  <si>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</si>
  <si>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</si>
  <si>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</si>
  <si>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</si>
  <si>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</si>
  <si>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</si>
  <si>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</si>
  <si>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</si>
  <si>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</si>
  <si>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</si>
  <si>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</si>
  <si>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</si>
  <si>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</si>
  <si>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</si>
  <si>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</si>
  <si>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</si>
  <si>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</si>
  <si>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</si>
  <si>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</si>
  <si>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</si>
  <si>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</si>
  <si>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</si>
  <si>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</si>
  <si>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</si>
  <si>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</si>
  <si>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</si>
  <si>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</si>
  <si>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</si>
  <si>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</si>
  <si>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</si>
  <si>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</si>
  <si>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</si>
  <si>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</si>
  <si>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</si>
  <si>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OPEB_Val</t>
  </si>
  <si>
    <t>AVA</t>
  </si>
  <si>
    <t>AAL</t>
  </si>
  <si>
    <t>UAL</t>
  </si>
  <si>
    <t>FundedRatio_Old</t>
  </si>
  <si>
    <t>Payroll</t>
  </si>
  <si>
    <t>Mortality Rate Experience - Total</t>
  </si>
  <si>
    <t>Actuarial Experience</t>
  </si>
  <si>
    <t>Changes to Methods &amp; Assumptions</t>
  </si>
  <si>
    <t>Interest on Debt</t>
  </si>
  <si>
    <t>Contribution Deficiency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</si>
  <si>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</si>
  <si>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</si>
  <si>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</si>
  <si>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</si>
  <si>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</si>
  <si>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</si>
  <si>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</si>
  <si>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</si>
  <si>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</si>
  <si>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</si>
  <si>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</si>
  <si>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When actual experience differs from what was assumed it can increase or decrease the UAL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</si>
  <si>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</si>
  <si>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</si>
  <si>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</si>
  <si>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</si>
  <si>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</si>
  <si>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</si>
  <si>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</si>
  <si>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</si>
  <si>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</si>
  <si>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</si>
  <si>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</si>
  <si>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</si>
  <si>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</si>
  <si>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</si>
  <si>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</si>
  <si>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</si>
  <si>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</si>
  <si>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</si>
  <si>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</si>
  <si>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</si>
  <si>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</si>
  <si>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</si>
  <si>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</si>
  <si>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</si>
  <si>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</si>
  <si>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</si>
  <si>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</si>
  <si>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</si>
  <si>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</si>
  <si>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</si>
  <si>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</si>
  <si>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</si>
  <si>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</si>
  <si>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</si>
  <si>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</si>
  <si>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</si>
  <si>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</si>
  <si>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</si>
  <si>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</si>
  <si>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</si>
  <si>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</si>
  <si>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</si>
  <si>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</si>
  <si>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</si>
  <si>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Alaska PERS Valuation 2001.pdf.Pg no.23</t>
  </si>
  <si>
    <t>Alaska PERS Valuation 2002.pdf.Pg no.21</t>
  </si>
  <si>
    <t>Alaska PERS Valuation 2003.pdf.Pg no.22</t>
  </si>
  <si>
    <t>Alaska PERS Valuation 2004.pdf.Pg no.24</t>
  </si>
  <si>
    <t>Alaska PERS Valuation 2005.pdf.Pg no.26</t>
  </si>
  <si>
    <t>Alaska PERS Valuation 2006.pdf.Pg no.29</t>
  </si>
  <si>
    <t>Alaska PERS Valuation 2007.pdf.Pg no.34</t>
  </si>
  <si>
    <t>Alaska PERS Valuation 2010.pdf.Pg no.34</t>
  </si>
  <si>
    <t>Alaska PERS Valuation 2009.pdf.Pg no.34</t>
  </si>
  <si>
    <t>Alaska PERS Valuation 2008.pdf.Pg no.34</t>
  </si>
  <si>
    <t>Alaska PERS Valuation 2006.pdf.Pg no.81</t>
  </si>
  <si>
    <t>EAN</t>
  </si>
  <si>
    <t>Level dollar, closed</t>
  </si>
  <si>
    <t>22 years</t>
  </si>
  <si>
    <t>Alaska PERS Valuation 2006.pdf.Pg no.95</t>
  </si>
  <si>
    <t>Alaska PERS Valuation 2005.pdf.Pg no.95</t>
  </si>
  <si>
    <t>PUC</t>
  </si>
  <si>
    <t>23 years</t>
  </si>
  <si>
    <t>Level percentage of pay, closed</t>
  </si>
  <si>
    <t>Alaska PERS Valuation 2004.pdf.Pg no.78</t>
  </si>
  <si>
    <t>Alaska PERS Valuation 2004.pdf.Pg no.77</t>
  </si>
  <si>
    <t>Level percentage of pay</t>
  </si>
  <si>
    <t>Alaska PERS Valuation 2003.pdf.Pg no.78</t>
  </si>
  <si>
    <t>Alaska PERS Valuation 2003.pdf.Pg no.77</t>
  </si>
  <si>
    <t>Alaska PERS Valuation 2002.pdf.Pg no.68</t>
  </si>
  <si>
    <t>Alaska PERS Valuation 2002.pdf.Pg no.67</t>
  </si>
  <si>
    <t>Alaska PERS Valuation 2001.pdf.Pg no.67</t>
  </si>
  <si>
    <t>Alaska PERS Valuation 2001.pdf.Pg no.66</t>
  </si>
  <si>
    <t>Alaska PERS Valuation 2001.pdf.Pg no.69</t>
  </si>
  <si>
    <t>Alaska PERS Valuation 2007.pdf.Pg no.87</t>
  </si>
  <si>
    <t>Alaska PERS Valuation 2007.pdf.Pg no.104</t>
  </si>
  <si>
    <t>21 years</t>
  </si>
  <si>
    <t>Alaska PERS Valuation 2008.pdf.Pg no.87</t>
  </si>
  <si>
    <t>20 years</t>
  </si>
  <si>
    <t>Alaska PERS Valuation 2008.pdf.Pg no.105</t>
  </si>
  <si>
    <t>Alaska PERS Valuation 2009.pdf.Pg no.88</t>
  </si>
  <si>
    <t>Alaska PERS Valuation 2009.pdf.Pg no.106</t>
  </si>
  <si>
    <t>Alaska PERS Valuation 2010.pdf.Pg no.87</t>
  </si>
  <si>
    <t>19 years</t>
  </si>
  <si>
    <t>Alaska PERS Valuation 2010.pdf.Pg no.110</t>
  </si>
  <si>
    <t>Alaska PERS Valuation 2011.pdf.Pg no.50</t>
  </si>
  <si>
    <t>18 years</t>
  </si>
  <si>
    <t>Alaska PERS Valuation 2011.pdf.Pg no.104</t>
  </si>
  <si>
    <t>Alaska PERS Valuation 2012.pdf.Pg no.51</t>
  </si>
  <si>
    <t>Alaska PERS Valuation 2012.pdf.Pg no.104</t>
  </si>
  <si>
    <t>Alaska PERS Valuation 2013.pdf.Pg no.106</t>
  </si>
  <si>
    <t>Alaska PERS Valuation 2013.pdf.Pg no.52</t>
  </si>
  <si>
    <t>17 years</t>
  </si>
  <si>
    <t>25 years</t>
  </si>
  <si>
    <t>2018 with Projection Scale BB</t>
  </si>
  <si>
    <t>Level Percentage of Pay, Closed</t>
  </si>
  <si>
    <t>Alaska PERS Valuation 2017.pdf.Pg no.91</t>
  </si>
  <si>
    <t>Alaska PERS Valuation 2017.pdf.Pg no.83</t>
  </si>
  <si>
    <t>Alaska PERS Valuation 2018.pdf.Pg no.94</t>
  </si>
  <si>
    <t>Alaska PERS Valuation 2018.pdf.Pg no.86</t>
  </si>
  <si>
    <t>Alaska PERS Valuation 2019.pdf.Pg no.87</t>
  </si>
  <si>
    <t>Alaska PERS Valuation 2019.pdf.Pg no.80</t>
  </si>
  <si>
    <t>Alaska PERS GASB68 2016.pdf.Pg no.18</t>
  </si>
  <si>
    <t>Alaska PERS GASB68 2015.pdf.Pg no.18</t>
  </si>
  <si>
    <t>Alaska PERS GASB68 2018.pdf.Pg no.18</t>
  </si>
  <si>
    <t>Alaska PERS GASB68 2018.pdf.Pg no.20</t>
  </si>
  <si>
    <t>Alaska PERS GASB68 2016.pdf.Pg no.19</t>
  </si>
  <si>
    <t>Alaska PERS GASB68 2015.pdf.Pg no.19</t>
  </si>
  <si>
    <t>Alaska PERS GASB68 2015.pdf.Pg no.21</t>
  </si>
  <si>
    <t>Alaska PERS GASB68 2016.pdf.Pg no.21</t>
  </si>
  <si>
    <t>Alaska PERS GASB68 2018.pdf.Pg no.21</t>
  </si>
  <si>
    <t>Alaska PERS GASB68 2015.pdf.Pg no.20</t>
  </si>
  <si>
    <t>Alaska PERS GASB68 2016.pdf.Pg no.20</t>
  </si>
  <si>
    <t>Alaska PERS CAFR 2014.pdf.Pg no.60</t>
  </si>
  <si>
    <t>Alaska PERS CAFR 2015.pdf.Pg no.57</t>
  </si>
  <si>
    <t>Alaska PERS CAFR 2016.pdf.Pg no.55</t>
  </si>
  <si>
    <t>Alaska PERS CAFR 2017.pdf.Pg no.56</t>
  </si>
  <si>
    <t>Alaska PERS CAFR 2018.pdf.Pg no.60</t>
  </si>
  <si>
    <t>Alaska PERS CAFR 2019.pdf.Pg no.61</t>
  </si>
  <si>
    <t>Alaska PERS CAFR 2019.pdf.Pg no.214</t>
  </si>
  <si>
    <t>Alaska PERS CAFR 2018.pdf.Pg no.214</t>
  </si>
  <si>
    <t>Alaska PERS CAFR 2016.pdf.Pg no.197</t>
  </si>
  <si>
    <t>Alaska PERS CAFR 2017.pdf.Pg no.208</t>
  </si>
  <si>
    <t>Pg no.72</t>
  </si>
  <si>
    <t>Pg no.73</t>
  </si>
  <si>
    <t>Pg no.83</t>
  </si>
  <si>
    <t>Pg no.86</t>
  </si>
  <si>
    <t>Pg no.90</t>
  </si>
  <si>
    <t>Pg no.87 &amp; 88</t>
  </si>
  <si>
    <t>Pg no.94 &amp; 95</t>
  </si>
  <si>
    <t>Pg no.95 &amp; 96</t>
  </si>
  <si>
    <t>Pg no.96 &amp; 97</t>
  </si>
  <si>
    <t>Pg no.98 &amp; 99</t>
  </si>
  <si>
    <t>Pg no.115 &amp; 116</t>
  </si>
  <si>
    <t>Pg no.117 &amp; 118</t>
  </si>
  <si>
    <t>Pg no.102 &amp; 103</t>
  </si>
  <si>
    <t>Pg no.107 &amp; 108</t>
  </si>
  <si>
    <t>Pg no.104 &amp; 105</t>
  </si>
  <si>
    <t>Pg no.106 &amp; 107</t>
  </si>
  <si>
    <t>Yes</t>
  </si>
  <si>
    <t>Alaska PERS Valuation 2010.pdf.Pg no.59</t>
  </si>
  <si>
    <t>Alaska PERS Valuation 2009.pdf.Pg no.60</t>
  </si>
  <si>
    <t>Alaska PERS Valuation 2008.pdf.Pg no.60</t>
  </si>
  <si>
    <t>Alaska PERS Valuation 2007.pdf.Pg no.60</t>
  </si>
  <si>
    <t>Alaska PERS Valuation 2006.pdf.Pg no.54</t>
  </si>
  <si>
    <t>Alaska PERS Valuation 2005.pdf.Pg no.59</t>
  </si>
  <si>
    <t>Alaska PERS Valuation 2004.pdf.Pg no.55</t>
  </si>
  <si>
    <t>Alaska PERS Valuation 2003.pdf.Pg no.55</t>
  </si>
  <si>
    <t>Alaska PERS Valuation 2002.pdf.Pg no.46</t>
  </si>
  <si>
    <t>Alaska PERS Valuation 2001.pdf.Pg no.44</t>
  </si>
  <si>
    <t>Alaska PERS Valuation 2019.pdf.Pg no.79</t>
  </si>
  <si>
    <t>Alaska PERS Valuation 2017.pdf.Pg no.81</t>
  </si>
  <si>
    <t>Alaska PERS Valuation 2013.pdf.Pg no.98</t>
  </si>
  <si>
    <t>Alaska PERS Valuation 2012.pdf.Pg no.97</t>
  </si>
  <si>
    <t>Alaska PERS Valuation 2011.pdf.Pg no.97</t>
  </si>
  <si>
    <t>Alaska PERS Valuation 2017.pdf.Pg no.78</t>
  </si>
  <si>
    <t>No</t>
  </si>
  <si>
    <t>Alaska PERS Valuation 2017.pdf.Pg no.79</t>
  </si>
  <si>
    <t>Alaska PERS Valuation 2018.pdf.Pg no.83</t>
  </si>
  <si>
    <t>Alaska PERS Valuation 2019.pdf.Pg no.77</t>
  </si>
  <si>
    <t>Alaska PERS Valuation 2001.pdf.Pg no.16</t>
  </si>
  <si>
    <t>Alaska PERS Valuation 2002.pdf.Pg no.15</t>
  </si>
  <si>
    <t>Alaska PERS Valuation 2003.pdf.Pg no.14</t>
  </si>
  <si>
    <t>Alaska PERS Valuation 2004.pdf.Pg no.16</t>
  </si>
  <si>
    <t>Alaska PERS Valuation 2005.pdf.Pg no.17</t>
  </si>
  <si>
    <t>Alaska PERS Valuation 2006.pdf.Pg no.17</t>
  </si>
  <si>
    <t>Alaska PERS Valuation 2007.pdf.Pg no.20</t>
  </si>
  <si>
    <t>Alaska PERS Valuation 2008.pdf.Pg no.19</t>
  </si>
  <si>
    <t>Alaska PERS Valuation 2009.pdf.Pg no.19</t>
  </si>
  <si>
    <t>Alaska PERS Valuation 2010.pdf.Pg no.19</t>
  </si>
  <si>
    <t>Alaska PERS Valuation 2011.pdf.Pg no.40</t>
  </si>
  <si>
    <t>Alaska PERS Valuation 2012.pdf.Pg no.41</t>
  </si>
  <si>
    <t>Alaska PERS Valuation 2013.pdf.Pg no.42</t>
  </si>
  <si>
    <t>Alaska PERS Valuation 2014.pdf.Pg no.36</t>
  </si>
  <si>
    <t>Alaska PERS Valuation 2015.pdf.Pg no.33</t>
  </si>
  <si>
    <t>Alaska PERS Valuation 2016.pdf.Pg no.33</t>
  </si>
  <si>
    <t>Alaska PERS Valuation 2017.pdf.Pg no.32</t>
  </si>
  <si>
    <t>Alaska PERS Valuation 2018.pdf.Pg no.36</t>
  </si>
  <si>
    <t>Alaska PERS Valuation 2019.pdf.Pg no.36</t>
  </si>
  <si>
    <t>Alaska PERS CAFR 2014.pdf.Pg no.181</t>
  </si>
  <si>
    <t>Alaska PERS CAFR 2015.pdf.Pg no.184</t>
  </si>
  <si>
    <t>Alaska PERS CAFR 2016.pdf.Pg no.187</t>
  </si>
  <si>
    <t>Alaska PERS CAFR 2017.pdf.Pg no.198</t>
  </si>
  <si>
    <t>Alaska PERS CAFR 2018.pdf.Pg no.204</t>
  </si>
  <si>
    <t>Alaska PERS CAFR 2019.pdf.Pg no.204</t>
  </si>
  <si>
    <t>Alaska PERS CAFR 2002.pdf.Pg no.37</t>
  </si>
  <si>
    <t>Alaska PERS CAFR 2003.pdf.Pg no.40</t>
  </si>
  <si>
    <t>Alaska PERS CAFR 2004.pdf.Pg no.43</t>
  </si>
  <si>
    <t>Alaska PERS CAFR 2006.pdf.Pg no.52</t>
  </si>
  <si>
    <t>Alaska PERS CAFR 2007.pdf.Pg no.72</t>
  </si>
  <si>
    <t>Alaska PERS CAFR 2008.pdf.Pg no.74</t>
  </si>
  <si>
    <t>Alaska PERS CAFR 2009.pdf.Pg no.68</t>
  </si>
  <si>
    <t>Alaska PERS CAFR 2010.pdf.Pg no.54</t>
  </si>
  <si>
    <t>Alaska PERS CAFR 2011.pdf.Pg no.53</t>
  </si>
  <si>
    <t>Alaska PERS CAFR 2012.pdf.Pg no.55</t>
  </si>
  <si>
    <t>Alaska PERS CAFR 2013.pdf.Pg no.56</t>
  </si>
  <si>
    <t>Alaska PERS CAFR 2014.pdf.Pg no.61</t>
  </si>
  <si>
    <t>Alaska PERS CAFR 2015.pdf.Pg no.58</t>
  </si>
  <si>
    <t>Alaska PERS CAFR 2016.pdf.Pg no.56</t>
  </si>
  <si>
    <t>Alaska PERS CAFR 2017.pdf.Pg no.57</t>
  </si>
  <si>
    <t>Alaska PERS CAFR 2018.pdf.Pg no.61</t>
  </si>
  <si>
    <t>Alaska PERS CAFR 2019.pdf.Pg no.62</t>
  </si>
  <si>
    <t>Alaska PERS CAFR 2001.pdf.Pg no.36</t>
  </si>
  <si>
    <t>Alaska PERS CAFR 2002.pdf.Pg no.39</t>
  </si>
  <si>
    <t>Alaska PERS CAFR 2003.pdf.Pg no.42</t>
  </si>
  <si>
    <t>Alaska PERS CAFR 2004.pdf.Pg no.45</t>
  </si>
  <si>
    <t>Alaska PERS CAFR 2005.pdf.Pg no.53</t>
  </si>
  <si>
    <t>Alaska PERS CAFR 2006.pdf.Pg no.54</t>
  </si>
  <si>
    <t>Alaska PERS CAFR 2007.pdf.Pg no.74</t>
  </si>
  <si>
    <t>Alaska PERS CAFR 2008.pdf.Pg no.76</t>
  </si>
  <si>
    <t>Alaska PERS CAFR 2009.pdf.Pg no.70</t>
  </si>
  <si>
    <t>Alaska PERS CAFR 2010.pdf.Pg no.58</t>
  </si>
  <si>
    <t>Alaska PERS CAFR 2012.pdf.Pg no.59</t>
  </si>
  <si>
    <t>Alaska PERS CAFR 2013.pdf.Pg no.60</t>
  </si>
  <si>
    <t>Alaska PERS CAFR 2001.pdf.Pg no.17</t>
  </si>
  <si>
    <t>Alaska PERS CAFR 2002.pdf.Pg no.19</t>
  </si>
  <si>
    <t>Alaska PERS CAFR 2003.pdf.Pg no.23</t>
  </si>
  <si>
    <t>Alaska PERS CAFR 2004.pdf.Pg no.25</t>
  </si>
  <si>
    <t>Alaska PERS CAFR 2005.pdf.Pg no.27</t>
  </si>
  <si>
    <t>Alaska PERS CAFR 2006.pdf.Pg no.25</t>
  </si>
  <si>
    <t>Alaska PERS CAFR 2007.pdf.Pg no.33</t>
  </si>
  <si>
    <t>Alaska PERS CAFR 2008.pdf.Pg no.32</t>
  </si>
  <si>
    <t>Alaska PERS CAFR 2010.pdf.Pg no.23</t>
  </si>
  <si>
    <t>Alaska PERS CAFR 2011.pdf.Pg no.23</t>
  </si>
  <si>
    <t>Alaska PERS CAFR 2012.pdf.Pg no.23</t>
  </si>
  <si>
    <t>Alaska PERS CAFR 2013.pdf.Pg no.25</t>
  </si>
  <si>
    <t>MERCER Human Resource Consulting</t>
  </si>
  <si>
    <t>Mercer, Incorporated</t>
  </si>
  <si>
    <t>Buck Consultants</t>
  </si>
  <si>
    <t>Conduent Human Resource Services</t>
  </si>
  <si>
    <t xml:space="preserve">Buck </t>
  </si>
  <si>
    <t>Alaska PERS GASB68 2014.PDF Pg 23</t>
  </si>
  <si>
    <t>Alaska PERS CAFR 2015.pdf.Pg no.194</t>
  </si>
  <si>
    <t>Alaska PERS GASB68 2015.PDF Pg 18</t>
  </si>
  <si>
    <t>Alaska PERS GASB68 2016.PDF Pg 18</t>
  </si>
  <si>
    <t>Alaska PERS GASB68 2017.PDF Pg 18</t>
  </si>
  <si>
    <t>GASB68</t>
  </si>
  <si>
    <t>Alaska PERS GASB68 2018.PDF Pg 18</t>
  </si>
  <si>
    <t>Alaska PERS Valuation 2001.pdf.Pg no.41</t>
  </si>
  <si>
    <t xml:space="preserve">Higher of 10% of base benefits or $50 </t>
  </si>
  <si>
    <t>Alaska PERS Valuation 2001.pdf.Pg no.42</t>
  </si>
  <si>
    <t>Pg No 70</t>
  </si>
  <si>
    <t>1994 Group Annuity Mortality Basic table</t>
  </si>
  <si>
    <t>Alaska PERS Valuation 2002.pdf.Pg no.42</t>
  </si>
  <si>
    <t>Pg No 71</t>
  </si>
  <si>
    <t>Pg No 81</t>
  </si>
  <si>
    <t>Alaska PERS Valuation 2002.pdf.Pg no.25</t>
  </si>
  <si>
    <t>Alaska PERS Valuation 2002.pdf.Pg no.44</t>
  </si>
  <si>
    <t>Alaska PERS Valuation 2005.pdf.Pg no.55</t>
  </si>
  <si>
    <t>Alaska PERS Valuation 2003.pdf.Pg no.51</t>
  </si>
  <si>
    <t>Alaska PERS Valuation 2003.pdf.Pg no.53</t>
  </si>
  <si>
    <t>Alaska PERS Valuation 2004.pdf.Pg no.51</t>
  </si>
  <si>
    <t>Pg No 84</t>
  </si>
  <si>
    <t>Alaska PERS Valuation 2004.pdf.Pg no.53</t>
  </si>
  <si>
    <t>Peace Officer / Fire: 6.0% for first 5 years of service; 4.5% thereafter. Others: 5.5% for first 5 years of service; 4% thereafter</t>
  </si>
  <si>
    <t>Alaska PERS Valuation 2005.pdf Pg 95</t>
  </si>
  <si>
    <t>Alaska PERS Valuation 2005.pdf Pg 36</t>
  </si>
  <si>
    <t>Pg No 88</t>
  </si>
  <si>
    <t>Alaska PERS Valuation 2005.pdf.Pg no.82</t>
  </si>
  <si>
    <t>5 Years</t>
  </si>
  <si>
    <t>Alaska PERS Valuation 2005.pdf.Pg no.57</t>
  </si>
  <si>
    <t>Alaska PERS Valuation 2007.pdf.Pg no.56</t>
  </si>
  <si>
    <t>Alaska PERS Valuation 2007.pdf.Pg no.58</t>
  </si>
  <si>
    <t>Pg No 92</t>
  </si>
  <si>
    <t>Alaska PERS Valuation 2006.pdf.Pg no.50</t>
  </si>
  <si>
    <t>Alaska PERS Valuation 2006.pdf.Pg no.52</t>
  </si>
  <si>
    <t>Pg No 85</t>
  </si>
  <si>
    <t>Alaska PERS Valuation 2008.pdf.Pg no.56</t>
  </si>
  <si>
    <t>Alaska PERS Valuation 2008.pdf.Pg no.58</t>
  </si>
  <si>
    <t>Alaska PERS Valuation 2009.pdf.Pg no.56</t>
  </si>
  <si>
    <t>Alaska PERS Valuation 2009.pdf.Pg no.58</t>
  </si>
  <si>
    <t>Alaska PERS Valuation 2010.pdf.Pg no.55</t>
  </si>
  <si>
    <t>Alaska PERS Valuation 2010.pdf.Pg no.57</t>
  </si>
  <si>
    <t>1994 GAM Table</t>
  </si>
  <si>
    <t>Alaska PERS CAFR 2001.pdf.Pg no.37</t>
  </si>
  <si>
    <t>Alaska PERS CAFR 2002.pdf.Pg no.40</t>
  </si>
  <si>
    <t>Alaska PERS CAFR 2003.pdf.Pg no.43</t>
  </si>
  <si>
    <t>Alaska PERS CAFR 2004.pdf.Pg no.46</t>
  </si>
  <si>
    <t>Alaska PERS CAFR 2005.pdf.Pg no.54</t>
  </si>
  <si>
    <t>Alaska PERS CAFR 2006.pdf.Pg no.55</t>
  </si>
  <si>
    <t>Entry Age</t>
  </si>
  <si>
    <t>Alaska PERS CAFR 2007.pdf.Pg no.75</t>
  </si>
  <si>
    <t>Alaska PERS CAFR 2008.pdf.Pg no.77</t>
  </si>
  <si>
    <t>Alaska PERS CAFR 2009.pdf.Pg no.78</t>
  </si>
  <si>
    <t>Alaska PERS CAFR 2010.pdf.Pg no.61</t>
  </si>
  <si>
    <t>Alaska PERS CAFR 2009.pdf.Pg no.71</t>
  </si>
  <si>
    <t>Alaska PERS CAFR 2011.pdf.Pg no.60</t>
  </si>
  <si>
    <t>Alaska PERS CAFR 2012.pdf.Pg no.62</t>
  </si>
  <si>
    <t>Alaska PERS CAFR 2013.pdf.Pg no.63</t>
  </si>
  <si>
    <t>Alaska PERS Valuation 2013.pdf Pg 8</t>
  </si>
  <si>
    <t>Alaska PERS CAFR 2014.pdf.Pg no.66</t>
  </si>
  <si>
    <t>Alaska PERS Valuation 2014.pdf Pg 9</t>
  </si>
  <si>
    <t>Alaska PERS Valuation 2015.pdf Pg 9</t>
  </si>
  <si>
    <t>Alaska PERS Valuation 2016.pdf Pg 9</t>
  </si>
  <si>
    <t>Alaska PERS CAFR 2014.pdf.Pg no.34</t>
  </si>
  <si>
    <t>Alaska PERS CAFR 2015.pdf.Pg no.63</t>
  </si>
  <si>
    <t>Alaska PERS CAFR 2015.pdf.Pg no.36</t>
  </si>
  <si>
    <t>Alaska PERS CAFR 2016.pdf.Pg no.61</t>
  </si>
  <si>
    <t>Alaska PERS CAFR 2016.pdf.Pg no.36</t>
  </si>
  <si>
    <t>Alaska PERS CAFR 2017.pdf.Pg no.72</t>
  </si>
  <si>
    <t>Alaska PERS Valuation 2017.pdf Pg 8</t>
  </si>
  <si>
    <t>Alaska PERS CAFR 2017.pdf.Pg no.36</t>
  </si>
  <si>
    <t>Alaska PERS CAFR 2018.pdf.Pg no.76</t>
  </si>
  <si>
    <t>Alaska PERS Valuation 2018.pdf Pg 8</t>
  </si>
  <si>
    <t>Alaska PERS CAFR 2018.pdf.Pg no.38</t>
  </si>
  <si>
    <t>Alaska PERS CAFR 2019.pdf.Pg no.77</t>
  </si>
  <si>
    <t>Alaska PERS Valuation 2019.pdf Pg 8</t>
  </si>
  <si>
    <t>Alaska PERS CAFR 2019.pdf.Pg no.37</t>
  </si>
  <si>
    <t>Alaska PERS Valuation 2011.pdf.Pg no.93</t>
  </si>
  <si>
    <t>Alaska PERS Valuation 2011.pdf.Pg no.95</t>
  </si>
  <si>
    <t>Pg no.112 &amp; 113</t>
  </si>
  <si>
    <t>Alaska PERS Valuation 2012.pdf.Pg no.95</t>
  </si>
  <si>
    <t>Alaska PERS Valuation 2012.pdf.Pg no.93</t>
  </si>
  <si>
    <t>Pg no.114 &amp; 115</t>
  </si>
  <si>
    <t>Alaska PERSCAFR 2004.pdf.Pg no.43</t>
  </si>
  <si>
    <t>Alaska PERS Valuation 2013.pdf.Pg no.94</t>
  </si>
  <si>
    <t>Alaska PERS Valuation 2013.pdf.Pg no.96</t>
  </si>
  <si>
    <t>Alaska PERS Valuation 2012.pdf.Pg no.42</t>
  </si>
  <si>
    <t>Alaska PERS Valuation 2012.pdf.Pg no. 96</t>
  </si>
  <si>
    <t>Alaska PERS Valuation 2014.pdf.Pg no.88</t>
  </si>
  <si>
    <t>Pg no.99 &amp; 100</t>
  </si>
  <si>
    <t>RP-2000 Table</t>
  </si>
  <si>
    <t>Alaska PERS Valuation 2015.pdf.Pg no.80</t>
  </si>
  <si>
    <t>Alaska PERS Valuation 2016.pdf.Pg no.83</t>
  </si>
  <si>
    <t>Pg no.101 &amp; 102</t>
  </si>
  <si>
    <t>Alaska PERS Valuation 2017.pdf.Pg no.10</t>
  </si>
  <si>
    <t>Alaska PERS Valuation 2018.pdf.Pg no.82</t>
  </si>
  <si>
    <t>Alaska PERS Valuation 2018.pdf.Pg no.85</t>
  </si>
  <si>
    <t>Pg no.103 &amp; 104</t>
  </si>
  <si>
    <t>Alaska PERS Valuation 2018.pdf.Pg no.10</t>
  </si>
  <si>
    <t>Alaska PERS Valuation 2019.pdf.Pg no.76</t>
  </si>
  <si>
    <t>Alaska PERS Valuation 2019.pdf.Pg no.94</t>
  </si>
  <si>
    <t>Pg no. 95 &amp; 96</t>
  </si>
  <si>
    <t>Alaska PERS Valuation 2019.pdf.Pg no.10</t>
  </si>
  <si>
    <t>Alaska PERS Valuation 2019.pdf.Pg no.37</t>
  </si>
  <si>
    <t>Alaska PERS Valuation 2018.pdf.Pg no.37</t>
  </si>
  <si>
    <t>Alaska PERS Valuation 2017.pdf.Pg no.33</t>
  </si>
  <si>
    <t>Alaska PERS Valuation 2016.pdf.Pg no.34</t>
  </si>
  <si>
    <t>Alaska PERS Valuation 2015.pdf.Pg no.34</t>
  </si>
  <si>
    <t>Alaska PERS Valuation 2014.pdf.Pg no.37</t>
  </si>
  <si>
    <t>Alaska PERS Valuation 2013.pdf.Pg no.43</t>
  </si>
  <si>
    <t>Alaska PERS Valuation 2011.pdf.Pg no.41</t>
  </si>
  <si>
    <t>Alaska PERS Valuation 2010.pdf.Pg no.20</t>
  </si>
  <si>
    <t>Alaska PERS Valuation 2009.pdf.Pg no.20</t>
  </si>
  <si>
    <t>Alaska PERS Valuation 2008.pdf.Pg no.20</t>
  </si>
  <si>
    <t>Alaska PERS Valuation 2007.pdf.Pg no.21</t>
  </si>
  <si>
    <t>Alaska PERS Valuation 2006.pdf.Pg no.18</t>
  </si>
  <si>
    <t>Alaska PERS Valuation 2005.pdf.Pg no.18</t>
  </si>
  <si>
    <t>Alaska PERS Valuation 2004.pdf.Pg no.17</t>
  </si>
  <si>
    <t>Alaska PERS Valuation 2003.pdf.Pg no.15</t>
  </si>
  <si>
    <t>cont_rate_FY</t>
  </si>
  <si>
    <t>Amortization Payment, Total $ Amount</t>
  </si>
  <si>
    <t>Amo_Total_Amt</t>
  </si>
  <si>
    <t>Employee Payment, Total $ Amount</t>
  </si>
  <si>
    <t>EE_Total_Amt</t>
  </si>
  <si>
    <t>actual_COLA</t>
  </si>
  <si>
    <t>min_COLA</t>
  </si>
  <si>
    <t>Administrative Expenses (Actual, as Percentage of Assets)</t>
  </si>
  <si>
    <t>Admin_Expense_Pct</t>
  </si>
  <si>
    <t>NC_Prior_Year</t>
  </si>
  <si>
    <t>Gain or loss due to normal contributions for the prior year</t>
  </si>
  <si>
    <t>Benefit_Changes</t>
  </si>
  <si>
    <t>COLA_Gain_Loss</t>
  </si>
  <si>
    <t>PBI_Gain_Loss</t>
  </si>
  <si>
    <t>Gain or loss due to changes in benefits</t>
  </si>
  <si>
    <t>Gain or loss due to changes in COLA Provisions</t>
  </si>
  <si>
    <t>Gain or loss due to changes in Planned Benefit Increases</t>
  </si>
  <si>
    <t>Other_Interest</t>
  </si>
  <si>
    <t>Gain or loss due to interest other than that accruing on the unfunded liability</t>
  </si>
  <si>
    <t>Previous year considered as prior measurement date.</t>
  </si>
  <si>
    <t xml:space="preserve">"Vested Terminations" considered here. </t>
  </si>
  <si>
    <t xml:space="preserve">"Nonvested Terminations w/Balance" considered here. </t>
  </si>
  <si>
    <t>Alaska PERS CAFR 2014.pdf.Pg no.53</t>
  </si>
  <si>
    <t>Alaska PERS CAFR 2015.pdf.Pg no.50</t>
  </si>
  <si>
    <t>Alaska PERS CAFR 2016.pdf.Pg no.48</t>
  </si>
  <si>
    <t>Alaska PERS CAFR 2017.pdf.Pg no.50</t>
  </si>
  <si>
    <t>Alaska PERS CAFR 2018.pdf.Pg no.52</t>
  </si>
  <si>
    <t>Alaska PERS CAFR 2019.pdf.Pg no.52</t>
  </si>
  <si>
    <t>Previous year rates considered as prior period rates here. .</t>
  </si>
  <si>
    <t>"Contributions – employer" and "Contributions – nonemployer entity (State)" included here.</t>
  </si>
  <si>
    <t>Alaska PERS CAFR 2001.pdf.Pg no.19</t>
  </si>
  <si>
    <t>Alaska PERS CAFR 2002.pdf.Pg no. 21</t>
  </si>
  <si>
    <t>Alaska PERS CAFR 2003.pdf.Pg no.25</t>
  </si>
  <si>
    <t>Alaska PERS CAFR 2004.pdf.Pg no.27</t>
  </si>
  <si>
    <t>Alaska PERS CAFR 2005.pdf.Pg no.29</t>
  </si>
  <si>
    <t>Alaska PERS CAFR 2006.pdf.Pg no.27</t>
  </si>
  <si>
    <t>Alaska PERS CAFR 2007.pdf.Pg no.37</t>
  </si>
  <si>
    <t>Alaska PERS CAFR 2008.pdf.Pg no.36</t>
  </si>
  <si>
    <t>Alaska PERS CAFR 2010.pdf.Pg no.26</t>
  </si>
  <si>
    <t>Alaska PERS CAFR 2011.pdf.Pg no.26</t>
  </si>
  <si>
    <t>Alaska PERS CAFR 2012.pdf.Pg no.26</t>
  </si>
  <si>
    <t>Alaska PERS CAFR 2013.pdf.Pg no.28</t>
  </si>
  <si>
    <t>Alaska PERS CAFR 2014.pdf.Pg no.39</t>
  </si>
  <si>
    <t>Alaska PERS CAFR 2015.pdf.Pg no.41</t>
  </si>
  <si>
    <t>Alaska PERS CAFR 2016.pdf.Pg no.41</t>
  </si>
  <si>
    <t>Alaska PERS CAFR 2017.pdf.Pg no.41</t>
  </si>
  <si>
    <t>Alaska PERS CAFR 2018.pdf.Pg no.43</t>
  </si>
  <si>
    <t>Alaska PERS CAFR 2019.pdf.Pg no.42</t>
  </si>
  <si>
    <t>Alaska PERS CAFR 2009.pdf.Pg no.29</t>
  </si>
  <si>
    <t>Projected Unit Credit</t>
  </si>
  <si>
    <t>Alaska PERS CAFR 2006.pdf.Pg no.80</t>
  </si>
  <si>
    <t>Alaska PERS CAFR 2009.pdf.Pg no.115</t>
  </si>
  <si>
    <t>Alaska PERS CAFR 2018.pdf.Pg no.130</t>
  </si>
  <si>
    <t>Alaska PERS Valuation 2011.pdf.Pg no.30</t>
  </si>
  <si>
    <t>Alaska PERS Valuation 2012.pdf.Pg no.30</t>
  </si>
  <si>
    <t>Alaska PERS Valuation 2013.pdf.Pg no.31</t>
  </si>
  <si>
    <t>Alaska PERS Valuation 2017.pdf.Pg no.24</t>
  </si>
  <si>
    <t>Alaska PERS Valuation 2018.pdf.Pg no.27</t>
  </si>
  <si>
    <t>Alaska PERS Valuation 2019.pdf.Pg no.27</t>
  </si>
  <si>
    <t>"Net Adjustment Due to Investment Returns Outside of 5% Corridor" reduced from Total NC and Employer NC</t>
  </si>
  <si>
    <t>Normal Cost, Total and Normal Cost, Employer</t>
  </si>
  <si>
    <t xml:space="preserve">"Past Service Rate" assumed here. </t>
  </si>
  <si>
    <t>Amortization Payment, Total and Amortization Payment, Employer</t>
  </si>
  <si>
    <t>"Average Employer Contribution Rate" of Healthcare considered as Employer Contrbution to Health Care</t>
  </si>
  <si>
    <t>2007 - 2013</t>
  </si>
  <si>
    <t>"Based on Total Salaries" is assumed to be NC Total.</t>
  </si>
  <si>
    <t>"Expected FY... Contribution Rate Calculation" considered for these years.</t>
  </si>
  <si>
    <t>Alaska PERS Valuation 2012.pdf.Pg no. 42</t>
  </si>
  <si>
    <t>"Interest on Unfunded Liability, June 30, 2000 and Normal Cost for FY01at 8.25%" considered here.</t>
  </si>
  <si>
    <t>"Interest on Employee Contributions for FY01 and Employer Contributions for FY01at 8.25% for one-half year" considered here.</t>
  </si>
  <si>
    <t>Alaska PERS Valuation 2001.pdf.Pg no.24</t>
  </si>
  <si>
    <t>Police/Fire members- 2% for 10 years, 2.5% for over 10 years ; Others-  2% for 10 years, 2.25% for next 10 years, and 2.5% for service earned on/after 07/01/86. All service before that at 2%.</t>
  </si>
  <si>
    <t>Peace Officer/Firefighter: Merit – 2.5%/yr for the first 6 yrs of employment, 0.5% thereafter; Productivity – 0.5%/yr; Others: Merit grading down – 5.5% to 1.5% after 5yrs; &gt;6 yrs of service - 1.0% to 0%; Productivity – 0.5%/yr</t>
  </si>
  <si>
    <t>Peace Officer/Firefighter: Merit – 2.75%/yr for the first 4 yrs of employment, 0.5% @ 7 yrs &amp; thereafter; Productivity – 0.5%/yr; Others: Merit grading down – 6%/yr to 2% after 5 yrs; &gt;6 yrs of service - 1.5% to 0%; Productivity – 0.5%/yr</t>
  </si>
  <si>
    <t>4.34% - 9.66%</t>
  </si>
  <si>
    <t>2.75% - 7.75%</t>
  </si>
  <si>
    <t>Police/Fire: Merit (first 5 years of employment) – 1.5% per year. Others: Merit (first 10 years of employment) – 1.5% per year. Productivity – 0.5% per year</t>
  </si>
  <si>
    <t>Police/Fire: Merit (first 5 years of employment) – 1.5% per year. Productivity – 1.0% per year Others: Merit (first 10 years of employment) – 1.5% per year. Productivity – 0.5% per year</t>
  </si>
  <si>
    <t>2001 - 2004</t>
  </si>
  <si>
    <t>"Salary Scale" assumed here.</t>
  </si>
  <si>
    <t>1-year for females</t>
  </si>
  <si>
    <t>"Mortality (Post-termination)" considered here.</t>
  </si>
  <si>
    <t>2006 - 2009</t>
  </si>
  <si>
    <t>"Mortality (Post-retirement)" considered here.</t>
  </si>
  <si>
    <t>2013 using Scale AA for males</t>
  </si>
  <si>
    <t>MP-2017</t>
  </si>
  <si>
    <t>2010 - 2018</t>
  </si>
  <si>
    <t>Rolled back to 2006 and MP-2017</t>
  </si>
  <si>
    <t>"Mortality (Post-Commencement)" considered here.</t>
  </si>
  <si>
    <t>RP-2014 Healthy Annuitant table</t>
  </si>
  <si>
    <t>Alaska PERS Valuation 2017.pdf.Pg no.79,80</t>
  </si>
  <si>
    <t>"Total Turnover Assumptions" considered here.</t>
  </si>
  <si>
    <t>2001 - 2006</t>
  </si>
  <si>
    <t>Pg No 92&amp;93</t>
  </si>
  <si>
    <t>Pg No 93&amp;94</t>
  </si>
  <si>
    <t>Pg no.105 &amp; 106</t>
  </si>
  <si>
    <t>24 years</t>
  </si>
  <si>
    <t>Alaska PERS Valuation 2001.pdf.Pg no.27</t>
  </si>
  <si>
    <t>"Experience Study Assumptions/Methods and EGWP" considered here.</t>
  </si>
  <si>
    <t>Alaska PERS Valuation 2002.pdf.Pg no.22</t>
  </si>
  <si>
    <t>Alaska PERS Valuation 2003.pdf.Pg no.24</t>
  </si>
  <si>
    <t>Alaska PERS Valuation 2004.pdf.Pg no.26</t>
  </si>
  <si>
    <t>Alaska PERS Valuation 2005.pdf.Pg no.28</t>
  </si>
  <si>
    <t>Alaska PERS Valuation 2006.pdf.Pg no.31</t>
  </si>
  <si>
    <t>Alaska PERS Valuation 2007.pdf.Pg no.37</t>
  </si>
  <si>
    <t>Alaska PERS Valuation 2008.pdf.Pg no.37</t>
  </si>
  <si>
    <t>Alaska PERS Valuation 2009.pdf.Pg no.37</t>
  </si>
  <si>
    <t>Alaska PERS Valuation 2010.pdf.Pg no.37</t>
  </si>
  <si>
    <t>Alaska PERS Valuation 2011.pdf.Pg no.33</t>
  </si>
  <si>
    <t>Alaska PERS Valuation 2012.pdf.Pg no.33</t>
  </si>
  <si>
    <t>Alaska PERS Valuation 2013.pdf.Pg no.34</t>
  </si>
  <si>
    <t>Alaska PERS Valuation 2017.pdf.Pg no.25</t>
  </si>
  <si>
    <t>Alaska PERS Valuation 2018.pdf.Pg no.29</t>
  </si>
  <si>
    <t>Alaska PERS Valuation 2019.pdf.Pg no.29</t>
  </si>
  <si>
    <t>"Shortfall Between Actuarial and Actual Contributions" considered here.</t>
  </si>
  <si>
    <t>2004 - 2007</t>
  </si>
  <si>
    <t>"Effect of the 2-Year Delay on Contributions" considered here.</t>
  </si>
  <si>
    <t>2008 - 2014</t>
  </si>
  <si>
    <t>"Past Service Cost" considered here</t>
  </si>
  <si>
    <t>2001 - 2002</t>
  </si>
  <si>
    <t>"Pre-Existing Past Service Cost Amortization" considered here.</t>
  </si>
  <si>
    <t>"Past Service Cost Amortization Payment" considered here.</t>
  </si>
  <si>
    <t>2004 - 2013</t>
  </si>
  <si>
    <t>2014 - 2017</t>
  </si>
  <si>
    <t>"...Year Amortization of Expected Unfunded Liability" considered here.</t>
  </si>
  <si>
    <t>Alaska PERS CAFR 2007.pdf.Pg no.39</t>
  </si>
  <si>
    <t>Alaska PERS CAFR 2008.pdf.Pg no.39</t>
  </si>
  <si>
    <t>Alaska PERS CAFR 2009.pdf.Pg no.32</t>
  </si>
  <si>
    <t>Alaska PERS CAFR 2010.pdf.Pg no.28</t>
  </si>
  <si>
    <t>Alaska PERS CAFR 2011.pdf.Pg no.28</t>
  </si>
  <si>
    <t>Alaska PERS CAFR 2012.pdf.Pg no.28</t>
  </si>
  <si>
    <t>Alaska PERS CAFR 2013.pdf.Pg no.30</t>
  </si>
  <si>
    <t>Alaska PERS CAFR 2014.pdf.Pg no.38</t>
  </si>
  <si>
    <t>Alaska PERS CAFR 2015.pdf.Pg no.40</t>
  </si>
  <si>
    <t>Alaska PERS CAFR 2016.pdf.Pg no.40</t>
  </si>
  <si>
    <t>Alaska PERS CAFR 2017.pdf.Pg no.40</t>
  </si>
  <si>
    <t>Alaska PERS CAFR 2018.pdf.Pg no.42</t>
  </si>
  <si>
    <t>Alaska PERS CAFR 2019.pdf.Pg no.41</t>
  </si>
  <si>
    <t>State of Alaska - Public Employees' Retirement System</t>
  </si>
  <si>
    <t>Pg no. 96 &amp; 97</t>
  </si>
  <si>
    <t>Alaska PERS GASB68 2019.pdf.Pg no.18</t>
  </si>
  <si>
    <t>Alaska PERS GASB68 2014.pdf.Pg no.25</t>
  </si>
  <si>
    <t>Alaska PERS Valuation 2020.pdf Pg 8</t>
  </si>
  <si>
    <t>Range</t>
  </si>
  <si>
    <t>Alaska PERS CAFR 2020.pdf.Pg no.41</t>
  </si>
  <si>
    <t>Alaska PERS Valuation 2013.pdf Pg No 8</t>
  </si>
  <si>
    <t>Alaska PERS Valuation 2014.pdf Pg No 9</t>
  </si>
  <si>
    <t>Alaska PERS Valuation 2015.pdf Pg No 9</t>
  </si>
  <si>
    <t>Alaska PERS Valuation 2016.pdf Pg No 9</t>
  </si>
  <si>
    <t>Alaska PERS Valuation 2017.pdf Pg No 8</t>
  </si>
  <si>
    <t>Alaska PERS Valuation 2018.pdf Pg No 8</t>
  </si>
  <si>
    <t>Alaska PERS Valuation 2019.pdf Pg No 8</t>
  </si>
  <si>
    <t>Alaska PERS Valuation 2013.pdf Pg No 35</t>
  </si>
  <si>
    <t>Alaska PERS Valuation 2014.pdf Pg No 30</t>
  </si>
  <si>
    <t>Alaska PERS Valuation 2015.pdf Pg No 27</t>
  </si>
  <si>
    <t>Alaska PERS Valuation 2016.pdf Pg No 27</t>
  </si>
  <si>
    <t>Alaska PERS Valuation 2017.pdf Pg No 26</t>
  </si>
  <si>
    <t>Alaska PERS Valuation 2018.pdf Pg No 30</t>
  </si>
  <si>
    <t>Alaska PERS Valuation 2019.pdf Pg No 30</t>
  </si>
  <si>
    <t>Alaska PERS Valuation 2012.pdf.Pg no.34</t>
  </si>
  <si>
    <t>Alaska PERS Valuation 2011.pdf.Pg no.16</t>
  </si>
  <si>
    <t>Alaska PERS Valuation 2012.pdf.Pg no.16</t>
  </si>
  <si>
    <t>Alaska PERS Valuation 2013.pdf Pg No 17</t>
  </si>
  <si>
    <t>Alaska PERS Valuation 2014.pdf Pg No 17</t>
  </si>
  <si>
    <t>Alaska PERS Valuation 2015.pdf Pg No 14</t>
  </si>
  <si>
    <t>Alaska PERS Valuation 2016.pdf Pg No 14</t>
  </si>
  <si>
    <t>Alaska PERS Valuation 2017.pdf Pg No 13</t>
  </si>
  <si>
    <t>Alaska PERS Valuation 2018.pdf Pg No 12</t>
  </si>
  <si>
    <t>Alaska PERS Valuation 2019.pdf Pg No 12</t>
  </si>
  <si>
    <t>"FYXX Layered Amortization of Expected Unfunded Liability" considered here.</t>
  </si>
  <si>
    <t>Actuarial experience gain or loss has been considered as Schedule of changes in UAAL was unavailable</t>
  </si>
  <si>
    <t>Actuarial experience for the Pension system has been considered here</t>
  </si>
  <si>
    <t>2002 - 2010</t>
  </si>
  <si>
    <t>Liability experience gain/loss has been considered here</t>
  </si>
  <si>
    <t>2002 - 2012</t>
  </si>
  <si>
    <t>Contribution Rate Effective FY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</si>
  <si>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</si>
  <si>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</si>
  <si>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</si>
  <si>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</si>
  <si>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</si>
  <si>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</si>
  <si>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</si>
  <si>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</si>
  <si>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</si>
  <si>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</si>
  <si>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</si>
  <si>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</si>
  <si>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</si>
  <si>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</si>
  <si>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</si>
  <si>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</si>
  <si>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</si>
  <si>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</si>
  <si>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</si>
  <si>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</si>
  <si>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</si>
  <si>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</si>
  <si>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</si>
  <si>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</si>
  <si>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</si>
  <si>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</si>
  <si>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</si>
  <si>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</si>
  <si>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</si>
  <si>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Benefit Payements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</si>
  <si>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</si>
  <si>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</si>
  <si>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</si>
  <si>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</si>
  <si>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</si>
  <si>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</si>
  <si>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</si>
  <si>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</si>
  <si>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</si>
  <si>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</si>
  <si>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</si>
  <si>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</si>
  <si>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</si>
  <si>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</si>
  <si>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</si>
  <si>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</si>
  <si>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</si>
  <si>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</si>
  <si>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</si>
  <si>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</si>
  <si>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</si>
  <si>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</si>
  <si>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</si>
  <si>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</si>
  <si>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</si>
  <si>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</si>
  <si>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</si>
  <si>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</si>
  <si>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</si>
  <si>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</si>
  <si>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</si>
  <si>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</si>
  <si>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</si>
  <si>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</si>
  <si>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</si>
  <si>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</si>
  <si>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</si>
  <si>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</si>
  <si>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</si>
  <si>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</si>
  <si>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</si>
  <si>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</si>
  <si>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</si>
  <si>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</si>
  <si>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</si>
  <si>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</si>
  <si>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</si>
  <si>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</si>
  <si>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</si>
  <si>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</si>
  <si>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</si>
  <si>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</si>
  <si>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</si>
  <si>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</si>
  <si>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</si>
  <si>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</si>
  <si>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</si>
  <si>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</si>
  <si>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</si>
  <si>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</si>
  <si>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</si>
  <si>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</si>
  <si>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</si>
  <si>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</si>
  <si>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</si>
  <si>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</si>
  <si>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</si>
  <si>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</si>
  <si>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</si>
  <si>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</si>
  <si>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</si>
  <si>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</si>
  <si>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</si>
  <si>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</si>
  <si>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</si>
  <si>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</si>
  <si>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</si>
  <si>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</si>
  <si>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</si>
  <si>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</si>
  <si>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</si>
  <si>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</si>
  <si>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</si>
  <si>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</si>
  <si>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</si>
  <si>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</si>
  <si>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</si>
  <si>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</si>
  <si>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</si>
  <si>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</si>
  <si>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</si>
  <si>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</si>
  <si>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</si>
  <si>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</si>
  <si>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</si>
  <si>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</si>
  <si>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</si>
  <si>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</si>
  <si>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</si>
  <si>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</si>
  <si>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</si>
  <si>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</si>
  <si>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</si>
  <si>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</si>
  <si>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</si>
  <si>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</si>
  <si>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</si>
  <si>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</si>
  <si>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</si>
  <si>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</si>
  <si>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</si>
  <si>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</si>
  <si>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</si>
  <si>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</si>
  <si>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</si>
  <si>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</si>
  <si>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</si>
  <si>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</si>
  <si>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</si>
  <si>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</si>
  <si>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</si>
  <si>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</si>
  <si>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</si>
  <si>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</si>
  <si>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</si>
  <si>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</si>
  <si>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</si>
  <si>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</si>
  <si>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</si>
  <si>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</si>
  <si>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</si>
  <si>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</si>
  <si>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</si>
  <si>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</si>
  <si>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</si>
  <si>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</si>
  <si>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</si>
  <si>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</si>
  <si>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</si>
  <si>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</si>
  <si>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</si>
  <si>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</si>
  <si>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</si>
  <si>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</si>
  <si>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</si>
  <si>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</si>
  <si>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</si>
  <si>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</si>
  <si>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</si>
  <si>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</si>
  <si>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</si>
  <si>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</si>
  <si>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</si>
  <si>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</si>
  <si>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</si>
  <si>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</si>
  <si>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</si>
  <si>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</si>
  <si>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</si>
  <si>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</si>
  <si>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</si>
  <si>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</si>
  <si>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</si>
  <si>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</si>
  <si>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</si>
  <si>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</si>
  <si>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</si>
  <si>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</si>
  <si>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</si>
  <si>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</si>
  <si>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</si>
  <si>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</si>
  <si>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</si>
  <si>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</si>
  <si>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</si>
  <si>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</si>
  <si>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GASB 68</t>
  </si>
  <si>
    <t>RP-2014 employee table</t>
  </si>
  <si>
    <t>1.3 years</t>
  </si>
  <si>
    <t>2015 - 2021</t>
  </si>
  <si>
    <t>2014 - 2021</t>
  </si>
  <si>
    <t>2018 - 2021</t>
  </si>
  <si>
    <t>2001 - 2021</t>
  </si>
  <si>
    <t>2006 - 2021</t>
  </si>
  <si>
    <t>2019 - 2021</t>
  </si>
  <si>
    <t>Alaska PERS CAFR 2019.pdf.Pg no.64</t>
  </si>
  <si>
    <t>Alaska PERS CAFR 2018.pdf.Pg no.63</t>
  </si>
  <si>
    <t>Alaska PERS CAFR 2015.pdf.Pg no.60</t>
  </si>
  <si>
    <t>Alaska PERS CAFR 2016.pdf.Pg no.58</t>
  </si>
  <si>
    <t>Alaska PERS CAFR 2014.pdf.Pg no.63</t>
  </si>
  <si>
    <t>PRPA Increases, Programming changes and Miscellaneous has been considered here.</t>
  </si>
  <si>
    <t>2020 - 2021</t>
  </si>
  <si>
    <t>Alaska PERS CAFR 2017.pdf.Pg no.63</t>
  </si>
  <si>
    <t>Alaska PERS Valuation 2021.pdf.Pg no.34</t>
  </si>
  <si>
    <t>Alaska PERS Valuation 2021.pdf.Pg no.29</t>
  </si>
  <si>
    <t>Alaska PERS Valuation 2021.pdf.Pg no.30</t>
  </si>
  <si>
    <t>Alaska PERS Valuation 2021.pdf.Pg no.39</t>
  </si>
  <si>
    <t>Alaska PERS Valuation 2021.pdf.Pg no.82</t>
  </si>
  <si>
    <t>Alaska PERS Valuation 2021.pdf.Pg no.86</t>
  </si>
  <si>
    <t>Alaska PERS Valuation 2021.pdf.Pg no.83</t>
  </si>
  <si>
    <t>Alaska PERS CAFR 2021.pdf.Pg no.41</t>
  </si>
  <si>
    <t>Alaska PERS Valuation 2021.pdf.Pg no.94</t>
  </si>
  <si>
    <t>Alaska PERS Valuation 2021.pdf.Pg no.101</t>
  </si>
  <si>
    <t>Alaska PERS Valuation 2021.pdf.Pg no.87</t>
  </si>
  <si>
    <t>Alaska PERS Valuation 2021.pdf.Pg no.109</t>
  </si>
  <si>
    <t>Alaska PERS Valuation 2021.pdf.Pg no.42</t>
  </si>
  <si>
    <t>Alaska PERS Valuation 2021.pdf.Pg no.9</t>
  </si>
  <si>
    <t>Alaska PERS CAFR 2021.pdf.Pg no.61</t>
  </si>
  <si>
    <t>Alaska PERS Valuation 2021.pdf.Pg no.33</t>
  </si>
  <si>
    <t>Alaska PERS Valuation 2021.pdf.Pg no.14</t>
  </si>
  <si>
    <t>Alaska PERS Valuation 2021.pdf.Pg no.32</t>
  </si>
  <si>
    <t>Alaska PERS Valuation 2014.pdf.Pg no.28</t>
  </si>
  <si>
    <t>Alaska PERS Valuation 2014.pdf.Pg no.90</t>
  </si>
  <si>
    <t>Alaska PERS Valuation 2014.pdf.Pg no.88,89</t>
  </si>
  <si>
    <t>Alaska PERS Valuation 2014.pdf.Pg no.48</t>
  </si>
  <si>
    <t>Alaska PERS Valuation 2014.pdf.Pg no.97</t>
  </si>
  <si>
    <t>Alaska PERS Valuation 2014.pdf.Pg no.41</t>
  </si>
  <si>
    <t>Alaska PERS Valuation 2014.pdf.Pg no.29</t>
  </si>
  <si>
    <t>Alaska PERS Valuation 2015.pdf.Pg no.25</t>
  </si>
  <si>
    <t>Alaska PERS Valuation 2015.pdf.Pg no.79</t>
  </si>
  <si>
    <t>Alaska PERS Valuation 2015.pdf.Pg no.82</t>
  </si>
  <si>
    <t>Alaska PERS Valuation 2015.pdf.Pg no.80,81</t>
  </si>
  <si>
    <t>Alaska PERS Valuation 2015.pdf.Pg no.40</t>
  </si>
  <si>
    <t>Alaska PERS Valuation 2015.pdf.Pg no.92</t>
  </si>
  <si>
    <t>Alaska PERS Valuation 2015.pdf.Pg no.26</t>
  </si>
  <si>
    <t>Alaska PERS Valuation 2016.pdf.Pg no.25</t>
  </si>
  <si>
    <t>Alaska PERS Valuation 2016.pdf.Pg no.82</t>
  </si>
  <si>
    <t>Alaska PERS Valuation 2016.pdf.Pg no.85</t>
  </si>
  <si>
    <t>Alaska PERS Valuation 2016.pdf.Pg no.83,84</t>
  </si>
  <si>
    <t>Alaska PERS Valuation 2016.pdf.Pg no.41</t>
  </si>
  <si>
    <t>Alaska PERS Valuation 2016.pdf.Pg no.95</t>
  </si>
  <si>
    <t>Alaska PERS Valuation 2016.pdf.Pg no.26</t>
  </si>
  <si>
    <t>Alaska PERS Valuation 2017.pdf.Pg no.98</t>
  </si>
  <si>
    <t>Alaska PERS Valuation 2018.pdf.Pg no.102</t>
  </si>
  <si>
    <t>Alaska PERS Valuation 2020.pdf.Pg no.31</t>
  </si>
  <si>
    <t>Alaska PERS Valuation 2020.pdf.Pg no.27</t>
  </si>
  <si>
    <t>Alaska PERS Valuation 2020.pdf.Pg no.36</t>
  </si>
  <si>
    <t>Alaska PERS Valuation 2020.pdf.Pg no.77</t>
  </si>
  <si>
    <t>Alaska PERS Valuation 2020.pdf.Pg no.80</t>
  </si>
  <si>
    <t>Alaska PERS Valuation 2020.pdf.Pg no.78</t>
  </si>
  <si>
    <t>Alaska PERS Valuation 2020.pdf.Pg no.88</t>
  </si>
  <si>
    <t>Alaska PERS Valuation 2020.pdf.Pg no.95</t>
  </si>
  <si>
    <t>Alaska PERS Valuation 2020.pdf.Pg no.81</t>
  </si>
  <si>
    <t>Alaska PERS Valuation 2020.pdf.Pg no.10</t>
  </si>
  <si>
    <t>Alaska PERS Valuation 2020.pdf.Pg no.39</t>
  </si>
  <si>
    <t>Alaska PERS Valuation 2020.pdf.Pg no.8</t>
  </si>
  <si>
    <t>Alaska PERS CAFR 2020.pdf.Pg no.61</t>
  </si>
  <si>
    <t>Alaska PERS Valuation 2020.pdf.Pg no.30</t>
  </si>
  <si>
    <t>Alaska PERS Valuation 2020.pdf.Pg no.12</t>
  </si>
  <si>
    <t>Alaska PERS Valuation 2020.pdf.Pg no.29</t>
  </si>
  <si>
    <t>Alaska PERS CAFR 2020.pdf.Pg no.202</t>
  </si>
  <si>
    <t>Alaska PERS GASB68 2019.pdf.Pg no.21</t>
  </si>
  <si>
    <t>Alaska PERS GASB68 2019.pdf.Pg no.20</t>
  </si>
  <si>
    <t>Alaska PERS GASB68 2020.pdf.Pg no.18</t>
  </si>
  <si>
    <t>Alaska PERS CAFR 2020.pdf.Pg no.39</t>
  </si>
  <si>
    <t>Alaska PERS CAFR 2020.pdf.Pg no.60</t>
  </si>
  <si>
    <t>Alaska PERS GASB68 2020.pdf.Pg no.21</t>
  </si>
  <si>
    <t>Alaska PERS GASB68 2020.pdf.Pg no.20</t>
  </si>
  <si>
    <t>Alaska PERS GASB68 2020.pdf.Pg no.19</t>
  </si>
  <si>
    <t>Alaska PERS GASB68 2021.pdf.Pg no.18</t>
  </si>
  <si>
    <t>Alaska PERS CAFR 2021.pdf.Pg no.39</t>
  </si>
  <si>
    <t>Alaska PERS CAFR 2021.pdf.Pg no.60</t>
  </si>
  <si>
    <t>Alaska PERS GASB68 2021.pdf.Pg no.21</t>
  </si>
  <si>
    <t>Alaska PERS GASB68 2021.pdf.Pg no.20</t>
  </si>
  <si>
    <t>Alaska PERS GASB68 2014.pdf.Pg no.22</t>
  </si>
  <si>
    <t>Alaska PERS GASB68 2014.pdf.Pg no.24</t>
  </si>
  <si>
    <t>Alaska PERS GASB68 2017.pdf.Pg no.18</t>
  </si>
  <si>
    <t>Alaska PERS GASB68 2017.pdf.Pg no.21</t>
  </si>
  <si>
    <t>Alaska PERS GASB68 2017.pdf.Pg no.20</t>
  </si>
  <si>
    <t>Alaska PERS CAFR 2021.pdf.Pg no.42</t>
  </si>
  <si>
    <t>Alaska PERS CAFR 2021.pdf.Pg no.72</t>
  </si>
  <si>
    <t>Alaska PERS CAFR 2021.pdf.Pg no.37</t>
  </si>
  <si>
    <t>Alaska PERS CAFR 2021.pdf.Pg no.62</t>
  </si>
  <si>
    <t>Alaska PERS CAFR 2020.pdf.Pg no.42</t>
  </si>
  <si>
    <t>Alaska PERS CAFR 2020.pdf.Pg no.76</t>
  </si>
  <si>
    <t>Alaska PERS CAFR 2020.pdf.Pg no.37</t>
  </si>
  <si>
    <t>Alaska PERS CAFR 2020.pdf.Pg no.63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</si>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</sst>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21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name val="Calibri"/>
      <family val="2"/>
    </font>
    <font>
      <sz val="11"/>
      <color rgb="FFFFC000"/>
      <name val="Calibri"/>
      <family val="2"/>
    </font>
    <font>
      <b/>
      <sz val="11"/>
      <name val="Calibri"/>
      <family val="2"/>
    </font>
    <font>
      <sz val="11"/>
      <color theme="1"/>
      <name val="Arial"/>
      <family val="2"/>
    </font>
    <font>
      <sz val="8"/>
      <name val="Arial"/>
      <family val="2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ajor"/>
    </font>
    <font>
      <sz val="11"/>
      <color theme="1"/>
      <name val="Calibri"/>
      <family val="2"/>
      <scheme val="major"/>
    </font>
    <font>
      <b/>
      <sz val="11"/>
      <name val="Calibri"/>
      <family val="2"/>
      <scheme val="major"/>
    </font>
    <font>
      <b/>
      <sz val="11"/>
      <color rgb="FFFF0000"/>
      <name val="Calibri"/>
      <family val="2"/>
    </font>
    <font>
      <sz val="11"/>
      <color rgb="FFFF0000"/>
      <name val="Calibri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name val="Calibri"/>
      <family val="2"/>
      <scheme val="minor"/>
    </font>
    <font>
      <sz val="1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0">
    <xf numFmtId="0" fontId="0" fillId="0" borderId="0"/>
    <xf numFmtId="43" fontId="8" fillId="0" borderId="0" applyFont="0" applyFill="0" applyBorder="0" applyAlignment="0" applyProtection="0"/>
    <xf numFmtId="0" fontId="2" fillId="0" borderId="1"/>
    <xf numFmtId="0" fontId="10" fillId="0" borderId="1"/>
    <xf numFmtId="9" fontId="2" fillId="0" borderId="1" applyFont="0" applyFill="0" applyBorder="0" applyAlignment="0" applyProtection="0"/>
    <xf numFmtId="43" fontId="2" fillId="0" borderId="1" applyFont="0" applyFill="0" applyBorder="0" applyAlignment="0" applyProtection="0"/>
    <xf numFmtId="0" fontId="8" fillId="0" borderId="1"/>
    <xf numFmtId="0" fontId="8" fillId="0" borderId="1"/>
    <xf numFmtId="9" fontId="8" fillId="0" borderId="1" applyFont="0" applyFill="0" applyBorder="0" applyAlignment="0" applyProtection="0"/>
    <xf numFmtId="0" fontId="1" fillId="0" borderId="1"/>
  </cellStyleXfs>
  <cellXfs count="99">
    <xf numFmtId="0" fontId="0" fillId="0" borderId="0" xfId="0" applyFont="1" applyAlignment="1"/>
    <xf numFmtId="0" fontId="4" fillId="0" borderId="0" xfId="0" applyFont="1"/>
    <xf numFmtId="15" fontId="4" fillId="0" borderId="0" xfId="0" applyNumberFormat="1" applyFont="1"/>
    <xf numFmtId="164" fontId="4" fillId="0" borderId="0" xfId="0" applyNumberFormat="1" applyFont="1"/>
    <xf numFmtId="10" fontId="4" fillId="0" borderId="0" xfId="0" applyNumberFormat="1" applyFont="1"/>
    <xf numFmtId="164" fontId="4" fillId="2" borderId="1" xfId="0" applyNumberFormat="1" applyFont="1" applyFill="1" applyBorder="1"/>
    <xf numFmtId="10" fontId="4" fillId="0" borderId="0" xfId="0" applyNumberFormat="1" applyFont="1" applyAlignment="1">
      <alignment horizontal="right"/>
    </xf>
    <xf numFmtId="10" fontId="4" fillId="2" borderId="1" xfId="0" applyNumberFormat="1" applyFont="1" applyFill="1" applyBorder="1"/>
    <xf numFmtId="43" fontId="4" fillId="0" borderId="0" xfId="0" applyNumberFormat="1" applyFont="1"/>
    <xf numFmtId="0" fontId="3" fillId="0" borderId="0" xfId="0" applyFont="1"/>
    <xf numFmtId="9" fontId="3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64" fontId="5" fillId="0" borderId="0" xfId="0" applyNumberFormat="1" applyFont="1"/>
    <xf numFmtId="0" fontId="6" fillId="0" borderId="0" xfId="0" applyFont="1"/>
    <xf numFmtId="0" fontId="5" fillId="0" borderId="0" xfId="0" applyFont="1"/>
    <xf numFmtId="10" fontId="6" fillId="0" borderId="0" xfId="0" applyNumberFormat="1" applyFont="1"/>
    <xf numFmtId="10" fontId="5" fillId="0" borderId="0" xfId="0" applyNumberFormat="1" applyFont="1"/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5" fontId="5" fillId="0" borderId="0" xfId="0" applyNumberFormat="1" applyFont="1"/>
    <xf numFmtId="164" fontId="4" fillId="0" borderId="0" xfId="1" applyNumberFormat="1" applyFont="1"/>
    <xf numFmtId="9" fontId="7" fillId="0" borderId="1" xfId="0" applyNumberFormat="1" applyFont="1" applyBorder="1" applyAlignment="1">
      <alignment horizontal="center" vertical="center"/>
    </xf>
    <xf numFmtId="10" fontId="5" fillId="0" borderId="1" xfId="0" applyNumberFormat="1" applyFont="1" applyFill="1" applyBorder="1"/>
    <xf numFmtId="0" fontId="7" fillId="0" borderId="1" xfId="0" applyFont="1" applyBorder="1" applyAlignment="1">
      <alignment horizontal="center" vertical="center" wrapText="1"/>
    </xf>
    <xf numFmtId="10" fontId="4" fillId="0" borderId="1" xfId="0" applyNumberFormat="1" applyFont="1" applyFill="1" applyBorder="1"/>
    <xf numFmtId="0" fontId="4" fillId="0" borderId="0" xfId="0" applyFont="1" applyAlignment="1">
      <alignment vertical="center"/>
    </xf>
    <xf numFmtId="10" fontId="4" fillId="0" borderId="0" xfId="0" applyNumberFormat="1" applyFont="1" applyAlignment="1">
      <alignment vertical="center"/>
    </xf>
    <xf numFmtId="10" fontId="4" fillId="0" borderId="0" xfId="0" applyNumberFormat="1" applyFont="1" applyFill="1"/>
    <xf numFmtId="164" fontId="5" fillId="0" borderId="0" xfId="1" applyNumberFormat="1" applyFont="1"/>
    <xf numFmtId="0" fontId="4" fillId="0" borderId="0" xfId="0" applyFont="1" applyAlignment="1">
      <alignment wrapText="1"/>
    </xf>
    <xf numFmtId="0" fontId="4" fillId="0" borderId="0" xfId="0" applyFont="1" applyFill="1"/>
    <xf numFmtId="0" fontId="11" fillId="0" borderId="0" xfId="0" applyFont="1" applyFill="1" applyAlignment="1">
      <alignment horizontal="center" vertical="center" wrapText="1"/>
    </xf>
    <xf numFmtId="0" fontId="12" fillId="0" borderId="1" xfId="2" applyFont="1"/>
    <xf numFmtId="0" fontId="11" fillId="0" borderId="0" xfId="0" applyFont="1" applyAlignment="1">
      <alignment horizontal="center" vertical="center" wrapText="1"/>
    </xf>
    <xf numFmtId="0" fontId="12" fillId="0" borderId="0" xfId="0" applyFont="1" applyAlignment="1"/>
    <xf numFmtId="0" fontId="11" fillId="3" borderId="1" xfId="0" applyFont="1" applyFill="1" applyBorder="1" applyAlignment="1">
      <alignment wrapText="1"/>
    </xf>
    <xf numFmtId="0" fontId="13" fillId="0" borderId="1" xfId="4" applyNumberFormat="1" applyFont="1" applyFill="1" applyAlignment="1">
      <alignment horizontal="center" vertical="center" wrapText="1"/>
    </xf>
    <xf numFmtId="0" fontId="4" fillId="0" borderId="0" xfId="0" applyFont="1" applyAlignment="1"/>
    <xf numFmtId="0" fontId="5" fillId="0" borderId="0" xfId="0" applyFont="1" applyAlignment="1"/>
    <xf numFmtId="164" fontId="4" fillId="0" borderId="0" xfId="1" applyNumberFormat="1" applyFont="1" applyFill="1"/>
    <xf numFmtId="164" fontId="4" fillId="0" borderId="1" xfId="1" applyNumberFormat="1" applyFont="1" applyFill="1" applyBorder="1"/>
    <xf numFmtId="164" fontId="4" fillId="0" borderId="0" xfId="1" applyNumberFormat="1" applyFont="1" applyAlignment="1"/>
    <xf numFmtId="9" fontId="7" fillId="0" borderId="0" xfId="0" applyNumberFormat="1" applyFont="1" applyAlignment="1">
      <alignment horizontal="center" vertical="center"/>
    </xf>
    <xf numFmtId="9" fontId="7" fillId="0" borderId="0" xfId="0" applyNumberFormat="1" applyFont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0" fillId="4" borderId="1" xfId="0" applyFill="1" applyBorder="1"/>
    <xf numFmtId="0" fontId="0" fillId="0" borderId="1" xfId="0" applyBorder="1"/>
    <xf numFmtId="0" fontId="8" fillId="0" borderId="1" xfId="0" applyFont="1" applyBorder="1"/>
    <xf numFmtId="0" fontId="8" fillId="0" borderId="1" xfId="0" applyFont="1" applyBorder="1" applyAlignment="1">
      <alignment wrapText="1"/>
    </xf>
    <xf numFmtId="0" fontId="0" fillId="0" borderId="1" xfId="0" applyBorder="1" applyAlignment="1">
      <alignment horizontal="left"/>
    </xf>
    <xf numFmtId="0" fontId="3" fillId="0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9" fontId="7" fillId="0" borderId="1" xfId="0" applyNumberFormat="1" applyFont="1" applyFill="1" applyBorder="1" applyAlignment="1">
      <alignment horizontal="center" vertical="center"/>
    </xf>
    <xf numFmtId="0" fontId="5" fillId="0" borderId="1" xfId="0" applyFont="1" applyFill="1" applyBorder="1"/>
    <xf numFmtId="164" fontId="5" fillId="0" borderId="1" xfId="1" applyNumberFormat="1" applyFont="1" applyBorder="1"/>
    <xf numFmtId="10" fontId="5" fillId="0" borderId="0" xfId="0" applyNumberFormat="1" applyFont="1" applyFill="1"/>
    <xf numFmtId="10" fontId="14" fillId="0" borderId="0" xfId="0" applyNumberFormat="1" applyFont="1"/>
    <xf numFmtId="0" fontId="5" fillId="0" borderId="0" xfId="0" applyFont="1" applyFill="1"/>
    <xf numFmtId="0" fontId="14" fillId="0" borderId="0" xfId="0" applyFont="1" applyFill="1"/>
    <xf numFmtId="0" fontId="7" fillId="0" borderId="0" xfId="0" applyFont="1"/>
    <xf numFmtId="0" fontId="15" fillId="0" borderId="0" xfId="0" applyFont="1" applyFill="1"/>
    <xf numFmtId="0" fontId="15" fillId="0" borderId="0" xfId="0" applyFont="1"/>
    <xf numFmtId="0" fontId="13" fillId="0" borderId="0" xfId="0" applyFont="1" applyAlignment="1">
      <alignment horizontal="center" vertical="center" wrapText="1"/>
    </xf>
    <xf numFmtId="0" fontId="12" fillId="0" borderId="0" xfId="0" applyFont="1" applyAlignment="1">
      <alignment horizontal="left"/>
    </xf>
    <xf numFmtId="0" fontId="12" fillId="0" borderId="1" xfId="2" applyFont="1" applyAlignment="1">
      <alignment horizontal="left"/>
    </xf>
    <xf numFmtId="0" fontId="3" fillId="0" borderId="1" xfId="6" applyFont="1" applyAlignment="1">
      <alignment horizontal="center" vertical="center" wrapText="1"/>
    </xf>
    <xf numFmtId="0" fontId="7" fillId="0" borderId="1" xfId="6" applyFont="1" applyAlignment="1">
      <alignment horizontal="center" vertical="center" wrapText="1"/>
    </xf>
    <xf numFmtId="0" fontId="16" fillId="0" borderId="1" xfId="7" applyFont="1" applyAlignment="1">
      <alignment horizontal="center" vertical="center" wrapText="1"/>
    </xf>
    <xf numFmtId="0" fontId="16" fillId="5" borderId="1" xfId="7" applyFont="1" applyFill="1" applyAlignment="1">
      <alignment horizontal="center" vertical="center" wrapText="1"/>
    </xf>
    <xf numFmtId="0" fontId="16" fillId="0" borderId="1" xfId="6" applyFont="1" applyAlignment="1">
      <alignment horizontal="center" vertical="center" wrapText="1"/>
    </xf>
    <xf numFmtId="0" fontId="0" fillId="0" borderId="1" xfId="6" applyFont="1"/>
    <xf numFmtId="0" fontId="3" fillId="0" borderId="1" xfId="6" applyFont="1" applyAlignment="1">
      <alignment horizontal="center" vertical="center"/>
    </xf>
    <xf numFmtId="0" fontId="7" fillId="0" borderId="1" xfId="6" applyFont="1" applyAlignment="1">
      <alignment horizontal="center" vertical="center"/>
    </xf>
    <xf numFmtId="9" fontId="17" fillId="0" borderId="1" xfId="6" applyNumberFormat="1" applyFont="1" applyAlignment="1">
      <alignment horizontal="center" vertical="center"/>
    </xf>
    <xf numFmtId="0" fontId="17" fillId="0" borderId="1" xfId="6" applyFont="1" applyAlignment="1">
      <alignment horizontal="center" vertical="center"/>
    </xf>
    <xf numFmtId="9" fontId="18" fillId="5" borderId="1" xfId="6" applyNumberFormat="1" applyFont="1" applyFill="1" applyAlignment="1">
      <alignment horizontal="center" vertical="center"/>
    </xf>
    <xf numFmtId="9" fontId="18" fillId="0" borderId="1" xfId="6" applyNumberFormat="1" applyFont="1" applyAlignment="1">
      <alignment horizontal="center" vertical="center"/>
    </xf>
    <xf numFmtId="0" fontId="16" fillId="0" borderId="1" xfId="6" applyFont="1" applyAlignment="1">
      <alignment horizontal="center"/>
    </xf>
    <xf numFmtId="0" fontId="16" fillId="5" borderId="1" xfId="6" applyFont="1" applyFill="1" applyAlignment="1">
      <alignment horizontal="center"/>
    </xf>
    <xf numFmtId="0" fontId="12" fillId="0" borderId="1" xfId="7" applyFont="1"/>
    <xf numFmtId="0" fontId="5" fillId="0" borderId="1" xfId="6" applyFont="1"/>
    <xf numFmtId="10" fontId="4" fillId="6" borderId="1" xfId="6" applyNumberFormat="1" applyFont="1" applyFill="1"/>
    <xf numFmtId="10" fontId="4" fillId="5" borderId="1" xfId="6" applyNumberFormat="1" applyFont="1" applyFill="1"/>
    <xf numFmtId="10" fontId="1" fillId="0" borderId="1" xfId="6" applyNumberFormat="1" applyFont="1"/>
    <xf numFmtId="10" fontId="5" fillId="0" borderId="1" xfId="6" applyNumberFormat="1" applyFont="1"/>
    <xf numFmtId="10" fontId="5" fillId="5" borderId="1" xfId="6" applyNumberFormat="1" applyFont="1" applyFill="1"/>
    <xf numFmtId="10" fontId="19" fillId="0" borderId="1" xfId="6" applyNumberFormat="1" applyFont="1"/>
    <xf numFmtId="0" fontId="20" fillId="0" borderId="1" xfId="6" applyFont="1"/>
    <xf numFmtId="0" fontId="4" fillId="0" borderId="1" xfId="6" applyFont="1"/>
    <xf numFmtId="0" fontId="14" fillId="0" borderId="1" xfId="6" applyFont="1"/>
    <xf numFmtId="10" fontId="4" fillId="0" borderId="1" xfId="8" applyNumberFormat="1" applyFont="1" applyBorder="1"/>
    <xf numFmtId="0" fontId="3" fillId="0" borderId="1" xfId="6" applyFont="1"/>
    <xf numFmtId="0" fontId="0" fillId="0" borderId="0" xfId="0"/>
    <xf numFmtId="0" fontId="0" fillId="0" borderId="0" xfId="0" applyAlignment="1">
      <alignment horizontal="right"/>
    </xf>
    <xf numFmtId="0" fontId="1" fillId="0" borderId="1" xfId="9"/>
    <xf numFmtId="0" fontId="3" fillId="0" borderId="0" xfId="0" applyFont="1" applyFill="1" applyAlignment="1">
      <alignment horizontal="center" vertical="center"/>
    </xf>
    <xf numFmtId="0" fontId="4" fillId="0" borderId="0" xfId="0" applyFont="1" applyFill="1" applyAlignment="1"/>
    <xf numFmtId="0" fontId="12" fillId="0" borderId="0" xfId="0" applyFont="1" applyAlignment="1">
      <alignment horizontal="center" vertical="center"/>
    </xf>
  </cellXfs>
  <cellStyles count="10">
    <cellStyle name="Comma" xfId="1" builtinId="3"/>
    <cellStyle name="Comma 2" xfId="5" xr:uid="{CC962EC5-EEF7-4B36-8DEC-65808DFE5A39}"/>
    <cellStyle name="Normal" xfId="0" builtinId="0"/>
    <cellStyle name="Normal 14" xfId="7" xr:uid="{6AEC5ADA-7A1B-4732-9E13-4F446DE21390}"/>
    <cellStyle name="Normal 15" xfId="9" xr:uid="{78FFD675-B9D0-47F3-BE01-31E092C1C7E5}"/>
    <cellStyle name="Normal 2" xfId="3" xr:uid="{DBC7A53B-6516-42EE-8FF7-BE917EC07D48}"/>
    <cellStyle name="Normal 3" xfId="2" xr:uid="{D3DB17F8-887F-44FE-B204-0F573F607D8F}"/>
    <cellStyle name="Normal 4 2" xfId="6" xr:uid="{E7B14AEC-FC8B-49E6-96E7-B97CA4487F7E}"/>
    <cellStyle name="Percent 2" xfId="4" xr:uid="{E1151282-9146-4365-B207-F10C200832BD}"/>
    <cellStyle name="Percent 2 2" xfId="8" xr:uid="{0E22D93B-C86D-43F0-8B8B-2083D678E04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1"/>
  <sheetViews>
    <sheetView tabSelected="1" zoomScale="80" zoomScaleNormal="80" workbookViewId="0"/>
  </sheetViews>
  <sheetFormatPr defaultColWidth="12.58203125" defaultRowHeight="14.5" x14ac:dyDescent="0.35"/>
  <cols>
    <col min="1" max="1" width="42.83203125" style="38" bestFit="1" customWidth="1"/>
    <col min="2" max="2" width="7.5" style="38" bestFit="1" customWidth="1"/>
    <col min="3" max="5" width="31.58203125" style="38" bestFit="1" customWidth="1"/>
    <col min="6" max="10" width="30.1640625" style="38" bestFit="1" customWidth="1"/>
    <col min="11" max="11" width="31.33203125" style="38" bestFit="1" customWidth="1"/>
    <col min="12" max="12" width="28" style="38" bestFit="1" customWidth="1"/>
    <col min="13" max="13" width="17" style="38" bestFit="1" customWidth="1"/>
    <col min="14" max="14" width="29.25" style="38" bestFit="1" customWidth="1"/>
    <col min="15" max="15" width="31.33203125" style="38" bestFit="1" customWidth="1"/>
    <col min="16" max="16" width="31.33203125" style="39" bestFit="1" customWidth="1"/>
    <col min="17" max="20" width="31.58203125" style="38" bestFit="1" customWidth="1"/>
    <col min="21" max="21" width="29.25" style="38" bestFit="1" customWidth="1"/>
    <col min="22" max="22" width="31.58203125" style="39" bestFit="1" customWidth="1"/>
    <col min="23" max="24" width="31.58203125" style="38" bestFit="1" customWidth="1"/>
    <col min="25" max="25" width="27.25" style="38" customWidth="1"/>
    <col min="26" max="26" width="29.25" style="38" bestFit="1" customWidth="1"/>
    <col min="27" max="27" width="29.25" style="38" customWidth="1"/>
    <col min="28" max="29" width="29.25" style="38" bestFit="1" customWidth="1"/>
    <col min="30" max="30" width="26.1640625" style="38" bestFit="1" customWidth="1"/>
    <col min="31" max="32" width="31.58203125" style="38" bestFit="1" customWidth="1"/>
    <col min="33" max="33" width="26" style="38" bestFit="1" customWidth="1"/>
    <col min="34" max="34" width="41.83203125" style="38" customWidth="1"/>
    <col min="35" max="35" width="31.58203125" style="38" bestFit="1" customWidth="1"/>
    <col min="36" max="36" width="35.25" style="38" bestFit="1" customWidth="1"/>
    <col min="37" max="37" width="31.58203125" style="38" bestFit="1" customWidth="1"/>
    <col min="38" max="38" width="32.08203125" style="38" bestFit="1" customWidth="1"/>
    <col min="39" max="39" width="31.58203125" style="38" bestFit="1" customWidth="1"/>
    <col min="40" max="41" width="31.33203125" style="38" bestFit="1" customWidth="1"/>
    <col min="42" max="49" width="31.58203125" style="38" bestFit="1" customWidth="1"/>
    <col min="50" max="50" width="31.33203125" style="38" bestFit="1" customWidth="1"/>
    <col min="51" max="53" width="29.25" style="38" bestFit="1" customWidth="1"/>
    <col min="54" max="54" width="29.08203125" style="38" bestFit="1" customWidth="1"/>
    <col min="55" max="58" width="29.25" style="38" bestFit="1" customWidth="1"/>
    <col min="59" max="59" width="31.4140625" style="38" bestFit="1" customWidth="1"/>
    <col min="60" max="61" width="30" style="38" bestFit="1" customWidth="1"/>
    <col min="62" max="62" width="30.75" style="38" bestFit="1" customWidth="1"/>
    <col min="63" max="64" width="29.25" style="38" bestFit="1" customWidth="1"/>
    <col min="65" max="65" width="27" style="38" bestFit="1" customWidth="1"/>
    <col min="66" max="67" width="29.25" style="38" bestFit="1" customWidth="1"/>
    <col min="68" max="16384" width="12.58203125" style="38"/>
  </cols>
  <sheetData>
    <row r="1" spans="1:67" ht="43.5" x14ac:dyDescent="0.35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  <c r="P1" s="18" t="s">
        <v>15</v>
      </c>
      <c r="Q1" s="18" t="s">
        <v>16</v>
      </c>
      <c r="R1" s="18" t="s">
        <v>17</v>
      </c>
      <c r="S1" s="18" t="s">
        <v>18</v>
      </c>
      <c r="T1" s="18" t="s">
        <v>19</v>
      </c>
      <c r="U1" s="18" t="s">
        <v>20</v>
      </c>
      <c r="V1" s="18" t="s">
        <v>21</v>
      </c>
      <c r="W1" s="18" t="s">
        <v>22</v>
      </c>
      <c r="X1" s="18" t="s">
        <v>23</v>
      </c>
      <c r="Y1" s="18" t="s">
        <v>24</v>
      </c>
      <c r="Z1" s="18" t="s">
        <v>25</v>
      </c>
      <c r="AA1" s="18" t="s">
        <v>24</v>
      </c>
      <c r="AB1" s="18" t="s">
        <v>25</v>
      </c>
      <c r="AC1" s="18" t="s">
        <v>26</v>
      </c>
      <c r="AD1" s="18" t="s">
        <v>27</v>
      </c>
      <c r="AE1" s="18" t="s">
        <v>28</v>
      </c>
      <c r="AF1" s="18" t="s">
        <v>29</v>
      </c>
      <c r="AG1" s="18" t="s">
        <v>30</v>
      </c>
      <c r="AH1" s="18" t="s">
        <v>31</v>
      </c>
      <c r="AI1" s="18" t="s">
        <v>32</v>
      </c>
      <c r="AJ1" s="18" t="s">
        <v>33</v>
      </c>
      <c r="AK1" s="18" t="s">
        <v>34</v>
      </c>
      <c r="AL1" s="18" t="s">
        <v>35</v>
      </c>
      <c r="AM1" s="18" t="s">
        <v>36</v>
      </c>
      <c r="AN1" s="18" t="s">
        <v>37</v>
      </c>
      <c r="AO1" s="18" t="s">
        <v>38</v>
      </c>
      <c r="AP1" s="18" t="s">
        <v>39</v>
      </c>
      <c r="AQ1" s="18" t="s">
        <v>40</v>
      </c>
      <c r="AR1" s="18" t="s">
        <v>41</v>
      </c>
      <c r="AS1" s="18" t="s">
        <v>42</v>
      </c>
      <c r="AT1" s="18" t="s">
        <v>43</v>
      </c>
      <c r="AU1" s="18" t="s">
        <v>44</v>
      </c>
      <c r="AV1" s="18" t="s">
        <v>45</v>
      </c>
      <c r="AW1" s="18" t="s">
        <v>46</v>
      </c>
      <c r="AX1" s="18" t="s">
        <v>47</v>
      </c>
      <c r="AY1" s="18" t="s">
        <v>48</v>
      </c>
      <c r="AZ1" s="18" t="s">
        <v>49</v>
      </c>
      <c r="BA1" s="18" t="s">
        <v>50</v>
      </c>
      <c r="BB1" s="18" t="s">
        <v>51</v>
      </c>
      <c r="BC1" s="18" t="s">
        <v>52</v>
      </c>
      <c r="BD1" s="18" t="s">
        <v>53</v>
      </c>
      <c r="BE1" s="18" t="s">
        <v>54</v>
      </c>
      <c r="BF1" s="18" t="s">
        <v>55</v>
      </c>
      <c r="BG1" s="18" t="s">
        <v>56</v>
      </c>
      <c r="BH1" s="18" t="s">
        <v>57</v>
      </c>
      <c r="BI1" s="18" t="s">
        <v>58</v>
      </c>
      <c r="BJ1" s="18" t="s">
        <v>59</v>
      </c>
      <c r="BK1" s="18" t="s">
        <v>60</v>
      </c>
      <c r="BL1" s="18" t="s">
        <v>61</v>
      </c>
      <c r="BM1" s="18" t="s">
        <v>62</v>
      </c>
      <c r="BN1" s="18" t="s">
        <v>48</v>
      </c>
      <c r="BO1" s="18" t="s">
        <v>63</v>
      </c>
    </row>
    <row r="2" spans="1:67" x14ac:dyDescent="0.35">
      <c r="A2" s="19" t="s">
        <v>64</v>
      </c>
      <c r="B2" s="19" t="s">
        <v>65</v>
      </c>
      <c r="C2" s="19" t="s">
        <v>66</v>
      </c>
      <c r="D2" s="19" t="s">
        <v>67</v>
      </c>
      <c r="E2" s="19" t="s">
        <v>68</v>
      </c>
      <c r="F2" s="19" t="s">
        <v>69</v>
      </c>
      <c r="G2" s="19" t="s">
        <v>70</v>
      </c>
      <c r="H2" s="19" t="s">
        <v>71</v>
      </c>
      <c r="I2" s="19" t="s">
        <v>72</v>
      </c>
      <c r="J2" s="19" t="s">
        <v>73</v>
      </c>
      <c r="K2" s="19" t="s">
        <v>74</v>
      </c>
      <c r="L2" s="19" t="s">
        <v>75</v>
      </c>
      <c r="M2" s="19" t="s">
        <v>76</v>
      </c>
      <c r="N2" s="19" t="s">
        <v>77</v>
      </c>
      <c r="O2" s="19" t="s">
        <v>78</v>
      </c>
      <c r="P2" s="19" t="s">
        <v>79</v>
      </c>
      <c r="Q2" s="19" t="s">
        <v>80</v>
      </c>
      <c r="R2" s="19" t="s">
        <v>81</v>
      </c>
      <c r="S2" s="19" t="s">
        <v>82</v>
      </c>
      <c r="T2" s="19" t="s">
        <v>83</v>
      </c>
      <c r="U2" s="19" t="s">
        <v>84</v>
      </c>
      <c r="V2" s="19" t="s">
        <v>85</v>
      </c>
      <c r="W2" s="19" t="s">
        <v>86</v>
      </c>
      <c r="X2" s="19" t="s">
        <v>87</v>
      </c>
      <c r="Y2" s="19" t="s">
        <v>88</v>
      </c>
      <c r="Z2" s="19" t="s">
        <v>89</v>
      </c>
      <c r="AA2" s="19" t="s">
        <v>90</v>
      </c>
      <c r="AB2" s="19" t="s">
        <v>91</v>
      </c>
      <c r="AC2" s="19" t="s">
        <v>92</v>
      </c>
      <c r="AD2" s="19" t="s">
        <v>88</v>
      </c>
      <c r="AE2" s="19" t="s">
        <v>93</v>
      </c>
      <c r="AF2" s="19" t="s">
        <v>94</v>
      </c>
      <c r="AG2" s="19" t="s">
        <v>95</v>
      </c>
      <c r="AH2" s="19" t="s">
        <v>96</v>
      </c>
      <c r="AI2" s="19" t="s">
        <v>97</v>
      </c>
      <c r="AJ2" s="19" t="s">
        <v>98</v>
      </c>
      <c r="AK2" s="19" t="s">
        <v>99</v>
      </c>
      <c r="AL2" s="19" t="s">
        <v>100</v>
      </c>
      <c r="AM2" s="19" t="s">
        <v>101</v>
      </c>
      <c r="AN2" s="19" t="s">
        <v>102</v>
      </c>
      <c r="AO2" s="19" t="s">
        <v>103</v>
      </c>
      <c r="AP2" s="19" t="s">
        <v>104</v>
      </c>
      <c r="AQ2" s="19" t="s">
        <v>105</v>
      </c>
      <c r="AR2" s="19" t="s">
        <v>106</v>
      </c>
      <c r="AS2" s="19" t="s">
        <v>107</v>
      </c>
      <c r="AT2" s="19" t="s">
        <v>108</v>
      </c>
      <c r="AU2" s="19" t="s">
        <v>109</v>
      </c>
      <c r="AV2" s="19" t="s">
        <v>110</v>
      </c>
      <c r="AW2" s="19" t="s">
        <v>111</v>
      </c>
      <c r="AX2" s="19" t="s">
        <v>112</v>
      </c>
      <c r="AY2" s="19" t="s">
        <v>113</v>
      </c>
      <c r="AZ2" s="19" t="s">
        <v>114</v>
      </c>
      <c r="BA2" s="19" t="s">
        <v>115</v>
      </c>
      <c r="BB2" s="19" t="s">
        <v>116</v>
      </c>
      <c r="BC2" s="19" t="s">
        <v>117</v>
      </c>
      <c r="BD2" s="19" t="s">
        <v>118</v>
      </c>
      <c r="BE2" s="19" t="s">
        <v>119</v>
      </c>
      <c r="BF2" s="19" t="s">
        <v>120</v>
      </c>
      <c r="BG2" s="19" t="s">
        <v>121</v>
      </c>
      <c r="BH2" s="19" t="s">
        <v>122</v>
      </c>
      <c r="BI2" s="19" t="s">
        <v>123</v>
      </c>
      <c r="BJ2" s="19" t="s">
        <v>124</v>
      </c>
      <c r="BK2" s="19" t="s">
        <v>125</v>
      </c>
      <c r="BL2" s="19" t="s">
        <v>126</v>
      </c>
      <c r="BM2" s="19" t="s">
        <v>127</v>
      </c>
      <c r="BN2" s="19" t="s">
        <v>113</v>
      </c>
      <c r="BO2" s="19" t="s">
        <v>128</v>
      </c>
    </row>
    <row r="3" spans="1:67" x14ac:dyDescent="0.35">
      <c r="A3" s="1" t="s">
        <v>742</v>
      </c>
      <c r="B3" s="1">
        <v>2014</v>
      </c>
      <c r="C3" s="20">
        <v>41455</v>
      </c>
      <c r="D3" s="2"/>
      <c r="E3" s="20">
        <v>41820</v>
      </c>
      <c r="F3" s="3">
        <v>31099</v>
      </c>
      <c r="G3" s="21">
        <v>6167</v>
      </c>
      <c r="H3" s="3">
        <v>12713</v>
      </c>
      <c r="I3" s="3">
        <v>19297</v>
      </c>
      <c r="J3" s="3">
        <v>69276</v>
      </c>
      <c r="K3" s="17">
        <v>0.08</v>
      </c>
      <c r="L3" s="4"/>
      <c r="M3" s="4"/>
      <c r="N3" s="1"/>
      <c r="O3" s="4"/>
      <c r="P3" s="17">
        <v>0.08</v>
      </c>
      <c r="Q3" s="3">
        <v>12395576452</v>
      </c>
      <c r="R3" s="3">
        <v>7731437994</v>
      </c>
      <c r="S3" s="3">
        <v>4664138458</v>
      </c>
      <c r="T3" s="6">
        <v>0.62370000000000003</v>
      </c>
      <c r="U3" s="3">
        <v>1405198000</v>
      </c>
      <c r="V3" s="13">
        <v>334605282</v>
      </c>
      <c r="W3" s="3">
        <v>0</v>
      </c>
      <c r="X3" s="13">
        <v>538866830</v>
      </c>
      <c r="Y3" s="7">
        <f t="shared" ref="Y3:Y10" si="0">AA3/U3</f>
        <v>0.25527932718378477</v>
      </c>
      <c r="Z3" s="25">
        <f t="shared" ref="Z3" si="1">AB3/U3</f>
        <v>0.27255803096787784</v>
      </c>
      <c r="AA3" s="21">
        <v>358718000</v>
      </c>
      <c r="AB3" s="21">
        <v>382998000</v>
      </c>
      <c r="AC3" s="41">
        <v>-24280000</v>
      </c>
      <c r="AD3" s="7">
        <f t="shared" ref="AD3:AD10" si="2">AB3/AA3</f>
        <v>1.0676854799591879</v>
      </c>
      <c r="AE3" s="21">
        <v>160827851</v>
      </c>
      <c r="AF3" s="21">
        <v>940785601</v>
      </c>
      <c r="AG3" s="21"/>
      <c r="AH3" s="21">
        <v>-134716708</v>
      </c>
      <c r="AI3" s="21"/>
      <c r="AJ3" s="21">
        <v>-106565000</v>
      </c>
      <c r="AK3" s="21">
        <v>-533900462</v>
      </c>
      <c r="AL3" s="21"/>
      <c r="AM3" s="21">
        <v>8223000</v>
      </c>
      <c r="AN3" s="21"/>
      <c r="AO3" s="42"/>
      <c r="AP3" s="21">
        <v>-49000</v>
      </c>
      <c r="AQ3" s="21">
        <v>334605282</v>
      </c>
      <c r="AR3" s="4">
        <v>7.0000000000000007E-2</v>
      </c>
      <c r="AS3" s="4">
        <v>0.08</v>
      </c>
      <c r="AT3" s="4">
        <v>0.09</v>
      </c>
      <c r="AU3" s="3">
        <v>6115581980</v>
      </c>
      <c r="AV3" s="3">
        <v>4664138458</v>
      </c>
      <c r="AW3" s="3">
        <v>3441888494</v>
      </c>
      <c r="AX3" s="8"/>
      <c r="AY3" s="21">
        <v>11945881000</v>
      </c>
      <c r="AZ3" s="21">
        <v>160828000</v>
      </c>
      <c r="BA3" s="21">
        <v>940786000</v>
      </c>
      <c r="BB3" s="21">
        <v>0</v>
      </c>
      <c r="BC3" s="21">
        <v>0</v>
      </c>
      <c r="BD3" s="21">
        <v>0</v>
      </c>
      <c r="BE3" s="21">
        <f>176794000+206204000</f>
        <v>382998000</v>
      </c>
      <c r="BF3" s="40">
        <v>106565000</v>
      </c>
      <c r="BG3" s="21">
        <v>1207484000</v>
      </c>
      <c r="BH3" s="29">
        <v>-640518000</v>
      </c>
      <c r="BI3" s="29">
        <v>-11399000</v>
      </c>
      <c r="BJ3" s="21">
        <v>-651917000</v>
      </c>
      <c r="BK3" s="21">
        <v>-8223000</v>
      </c>
      <c r="BL3" s="21">
        <v>49000</v>
      </c>
      <c r="BM3" s="21"/>
      <c r="BN3" s="21">
        <v>6694482000</v>
      </c>
      <c r="BO3" s="21">
        <v>4664140000</v>
      </c>
    </row>
    <row r="4" spans="1:67" x14ac:dyDescent="0.35">
      <c r="A4" s="1" t="s">
        <v>742</v>
      </c>
      <c r="B4" s="1">
        <f t="shared" ref="B4:B7" si="3">B3+1</f>
        <v>2015</v>
      </c>
      <c r="C4" s="20">
        <v>41820</v>
      </c>
      <c r="D4" s="2">
        <f>E3</f>
        <v>41820</v>
      </c>
      <c r="E4" s="20">
        <v>42185</v>
      </c>
      <c r="F4" s="3">
        <v>32145</v>
      </c>
      <c r="G4" s="21">
        <v>6304</v>
      </c>
      <c r="H4" s="3">
        <v>12339</v>
      </c>
      <c r="I4" s="3">
        <v>17660</v>
      </c>
      <c r="J4" s="3">
        <v>68448</v>
      </c>
      <c r="K4" s="17">
        <v>0.08</v>
      </c>
      <c r="L4" s="4"/>
      <c r="M4" s="4"/>
      <c r="N4" s="1"/>
      <c r="O4" s="4">
        <f>P3</f>
        <v>0.08</v>
      </c>
      <c r="P4" s="17">
        <v>0.08</v>
      </c>
      <c r="Q4" s="3">
        <v>13456876000</v>
      </c>
      <c r="R4" s="3">
        <v>8606862000</v>
      </c>
      <c r="S4" s="3">
        <v>4850014000</v>
      </c>
      <c r="T4" s="6">
        <v>0.63959999999999995</v>
      </c>
      <c r="U4" s="21">
        <v>1412237000</v>
      </c>
      <c r="V4" s="29">
        <v>669771560</v>
      </c>
      <c r="W4" s="21">
        <v>289238474</v>
      </c>
      <c r="X4" s="21">
        <v>85865322</v>
      </c>
      <c r="Y4" s="7">
        <f t="shared" si="0"/>
        <v>0.37476995716724598</v>
      </c>
      <c r="Z4" s="25">
        <v>0.86819999999999997</v>
      </c>
      <c r="AA4" s="21">
        <v>529264000</v>
      </c>
      <c r="AB4" s="21">
        <v>1226136000</v>
      </c>
      <c r="AC4" s="41">
        <v>-696872000</v>
      </c>
      <c r="AD4" s="7">
        <f t="shared" si="2"/>
        <v>2.3166812781523021</v>
      </c>
      <c r="AE4" s="21">
        <v>184712000</v>
      </c>
      <c r="AF4" s="21">
        <v>1020947000</v>
      </c>
      <c r="AG4" s="21"/>
      <c r="AH4" s="21">
        <v>-55145508</v>
      </c>
      <c r="AI4" s="21">
        <v>257804762</v>
      </c>
      <c r="AJ4" s="21">
        <v>-100036000</v>
      </c>
      <c r="AK4" s="21">
        <v>-651167000</v>
      </c>
      <c r="AL4" s="21">
        <v>5139306</v>
      </c>
      <c r="AM4" s="21">
        <v>7553000</v>
      </c>
      <c r="AN4" s="21"/>
      <c r="AO4" s="42"/>
      <c r="AP4" s="21">
        <v>-36000</v>
      </c>
      <c r="AQ4" s="21">
        <v>669771560</v>
      </c>
      <c r="AR4" s="4">
        <v>7.0000000000000007E-2</v>
      </c>
      <c r="AS4" s="4">
        <v>0.08</v>
      </c>
      <c r="AT4" s="4">
        <v>0.09</v>
      </c>
      <c r="AU4" s="3">
        <v>6447683000</v>
      </c>
      <c r="AV4" s="3">
        <v>4850014000</v>
      </c>
      <c r="AW4" s="3">
        <v>3504942000</v>
      </c>
      <c r="AX4" s="8"/>
      <c r="AY4" s="21">
        <v>12395578000</v>
      </c>
      <c r="AZ4" s="21">
        <v>184712000</v>
      </c>
      <c r="BA4" s="21">
        <v>1020947000</v>
      </c>
      <c r="BB4" s="21">
        <v>0</v>
      </c>
      <c r="BC4" s="21">
        <v>10791000</v>
      </c>
      <c r="BD4" s="21">
        <v>541390000</v>
      </c>
      <c r="BE4" s="21">
        <f>226136000+1000000000</f>
        <v>1226136000</v>
      </c>
      <c r="BF4" s="40">
        <f>100036000</f>
        <v>100036000</v>
      </c>
      <c r="BG4" s="21">
        <v>253311000</v>
      </c>
      <c r="BH4" s="29">
        <v>-686493000</v>
      </c>
      <c r="BI4" s="29">
        <v>-10049000</v>
      </c>
      <c r="BJ4" s="21">
        <v>-696542000</v>
      </c>
      <c r="BK4" s="21">
        <v>-7553000</v>
      </c>
      <c r="BL4" s="21">
        <v>36000</v>
      </c>
      <c r="BM4" s="21"/>
      <c r="BN4" s="21">
        <v>7731438000</v>
      </c>
      <c r="BO4" s="21">
        <v>4850014000</v>
      </c>
    </row>
    <row r="5" spans="1:67" x14ac:dyDescent="0.35">
      <c r="A5" s="1" t="s">
        <v>742</v>
      </c>
      <c r="B5" s="1">
        <f t="shared" si="3"/>
        <v>2016</v>
      </c>
      <c r="C5" s="20">
        <v>42185</v>
      </c>
      <c r="D5" s="2">
        <f t="shared" ref="D5:D8" si="4">E4</f>
        <v>42185</v>
      </c>
      <c r="E5" s="20">
        <v>42551</v>
      </c>
      <c r="F5" s="3">
        <v>33353</v>
      </c>
      <c r="G5" s="21">
        <v>6160</v>
      </c>
      <c r="H5" s="3">
        <v>11880</v>
      </c>
      <c r="I5" s="3">
        <v>16105</v>
      </c>
      <c r="J5" s="3">
        <v>67498</v>
      </c>
      <c r="K5" s="17">
        <v>0.08</v>
      </c>
      <c r="L5" s="4"/>
      <c r="M5" s="4"/>
      <c r="N5" s="1"/>
      <c r="O5" s="4">
        <f t="shared" ref="O5:O8" si="5">P4</f>
        <v>0.08</v>
      </c>
      <c r="P5" s="17">
        <v>0.08</v>
      </c>
      <c r="Q5" s="3">
        <v>13817285000</v>
      </c>
      <c r="R5" s="3">
        <v>8227687000</v>
      </c>
      <c r="S5" s="3">
        <v>5589598000</v>
      </c>
      <c r="T5" s="6">
        <v>0.59550000000000003</v>
      </c>
      <c r="U5" s="21">
        <v>1322925000</v>
      </c>
      <c r="V5" s="29">
        <v>753483731</v>
      </c>
      <c r="W5" s="21">
        <v>575724992</v>
      </c>
      <c r="X5" s="21">
        <v>62305571</v>
      </c>
      <c r="Y5" s="7">
        <f t="shared" si="0"/>
        <v>0.42830470359241829</v>
      </c>
      <c r="Z5" s="25">
        <v>0.24490000000000001</v>
      </c>
      <c r="AA5" s="21">
        <v>566615000</v>
      </c>
      <c r="AB5" s="21">
        <v>323946000</v>
      </c>
      <c r="AC5" s="41">
        <v>242669000</v>
      </c>
      <c r="AD5" s="7">
        <f t="shared" si="2"/>
        <v>0.57172153931682002</v>
      </c>
      <c r="AE5" s="21">
        <v>172304000</v>
      </c>
      <c r="AF5" s="21">
        <v>1049226000</v>
      </c>
      <c r="AG5" s="21"/>
      <c r="AH5" s="42">
        <v>-51502123</v>
      </c>
      <c r="AI5" s="21">
        <f>257804762</f>
        <v>257804762</v>
      </c>
      <c r="AJ5" s="21">
        <v>-96024000</v>
      </c>
      <c r="AK5" s="21">
        <v>-675220000</v>
      </c>
      <c r="AL5" s="21">
        <v>89892092</v>
      </c>
      <c r="AM5" s="21">
        <v>7242000</v>
      </c>
      <c r="AN5" s="21"/>
      <c r="AO5" s="21"/>
      <c r="AP5" s="21">
        <v>-239000</v>
      </c>
      <c r="AQ5" s="21">
        <v>753483731</v>
      </c>
      <c r="AR5" s="4">
        <v>7.0000000000000007E-2</v>
      </c>
      <c r="AS5" s="4">
        <v>0.08</v>
      </c>
      <c r="AT5" s="4">
        <v>0.09</v>
      </c>
      <c r="AU5" s="3">
        <v>7199118000</v>
      </c>
      <c r="AV5" s="3">
        <v>5589598000</v>
      </c>
      <c r="AW5" s="3">
        <v>4232040000</v>
      </c>
      <c r="AX5" s="8"/>
      <c r="AY5" s="21">
        <v>13456876000</v>
      </c>
      <c r="AZ5" s="21">
        <v>172304000</v>
      </c>
      <c r="BA5" s="21">
        <v>1049226000</v>
      </c>
      <c r="BB5" s="21">
        <v>0</v>
      </c>
      <c r="BC5" s="21">
        <v>-118947000</v>
      </c>
      <c r="BD5" s="21">
        <v>0</v>
      </c>
      <c r="BE5" s="21">
        <f>235360000+88586000</f>
        <v>323946000</v>
      </c>
      <c r="BF5" s="40">
        <f>96024000</f>
        <v>96024000</v>
      </c>
      <c r="BG5" s="21">
        <v>-49967000</v>
      </c>
      <c r="BH5" s="29">
        <v>-732141000</v>
      </c>
      <c r="BI5" s="29">
        <v>-10034000</v>
      </c>
      <c r="BJ5" s="21">
        <v>-742175000</v>
      </c>
      <c r="BK5" s="21">
        <v>-7243000</v>
      </c>
      <c r="BL5" s="21">
        <v>240000</v>
      </c>
      <c r="BM5" s="21"/>
      <c r="BN5" s="21">
        <v>8606862000</v>
      </c>
      <c r="BO5" s="21">
        <v>5589598000</v>
      </c>
    </row>
    <row r="6" spans="1:67" x14ac:dyDescent="0.35">
      <c r="A6" s="1" t="s">
        <v>742</v>
      </c>
      <c r="B6" s="1">
        <f t="shared" si="3"/>
        <v>2017</v>
      </c>
      <c r="C6" s="20">
        <v>42551</v>
      </c>
      <c r="D6" s="2">
        <f t="shared" si="4"/>
        <v>42551</v>
      </c>
      <c r="E6" s="20">
        <v>42916</v>
      </c>
      <c r="F6" s="3">
        <v>34347</v>
      </c>
      <c r="G6" s="21">
        <v>5962</v>
      </c>
      <c r="H6" s="3">
        <v>11506</v>
      </c>
      <c r="I6" s="3">
        <v>14719</v>
      </c>
      <c r="J6" s="3">
        <v>66534</v>
      </c>
      <c r="K6" s="17">
        <v>0.08</v>
      </c>
      <c r="L6" s="4"/>
      <c r="M6" s="4"/>
      <c r="N6" s="1"/>
      <c r="O6" s="4">
        <f t="shared" si="5"/>
        <v>0.08</v>
      </c>
      <c r="P6" s="17">
        <v>0.08</v>
      </c>
      <c r="Q6" s="3">
        <v>14112569000</v>
      </c>
      <c r="R6" s="3">
        <v>8943127000</v>
      </c>
      <c r="S6" s="3">
        <v>5169442000</v>
      </c>
      <c r="T6" s="6">
        <v>0.63370000000000004</v>
      </c>
      <c r="U6" s="21">
        <v>1247884000</v>
      </c>
      <c r="V6" s="29">
        <v>410306334</v>
      </c>
      <c r="W6" s="21">
        <v>138662493</v>
      </c>
      <c r="X6" s="21">
        <v>92941406</v>
      </c>
      <c r="Y6" s="7">
        <f t="shared" si="0"/>
        <v>0.29551304448169863</v>
      </c>
      <c r="Z6" s="25">
        <v>0.29070000000000001</v>
      </c>
      <c r="AA6" s="21">
        <v>368766000</v>
      </c>
      <c r="AB6" s="21">
        <v>362764000</v>
      </c>
      <c r="AC6" s="41">
        <v>6002000</v>
      </c>
      <c r="AD6" s="7">
        <f t="shared" si="2"/>
        <v>0.98372409603922273</v>
      </c>
      <c r="AE6" s="21">
        <v>184411000</v>
      </c>
      <c r="AF6" s="21">
        <v>1072312000</v>
      </c>
      <c r="AG6" s="21"/>
      <c r="AH6" s="21">
        <v>-153102236</v>
      </c>
      <c r="AI6" s="21">
        <v>25780476</v>
      </c>
      <c r="AJ6" s="21">
        <v>-89345000</v>
      </c>
      <c r="AK6" s="21">
        <v>-646911000</v>
      </c>
      <c r="AL6" s="21">
        <v>9673094</v>
      </c>
      <c r="AM6" s="21">
        <v>7526000</v>
      </c>
      <c r="AN6" s="21"/>
      <c r="AO6" s="21"/>
      <c r="AP6" s="21">
        <v>-38000</v>
      </c>
      <c r="AQ6" s="21">
        <v>410306334</v>
      </c>
      <c r="AR6" s="4">
        <v>7.0000000000000007E-2</v>
      </c>
      <c r="AS6" s="4">
        <v>0.08</v>
      </c>
      <c r="AT6" s="4">
        <v>0.09</v>
      </c>
      <c r="AU6" s="3">
        <v>6790539000</v>
      </c>
      <c r="AV6" s="3">
        <v>5169442000</v>
      </c>
      <c r="AW6" s="3">
        <v>3800488000</v>
      </c>
      <c r="AX6" s="1"/>
      <c r="AY6" s="21">
        <v>13817285000</v>
      </c>
      <c r="AZ6" s="21">
        <v>184411000</v>
      </c>
      <c r="BA6" s="21">
        <v>1072312000</v>
      </c>
      <c r="BB6" s="21"/>
      <c r="BC6" s="21">
        <v>-184252000</v>
      </c>
      <c r="BD6" s="21">
        <v>0</v>
      </c>
      <c r="BE6" s="21">
        <f>263597000+99167000</f>
        <v>362764000</v>
      </c>
      <c r="BF6" s="40">
        <f>89345000</f>
        <v>89345000</v>
      </c>
      <c r="BG6" s="21">
        <v>1048006000</v>
      </c>
      <c r="BH6" s="29">
        <v>-766766000</v>
      </c>
      <c r="BI6" s="29">
        <v>-10421000</v>
      </c>
      <c r="BJ6" s="21">
        <v>-777187000</v>
      </c>
      <c r="BK6" s="21">
        <v>-7526000</v>
      </c>
      <c r="BL6" s="21">
        <v>38000</v>
      </c>
      <c r="BM6" s="21"/>
      <c r="BN6" s="21">
        <v>8227687000</v>
      </c>
      <c r="BO6" s="21">
        <v>5169442000</v>
      </c>
    </row>
    <row r="7" spans="1:67" x14ac:dyDescent="0.35">
      <c r="A7" s="1" t="s">
        <v>742</v>
      </c>
      <c r="B7" s="1">
        <f t="shared" si="3"/>
        <v>2018</v>
      </c>
      <c r="C7" s="20">
        <v>42916</v>
      </c>
      <c r="D7" s="2">
        <f t="shared" si="4"/>
        <v>42916</v>
      </c>
      <c r="E7" s="20">
        <v>43281</v>
      </c>
      <c r="F7" s="3">
        <v>35454</v>
      </c>
      <c r="G7" s="21">
        <v>5660</v>
      </c>
      <c r="H7" s="3">
        <v>11192</v>
      </c>
      <c r="I7" s="3">
        <v>13434</v>
      </c>
      <c r="J7" s="3">
        <v>65740</v>
      </c>
      <c r="K7" s="17">
        <v>0.08</v>
      </c>
      <c r="L7" s="16"/>
      <c r="M7" s="4"/>
      <c r="N7" s="1"/>
      <c r="O7" s="4">
        <f t="shared" si="5"/>
        <v>0.08</v>
      </c>
      <c r="P7" s="17">
        <v>0.08</v>
      </c>
      <c r="Q7" s="3">
        <v>14275702000</v>
      </c>
      <c r="R7" s="3">
        <v>9306675000</v>
      </c>
      <c r="S7" s="3">
        <v>4969027000</v>
      </c>
      <c r="T7" s="6">
        <v>0.65190000000000003</v>
      </c>
      <c r="U7" s="21">
        <v>1159599000</v>
      </c>
      <c r="V7" s="29">
        <v>232658910</v>
      </c>
      <c r="W7" s="21">
        <v>109743000</v>
      </c>
      <c r="X7" s="21">
        <v>124712823</v>
      </c>
      <c r="Y7" s="7">
        <f t="shared" si="0"/>
        <v>0.34120674474538182</v>
      </c>
      <c r="Z7" s="25">
        <v>0.3211</v>
      </c>
      <c r="AA7" s="21">
        <v>395663000</v>
      </c>
      <c r="AB7" s="21">
        <v>372383000</v>
      </c>
      <c r="AC7" s="41">
        <v>23280000</v>
      </c>
      <c r="AD7" s="7">
        <f t="shared" si="2"/>
        <v>0.9411620495219416</v>
      </c>
      <c r="AE7" s="21">
        <v>170816000</v>
      </c>
      <c r="AF7" s="21">
        <v>1108068000</v>
      </c>
      <c r="AG7" s="21"/>
      <c r="AH7" s="21">
        <v>-271102583</v>
      </c>
      <c r="AI7" s="21"/>
      <c r="AJ7" s="21">
        <v>-84956000</v>
      </c>
      <c r="AK7" s="21">
        <v>-701252000</v>
      </c>
      <c r="AL7" s="21">
        <v>4861493</v>
      </c>
      <c r="AM7" s="21">
        <v>6250000</v>
      </c>
      <c r="AN7" s="21"/>
      <c r="AO7" s="21"/>
      <c r="AP7" s="21">
        <v>-26000</v>
      </c>
      <c r="AQ7" s="21">
        <v>232658910</v>
      </c>
      <c r="AR7" s="4">
        <v>7.0000000000000007E-2</v>
      </c>
      <c r="AS7" s="4">
        <v>0.08</v>
      </c>
      <c r="AT7" s="4">
        <v>0.09</v>
      </c>
      <c r="AU7" s="3">
        <v>6580245000</v>
      </c>
      <c r="AV7" s="3">
        <v>4969027000</v>
      </c>
      <c r="AW7" s="3">
        <v>3606131000</v>
      </c>
      <c r="AX7" s="8"/>
      <c r="AY7" s="21">
        <v>14112569000</v>
      </c>
      <c r="AZ7" s="21">
        <v>170816000</v>
      </c>
      <c r="BA7" s="21">
        <v>1108068000</v>
      </c>
      <c r="BB7" s="21"/>
      <c r="BC7" s="21">
        <v>-302874000</v>
      </c>
      <c r="BD7" s="21">
        <v>0</v>
      </c>
      <c r="BE7" s="21">
        <f>299665000+72719000</f>
        <v>372384000</v>
      </c>
      <c r="BF7" s="40">
        <f>84956000</f>
        <v>84956000</v>
      </c>
      <c r="BG7" s="21">
        <v>725310000</v>
      </c>
      <c r="BH7" s="29">
        <v>-801155000</v>
      </c>
      <c r="BI7" s="29">
        <v>-11722000</v>
      </c>
      <c r="BJ7" s="21">
        <v>-812877000</v>
      </c>
      <c r="BK7" s="21">
        <v>-6250000</v>
      </c>
      <c r="BL7" s="21">
        <v>25000</v>
      </c>
      <c r="BM7" s="21"/>
      <c r="BN7" s="21">
        <v>8943127000</v>
      </c>
      <c r="BO7" s="21">
        <v>4969027000</v>
      </c>
    </row>
    <row r="8" spans="1:67" x14ac:dyDescent="0.35">
      <c r="A8" s="1" t="s">
        <v>742</v>
      </c>
      <c r="B8" s="1">
        <v>2019</v>
      </c>
      <c r="C8" s="20">
        <v>43281</v>
      </c>
      <c r="D8" s="2">
        <f t="shared" si="4"/>
        <v>43281</v>
      </c>
      <c r="E8" s="20">
        <v>43646</v>
      </c>
      <c r="F8" s="3">
        <v>36310</v>
      </c>
      <c r="G8" s="21">
        <v>5499</v>
      </c>
      <c r="H8" s="3">
        <v>10921</v>
      </c>
      <c r="I8" s="3">
        <v>12152</v>
      </c>
      <c r="J8" s="3">
        <v>64882</v>
      </c>
      <c r="K8" s="17">
        <v>7.3800000000000004E-2</v>
      </c>
      <c r="L8" s="16"/>
      <c r="M8" s="4"/>
      <c r="N8" s="1"/>
      <c r="O8" s="4">
        <f t="shared" si="5"/>
        <v>0.08</v>
      </c>
      <c r="P8" s="17">
        <v>7.3800000000000004E-2</v>
      </c>
      <c r="Q8" s="3">
        <v>14963635000</v>
      </c>
      <c r="R8" s="3">
        <v>9489405000</v>
      </c>
      <c r="S8" s="3">
        <v>5474230000</v>
      </c>
      <c r="T8" s="6">
        <v>0.63419999999999999</v>
      </c>
      <c r="U8" s="21">
        <v>1049152000</v>
      </c>
      <c r="V8" s="40">
        <v>743645710</v>
      </c>
      <c r="W8" s="21">
        <v>246085467</v>
      </c>
      <c r="X8" s="21">
        <v>81040000</v>
      </c>
      <c r="Y8" s="7">
        <f t="shared" si="0"/>
        <v>0.39483601994753859</v>
      </c>
      <c r="Z8" s="25">
        <v>0.39889999999999998</v>
      </c>
      <c r="AA8" s="21">
        <v>414243000</v>
      </c>
      <c r="AB8" s="21">
        <v>418458000</v>
      </c>
      <c r="AC8" s="41">
        <v>-4215000</v>
      </c>
      <c r="AD8" s="7">
        <f t="shared" si="2"/>
        <v>1.0101751870279039</v>
      </c>
      <c r="AE8" s="21">
        <v>157708000</v>
      </c>
      <c r="AF8" s="21">
        <v>1118574000</v>
      </c>
      <c r="AG8" s="21"/>
      <c r="AH8" s="21">
        <v>-286792823</v>
      </c>
      <c r="AI8" s="21">
        <v>335193333</v>
      </c>
      <c r="AJ8" s="40">
        <v>-79609000</v>
      </c>
      <c r="AK8" s="40">
        <v>-675493000</v>
      </c>
      <c r="AL8" s="21">
        <v>166659200</v>
      </c>
      <c r="AM8" s="21">
        <v>7429000</v>
      </c>
      <c r="AN8" s="21"/>
      <c r="AO8" s="21"/>
      <c r="AP8" s="21">
        <v>-23000</v>
      </c>
      <c r="AQ8" s="21">
        <v>743645710</v>
      </c>
      <c r="AR8" s="4">
        <v>6.3799999999999996E-2</v>
      </c>
      <c r="AS8" s="4">
        <v>7.3800000000000004E-2</v>
      </c>
      <c r="AT8" s="4">
        <v>8.3799999999999999E-2</v>
      </c>
      <c r="AU8" s="3">
        <v>7225023000</v>
      </c>
      <c r="AV8" s="3">
        <v>5474230000</v>
      </c>
      <c r="AW8" s="3">
        <v>4007998000</v>
      </c>
      <c r="AX8" s="8"/>
      <c r="AY8" s="21">
        <v>14275702000</v>
      </c>
      <c r="AZ8" s="21">
        <v>157708000</v>
      </c>
      <c r="BA8" s="21">
        <v>1118574000</v>
      </c>
      <c r="BB8" s="21"/>
      <c r="BC8" s="21">
        <v>-243120000</v>
      </c>
      <c r="BD8" s="21">
        <v>502790000</v>
      </c>
      <c r="BE8" s="21">
        <f>350601000+67857000</f>
        <v>418458000</v>
      </c>
      <c r="BF8" s="40">
        <f>79609000</f>
        <v>79609000</v>
      </c>
      <c r="BG8" s="21">
        <v>540088000</v>
      </c>
      <c r="BH8" s="29">
        <v>-837381000</v>
      </c>
      <c r="BI8" s="29">
        <v>-10638000</v>
      </c>
      <c r="BJ8" s="21">
        <v>-848019000</v>
      </c>
      <c r="BK8" s="21">
        <v>-7429000</v>
      </c>
      <c r="BL8" s="21">
        <v>23000</v>
      </c>
      <c r="BM8" s="21"/>
      <c r="BN8" s="21">
        <v>9306675000</v>
      </c>
      <c r="BO8" s="40">
        <v>5474230000</v>
      </c>
    </row>
    <row r="9" spans="1:67" x14ac:dyDescent="0.35">
      <c r="A9" s="31" t="s">
        <v>742</v>
      </c>
      <c r="B9" s="31">
        <v>2020</v>
      </c>
      <c r="C9" s="20">
        <v>43646</v>
      </c>
      <c r="D9" s="20">
        <v>43646</v>
      </c>
      <c r="E9" s="20">
        <v>44012</v>
      </c>
      <c r="F9" s="3">
        <v>36140</v>
      </c>
      <c r="G9" s="21">
        <v>7208</v>
      </c>
      <c r="H9" s="3">
        <v>10575</v>
      </c>
      <c r="I9" s="3">
        <v>11162</v>
      </c>
      <c r="J9" s="3">
        <v>65085</v>
      </c>
      <c r="K9" s="17">
        <v>7.3800000000000004E-2</v>
      </c>
      <c r="L9" s="14"/>
      <c r="M9" s="1"/>
      <c r="N9" s="1"/>
      <c r="O9" s="17">
        <v>7.3800000000000004E-2</v>
      </c>
      <c r="P9" s="17">
        <v>7.3800000000000004E-2</v>
      </c>
      <c r="Q9" s="21">
        <v>15370337000</v>
      </c>
      <c r="R9" s="21">
        <v>9469161000</v>
      </c>
      <c r="S9" s="21">
        <v>5901176000</v>
      </c>
      <c r="T9" s="4">
        <v>0.61609999999999998</v>
      </c>
      <c r="U9" s="21">
        <v>1004467000</v>
      </c>
      <c r="V9" s="40">
        <v>762608067</v>
      </c>
      <c r="W9" s="21">
        <v>258898400</v>
      </c>
      <c r="X9" s="21">
        <v>0</v>
      </c>
      <c r="Y9" s="7">
        <f t="shared" si="0"/>
        <v>0.42741274725799849</v>
      </c>
      <c r="Z9" s="4">
        <v>0.42759999999999998</v>
      </c>
      <c r="AA9" s="21">
        <v>429322000</v>
      </c>
      <c r="AB9" s="21">
        <v>429515000</v>
      </c>
      <c r="AC9" s="21">
        <v>-193000</v>
      </c>
      <c r="AD9" s="7">
        <f t="shared" si="2"/>
        <v>1.0004495460283889</v>
      </c>
      <c r="AE9" s="21">
        <v>141556000</v>
      </c>
      <c r="AF9" s="21">
        <v>1079549000</v>
      </c>
      <c r="AG9" s="42"/>
      <c r="AH9" s="21">
        <v>-18640000</v>
      </c>
      <c r="AI9" s="21">
        <v>167596667</v>
      </c>
      <c r="AJ9" s="21">
        <v>-74514000</v>
      </c>
      <c r="AK9" s="21">
        <v>-689091000</v>
      </c>
      <c r="AL9" s="21">
        <v>149282400</v>
      </c>
      <c r="AM9" s="21">
        <v>7017000</v>
      </c>
      <c r="AN9" s="21"/>
      <c r="AO9" s="21"/>
      <c r="AP9" s="21">
        <v>-148000</v>
      </c>
      <c r="AQ9" s="21">
        <v>762608067</v>
      </c>
      <c r="AR9" s="4">
        <v>6.3799999999999996E-2</v>
      </c>
      <c r="AS9" s="4">
        <v>7.3800000000000004E-2</v>
      </c>
      <c r="AT9" s="4">
        <v>8.3799999999999999E-2</v>
      </c>
      <c r="AU9" s="21">
        <v>7672776000</v>
      </c>
      <c r="AV9" s="21">
        <v>5901176000</v>
      </c>
      <c r="AW9" s="21">
        <v>4415297000</v>
      </c>
      <c r="AX9" s="1"/>
      <c r="AY9" s="21">
        <v>14963635000</v>
      </c>
      <c r="AZ9" s="21">
        <v>141556000</v>
      </c>
      <c r="BA9" s="21">
        <v>1079549000</v>
      </c>
      <c r="BB9" s="21"/>
      <c r="BC9" s="21">
        <v>81120000</v>
      </c>
      <c r="BD9" s="21">
        <v>0</v>
      </c>
      <c r="BE9" s="21">
        <f>(350028+79487)*1000</f>
        <v>429515000</v>
      </c>
      <c r="BF9" s="21">
        <v>74514000</v>
      </c>
      <c r="BG9" s="21">
        <v>378119000</v>
      </c>
      <c r="BH9" s="29">
        <v>-895523000</v>
      </c>
      <c r="BI9" s="29"/>
      <c r="BJ9" s="21">
        <v>-895523000</v>
      </c>
      <c r="BK9" s="21">
        <v>-7017000</v>
      </c>
      <c r="BL9" s="21">
        <v>148000</v>
      </c>
      <c r="BM9" s="21"/>
      <c r="BN9" s="21">
        <v>9489405000</v>
      </c>
      <c r="BO9" s="21">
        <v>5901176000</v>
      </c>
    </row>
    <row r="10" spans="1:67" s="1" customFormat="1" x14ac:dyDescent="0.35">
      <c r="A10" s="1" t="s">
        <v>742</v>
      </c>
      <c r="B10" s="1">
        <v>2021</v>
      </c>
      <c r="C10" s="20">
        <v>44012</v>
      </c>
      <c r="D10" s="20">
        <v>44012</v>
      </c>
      <c r="E10" s="20">
        <v>44377</v>
      </c>
      <c r="F10" s="3">
        <v>36704</v>
      </c>
      <c r="G10" s="21">
        <v>5112</v>
      </c>
      <c r="H10" s="3">
        <v>10366</v>
      </c>
      <c r="I10" s="3">
        <v>10066</v>
      </c>
      <c r="J10" s="3">
        <v>62248</v>
      </c>
      <c r="K10" s="17">
        <v>7.3800000000000004E-2</v>
      </c>
      <c r="L10" s="14"/>
      <c r="O10" s="17">
        <v>7.3800000000000004E-2</v>
      </c>
      <c r="P10" s="17">
        <v>7.3800000000000004E-2</v>
      </c>
      <c r="Q10" s="21">
        <v>15580808000</v>
      </c>
      <c r="R10" s="21">
        <v>11912309000</v>
      </c>
      <c r="S10" s="21">
        <v>3668499000</v>
      </c>
      <c r="T10" s="4">
        <v>0.76459999999999995</v>
      </c>
      <c r="U10" s="21">
        <v>893910000</v>
      </c>
      <c r="V10" s="40">
        <v>5259933</v>
      </c>
      <c r="W10" s="21">
        <v>0</v>
      </c>
      <c r="X10" s="21">
        <v>1462915533</v>
      </c>
      <c r="Y10" s="7">
        <f t="shared" si="0"/>
        <v>0.55430524325715114</v>
      </c>
      <c r="Z10" s="4">
        <v>0.55489999999999995</v>
      </c>
      <c r="AA10" s="21">
        <v>495499000</v>
      </c>
      <c r="AB10" s="21">
        <v>516123000</v>
      </c>
      <c r="AC10" s="21">
        <v>-20624000</v>
      </c>
      <c r="AD10" s="7">
        <f t="shared" si="2"/>
        <v>1.0416226874322652</v>
      </c>
      <c r="AE10" s="21">
        <v>130592000</v>
      </c>
      <c r="AF10" s="21">
        <v>1107399000</v>
      </c>
      <c r="AG10" s="42"/>
      <c r="AH10" s="21">
        <v>-62541667</v>
      </c>
      <c r="AI10" s="21"/>
      <c r="AJ10" s="21">
        <v>-70614000</v>
      </c>
      <c r="AK10" s="21">
        <v>-690867000</v>
      </c>
      <c r="AL10" s="21">
        <v>-416404400</v>
      </c>
      <c r="AM10" s="21">
        <v>8232000</v>
      </c>
      <c r="AN10" s="21"/>
      <c r="AO10" s="21"/>
      <c r="AP10" s="21">
        <v>-536000</v>
      </c>
      <c r="AQ10" s="21">
        <v>5259933</v>
      </c>
      <c r="AR10" s="4">
        <v>6.3799999999999996E-2</v>
      </c>
      <c r="AS10" s="4">
        <v>7.3800000000000004E-2</v>
      </c>
      <c r="AT10" s="4">
        <v>8.3799999999999999E-2</v>
      </c>
      <c r="AU10" s="21">
        <v>5433558000</v>
      </c>
      <c r="AV10" s="21">
        <v>3668499000</v>
      </c>
      <c r="AW10" s="21">
        <v>2185623000</v>
      </c>
      <c r="AX10" s="1" t="s">
        <v>988</v>
      </c>
      <c r="AY10" s="21">
        <v>15370337000</v>
      </c>
      <c r="AZ10" s="21">
        <v>130592000</v>
      </c>
      <c r="BA10" s="21">
        <v>1107399000</v>
      </c>
      <c r="BB10" s="21"/>
      <c r="BC10" s="21">
        <v>-97514000</v>
      </c>
      <c r="BD10" s="21">
        <v>0</v>
      </c>
      <c r="BE10" s="21">
        <f>(414741+101383)*1000</f>
        <v>516124000</v>
      </c>
      <c r="BF10" s="21">
        <v>70614000</v>
      </c>
      <c r="BG10" s="21">
        <v>2794112000</v>
      </c>
      <c r="BH10" s="21">
        <v>-930006000</v>
      </c>
      <c r="BI10" s="21"/>
      <c r="BJ10" s="21">
        <v>-930006000</v>
      </c>
      <c r="BK10" s="21">
        <v>-8232000</v>
      </c>
      <c r="BL10" s="21">
        <v>536000</v>
      </c>
      <c r="BM10" s="21"/>
      <c r="BN10" s="21">
        <v>9469161000</v>
      </c>
      <c r="BO10" s="21">
        <v>3668499000</v>
      </c>
    </row>
    <row r="11" spans="1:67" x14ac:dyDescent="0.35">
      <c r="A11" s="1"/>
      <c r="B11" s="1"/>
      <c r="C11" s="1"/>
      <c r="D11" s="1"/>
      <c r="E11" s="15"/>
      <c r="F11" s="1"/>
      <c r="G11" s="1"/>
      <c r="H11" s="1"/>
      <c r="I11" s="1"/>
      <c r="J11" s="3"/>
      <c r="K11" s="15"/>
      <c r="L11" s="14"/>
      <c r="M11" s="1"/>
      <c r="N11" s="1"/>
      <c r="O11" s="1"/>
      <c r="P11" s="15"/>
      <c r="Q11" s="1"/>
      <c r="R11" s="1"/>
      <c r="S11" s="3"/>
      <c r="T11" s="1"/>
      <c r="U11" s="1"/>
      <c r="V11" s="15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3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5"/>
      <c r="BI11" s="15"/>
      <c r="BJ11" s="1"/>
      <c r="BK11" s="1"/>
      <c r="BL11" s="1"/>
      <c r="BM11" s="1"/>
      <c r="BN11" s="1"/>
      <c r="BO11" s="3"/>
    </row>
    <row r="12" spans="1:67" x14ac:dyDescent="0.35">
      <c r="A12" s="9" t="s">
        <v>129</v>
      </c>
      <c r="B12" s="1"/>
      <c r="C12" s="1"/>
      <c r="D12" s="1"/>
      <c r="E12" s="15"/>
      <c r="F12" s="1"/>
      <c r="G12" s="1"/>
      <c r="H12" s="1"/>
      <c r="I12" s="1"/>
      <c r="J12" s="1"/>
      <c r="K12" s="15"/>
      <c r="L12" s="14"/>
      <c r="M12" s="1"/>
      <c r="N12" s="1"/>
      <c r="O12" s="1"/>
      <c r="P12" s="15"/>
      <c r="Q12" s="1"/>
      <c r="R12" s="1"/>
      <c r="S12" s="1"/>
      <c r="T12" s="1"/>
      <c r="U12" s="1"/>
      <c r="V12" s="15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5"/>
      <c r="BI12" s="15"/>
      <c r="BJ12" s="1"/>
      <c r="BK12" s="1"/>
      <c r="BL12" s="1"/>
      <c r="BM12" s="1"/>
      <c r="BN12" s="1"/>
      <c r="BO12" s="1"/>
    </row>
    <row r="13" spans="1:67" x14ac:dyDescent="0.35">
      <c r="A13" s="1" t="s">
        <v>742</v>
      </c>
      <c r="B13" s="1">
        <v>2014</v>
      </c>
      <c r="C13" s="1" t="s">
        <v>1074</v>
      </c>
      <c r="D13" s="1"/>
      <c r="E13" s="15" t="s">
        <v>1074</v>
      </c>
      <c r="F13" s="1" t="s">
        <v>486</v>
      </c>
      <c r="G13" s="1" t="s">
        <v>486</v>
      </c>
      <c r="H13" s="1" t="s">
        <v>486</v>
      </c>
      <c r="I13" s="1" t="s">
        <v>486</v>
      </c>
      <c r="J13" s="1" t="s">
        <v>486</v>
      </c>
      <c r="K13" s="15" t="s">
        <v>485</v>
      </c>
      <c r="L13" s="14"/>
      <c r="M13" s="1"/>
      <c r="N13" s="1"/>
      <c r="O13" s="1"/>
      <c r="P13" s="15" t="s">
        <v>626</v>
      </c>
      <c r="Q13" s="1" t="s">
        <v>1074</v>
      </c>
      <c r="R13" s="1" t="s">
        <v>1074</v>
      </c>
      <c r="S13" s="1" t="s">
        <v>1074</v>
      </c>
      <c r="T13" s="1" t="s">
        <v>1074</v>
      </c>
      <c r="U13" s="1" t="s">
        <v>367</v>
      </c>
      <c r="V13" s="15" t="s">
        <v>745</v>
      </c>
      <c r="W13" s="15" t="s">
        <v>745</v>
      </c>
      <c r="X13" s="15" t="s">
        <v>745</v>
      </c>
      <c r="Y13" s="1"/>
      <c r="Z13" s="1" t="s">
        <v>450</v>
      </c>
      <c r="AA13" s="1" t="s">
        <v>450</v>
      </c>
      <c r="AB13" s="1" t="s">
        <v>450</v>
      </c>
      <c r="AC13" s="1" t="s">
        <v>450</v>
      </c>
      <c r="AD13" s="1"/>
      <c r="AE13" s="1" t="s">
        <v>745</v>
      </c>
      <c r="AF13" s="1" t="s">
        <v>745</v>
      </c>
      <c r="AG13" s="1"/>
      <c r="AH13" s="1" t="s">
        <v>745</v>
      </c>
      <c r="AI13" s="1"/>
      <c r="AJ13" s="1" t="s">
        <v>745</v>
      </c>
      <c r="AK13" s="1" t="s">
        <v>745</v>
      </c>
      <c r="AL13" s="1"/>
      <c r="AM13" s="1" t="s">
        <v>745</v>
      </c>
      <c r="AN13" s="1"/>
      <c r="AO13" s="1"/>
      <c r="AP13" s="1" t="s">
        <v>745</v>
      </c>
      <c r="AQ13" s="1" t="s">
        <v>745</v>
      </c>
      <c r="AR13" s="1" t="s">
        <v>1075</v>
      </c>
      <c r="AS13" s="1" t="s">
        <v>1075</v>
      </c>
      <c r="AT13" s="1" t="s">
        <v>1075</v>
      </c>
      <c r="AU13" s="1" t="s">
        <v>1075</v>
      </c>
      <c r="AV13" s="1" t="s">
        <v>1075</v>
      </c>
      <c r="AW13" s="1" t="s">
        <v>1075</v>
      </c>
      <c r="AX13" s="1"/>
      <c r="AY13" s="1" t="s">
        <v>367</v>
      </c>
      <c r="AZ13" s="1" t="s">
        <v>367</v>
      </c>
      <c r="BA13" s="1" t="s">
        <v>367</v>
      </c>
      <c r="BB13" s="1" t="s">
        <v>367</v>
      </c>
      <c r="BC13" s="1" t="s">
        <v>367</v>
      </c>
      <c r="BD13" s="1" t="s">
        <v>367</v>
      </c>
      <c r="BE13" s="1" t="s">
        <v>367</v>
      </c>
      <c r="BF13" s="1" t="s">
        <v>367</v>
      </c>
      <c r="BG13" s="1" t="s">
        <v>367</v>
      </c>
      <c r="BH13" s="15" t="s">
        <v>433</v>
      </c>
      <c r="BI13" s="15" t="s">
        <v>433</v>
      </c>
      <c r="BJ13" s="1" t="s">
        <v>367</v>
      </c>
      <c r="BK13" s="1" t="s">
        <v>367</v>
      </c>
      <c r="BL13" s="1" t="s">
        <v>367</v>
      </c>
      <c r="BM13" s="1"/>
      <c r="BN13" s="1" t="s">
        <v>367</v>
      </c>
      <c r="BO13" s="1" t="s">
        <v>367</v>
      </c>
    </row>
    <row r="14" spans="1:67" x14ac:dyDescent="0.35">
      <c r="A14" s="1" t="s">
        <v>742</v>
      </c>
      <c r="B14" s="1">
        <f t="shared" ref="B14:B17" si="6">B13+1</f>
        <v>2015</v>
      </c>
      <c r="C14" s="1" t="s">
        <v>357</v>
      </c>
      <c r="D14" s="1" t="str">
        <f>E13</f>
        <v>Alaska PERS GASB68 2014.pdf.Pg no.22</v>
      </c>
      <c r="E14" s="15" t="s">
        <v>357</v>
      </c>
      <c r="F14" s="1" t="s">
        <v>375</v>
      </c>
      <c r="G14" s="1" t="s">
        <v>375</v>
      </c>
      <c r="H14" s="1" t="s">
        <v>375</v>
      </c>
      <c r="I14" s="1" t="s">
        <v>375</v>
      </c>
      <c r="J14" s="1" t="s">
        <v>375</v>
      </c>
      <c r="K14" s="15" t="s">
        <v>487</v>
      </c>
      <c r="L14" s="14"/>
      <c r="M14" s="1"/>
      <c r="N14" s="1"/>
      <c r="O14" s="1" t="str">
        <f>P13</f>
        <v>Alaska PERS CAFR 2014.pdf.Pg no.53</v>
      </c>
      <c r="P14" s="15" t="s">
        <v>627</v>
      </c>
      <c r="Q14" s="1" t="s">
        <v>357</v>
      </c>
      <c r="R14" s="1" t="s">
        <v>357</v>
      </c>
      <c r="S14" s="1" t="s">
        <v>357</v>
      </c>
      <c r="T14" s="1" t="s">
        <v>368</v>
      </c>
      <c r="U14" s="1" t="s">
        <v>368</v>
      </c>
      <c r="V14" s="15" t="s">
        <v>362</v>
      </c>
      <c r="W14" s="1" t="s">
        <v>365</v>
      </c>
      <c r="X14" s="1" t="s">
        <v>365</v>
      </c>
      <c r="Y14" s="1"/>
      <c r="Z14" s="1" t="s">
        <v>451</v>
      </c>
      <c r="AA14" s="1" t="s">
        <v>451</v>
      </c>
      <c r="AB14" s="1" t="s">
        <v>451</v>
      </c>
      <c r="AC14" s="1" t="s">
        <v>451</v>
      </c>
      <c r="AD14" s="1"/>
      <c r="AE14" s="1" t="s">
        <v>362</v>
      </c>
      <c r="AF14" s="1" t="s">
        <v>362</v>
      </c>
      <c r="AG14" s="1"/>
      <c r="AH14" s="1" t="s">
        <v>362</v>
      </c>
      <c r="AI14" s="1" t="s">
        <v>362</v>
      </c>
      <c r="AJ14" s="1" t="s">
        <v>362</v>
      </c>
      <c r="AK14" s="1" t="s">
        <v>362</v>
      </c>
      <c r="AL14" s="1" t="s">
        <v>362</v>
      </c>
      <c r="AM14" s="1" t="s">
        <v>362</v>
      </c>
      <c r="AN14" s="1"/>
      <c r="AO14" s="1"/>
      <c r="AP14" s="1" t="s">
        <v>362</v>
      </c>
      <c r="AQ14" s="1" t="s">
        <v>362</v>
      </c>
      <c r="AR14" s="1" t="s">
        <v>361</v>
      </c>
      <c r="AS14" s="1" t="s">
        <v>361</v>
      </c>
      <c r="AT14" s="1" t="s">
        <v>361</v>
      </c>
      <c r="AU14" s="1" t="s">
        <v>361</v>
      </c>
      <c r="AV14" s="1" t="s">
        <v>361</v>
      </c>
      <c r="AW14" s="1" t="s">
        <v>361</v>
      </c>
      <c r="AX14" s="1"/>
      <c r="AY14" s="1" t="s">
        <v>368</v>
      </c>
      <c r="AZ14" s="1" t="s">
        <v>368</v>
      </c>
      <c r="BA14" s="1" t="s">
        <v>368</v>
      </c>
      <c r="BB14" s="1" t="s">
        <v>368</v>
      </c>
      <c r="BC14" s="1" t="s">
        <v>368</v>
      </c>
      <c r="BD14" s="1" t="s">
        <v>368</v>
      </c>
      <c r="BE14" s="1" t="s">
        <v>368</v>
      </c>
      <c r="BF14" s="1" t="s">
        <v>368</v>
      </c>
      <c r="BG14" s="1" t="s">
        <v>368</v>
      </c>
      <c r="BH14" s="15" t="s">
        <v>434</v>
      </c>
      <c r="BI14" s="15" t="s">
        <v>434</v>
      </c>
      <c r="BJ14" s="1" t="s">
        <v>368</v>
      </c>
      <c r="BK14" s="1" t="s">
        <v>368</v>
      </c>
      <c r="BL14" s="1" t="s">
        <v>368</v>
      </c>
      <c r="BM14" s="1"/>
      <c r="BN14" s="1" t="s">
        <v>368</v>
      </c>
      <c r="BO14" s="1" t="s">
        <v>368</v>
      </c>
    </row>
    <row r="15" spans="1:67" x14ac:dyDescent="0.35">
      <c r="A15" s="1" t="s">
        <v>742</v>
      </c>
      <c r="B15" s="1">
        <f t="shared" si="6"/>
        <v>2016</v>
      </c>
      <c r="C15" s="1" t="s">
        <v>356</v>
      </c>
      <c r="D15" s="1" t="str">
        <f t="shared" ref="D15:D18" si="7">E14</f>
        <v>Alaska PERS GASB68 2015.pdf.Pg no.18</v>
      </c>
      <c r="E15" s="15" t="s">
        <v>356</v>
      </c>
      <c r="F15" s="1" t="s">
        <v>376</v>
      </c>
      <c r="G15" s="1" t="s">
        <v>376</v>
      </c>
      <c r="H15" s="1" t="s">
        <v>376</v>
      </c>
      <c r="I15" s="1" t="s">
        <v>376</v>
      </c>
      <c r="J15" s="1" t="s">
        <v>376</v>
      </c>
      <c r="K15" s="15" t="s">
        <v>488</v>
      </c>
      <c r="L15" s="14"/>
      <c r="M15" s="1"/>
      <c r="N15" s="1"/>
      <c r="O15" s="1" t="str">
        <f t="shared" ref="O15:O18" si="8">P14</f>
        <v>Alaska PERS CAFR 2015.pdf.Pg no.50</v>
      </c>
      <c r="P15" s="15" t="s">
        <v>628</v>
      </c>
      <c r="Q15" s="1" t="s">
        <v>356</v>
      </c>
      <c r="R15" s="1" t="s">
        <v>356</v>
      </c>
      <c r="S15" s="1" t="s">
        <v>356</v>
      </c>
      <c r="T15" s="1" t="s">
        <v>369</v>
      </c>
      <c r="U15" s="1" t="s">
        <v>369</v>
      </c>
      <c r="V15" s="15" t="s">
        <v>363</v>
      </c>
      <c r="W15" s="1" t="s">
        <v>366</v>
      </c>
      <c r="X15" s="1" t="s">
        <v>366</v>
      </c>
      <c r="Y15" s="1"/>
      <c r="Z15" s="1" t="s">
        <v>452</v>
      </c>
      <c r="AA15" s="1" t="s">
        <v>452</v>
      </c>
      <c r="AB15" s="1" t="s">
        <v>452</v>
      </c>
      <c r="AC15" s="1" t="s">
        <v>452</v>
      </c>
      <c r="AD15" s="1"/>
      <c r="AE15" s="1" t="s">
        <v>363</v>
      </c>
      <c r="AF15" s="1" t="s">
        <v>363</v>
      </c>
      <c r="AG15" s="1"/>
      <c r="AH15" s="1" t="s">
        <v>363</v>
      </c>
      <c r="AI15" s="1" t="s">
        <v>363</v>
      </c>
      <c r="AJ15" s="1" t="s">
        <v>363</v>
      </c>
      <c r="AK15" s="1" t="s">
        <v>363</v>
      </c>
      <c r="AL15" s="1" t="s">
        <v>363</v>
      </c>
      <c r="AM15" s="1" t="s">
        <v>363</v>
      </c>
      <c r="AN15" s="1"/>
      <c r="AO15" s="1"/>
      <c r="AP15" s="1" t="s">
        <v>363</v>
      </c>
      <c r="AQ15" s="1" t="s">
        <v>363</v>
      </c>
      <c r="AR15" s="1" t="s">
        <v>360</v>
      </c>
      <c r="AS15" s="1" t="s">
        <v>360</v>
      </c>
      <c r="AT15" s="1" t="s">
        <v>360</v>
      </c>
      <c r="AU15" s="1" t="s">
        <v>360</v>
      </c>
      <c r="AV15" s="1" t="s">
        <v>360</v>
      </c>
      <c r="AW15" s="1" t="s">
        <v>360</v>
      </c>
      <c r="AX15" s="1"/>
      <c r="AY15" s="1" t="s">
        <v>369</v>
      </c>
      <c r="AZ15" s="1" t="s">
        <v>369</v>
      </c>
      <c r="BA15" s="1" t="s">
        <v>369</v>
      </c>
      <c r="BB15" s="1" t="s">
        <v>369</v>
      </c>
      <c r="BC15" s="1" t="s">
        <v>369</v>
      </c>
      <c r="BD15" s="1" t="s">
        <v>369</v>
      </c>
      <c r="BE15" s="1" t="s">
        <v>369</v>
      </c>
      <c r="BF15" s="1" t="s">
        <v>369</v>
      </c>
      <c r="BG15" s="1" t="s">
        <v>369</v>
      </c>
      <c r="BH15" s="15" t="s">
        <v>435</v>
      </c>
      <c r="BI15" s="15" t="s">
        <v>435</v>
      </c>
      <c r="BJ15" s="1" t="s">
        <v>369</v>
      </c>
      <c r="BK15" s="1" t="s">
        <v>369</v>
      </c>
      <c r="BL15" s="1" t="s">
        <v>369</v>
      </c>
      <c r="BM15" s="1"/>
      <c r="BN15" s="1" t="s">
        <v>369</v>
      </c>
      <c r="BO15" s="1" t="s">
        <v>369</v>
      </c>
    </row>
    <row r="16" spans="1:67" x14ac:dyDescent="0.35">
      <c r="A16" s="1" t="s">
        <v>742</v>
      </c>
      <c r="B16" s="1">
        <f t="shared" si="6"/>
        <v>2017</v>
      </c>
      <c r="C16" s="1" t="s">
        <v>1076</v>
      </c>
      <c r="D16" s="1" t="str">
        <f t="shared" si="7"/>
        <v>Alaska PERS GASB68 2016.pdf.Pg no.18</v>
      </c>
      <c r="E16" s="15" t="s">
        <v>1076</v>
      </c>
      <c r="F16" s="1" t="s">
        <v>374</v>
      </c>
      <c r="G16" s="1" t="s">
        <v>374</v>
      </c>
      <c r="H16" s="1" t="s">
        <v>374</v>
      </c>
      <c r="I16" s="1" t="s">
        <v>374</v>
      </c>
      <c r="J16" s="1" t="s">
        <v>374</v>
      </c>
      <c r="K16" s="15" t="s">
        <v>489</v>
      </c>
      <c r="L16" s="14"/>
      <c r="M16" s="1"/>
      <c r="N16" s="1"/>
      <c r="O16" s="1" t="str">
        <f t="shared" si="8"/>
        <v>Alaska PERS CAFR 2016.pdf.Pg no.48</v>
      </c>
      <c r="P16" s="15" t="s">
        <v>629</v>
      </c>
      <c r="Q16" s="1" t="s">
        <v>1076</v>
      </c>
      <c r="R16" s="1" t="s">
        <v>1076</v>
      </c>
      <c r="S16" s="1" t="s">
        <v>1076</v>
      </c>
      <c r="T16" s="1" t="s">
        <v>370</v>
      </c>
      <c r="U16" s="1" t="s">
        <v>370</v>
      </c>
      <c r="V16" s="15" t="s">
        <v>1077</v>
      </c>
      <c r="W16" s="1" t="s">
        <v>1078</v>
      </c>
      <c r="X16" s="1" t="s">
        <v>1078</v>
      </c>
      <c r="Y16" s="1"/>
      <c r="Z16" s="1" t="s">
        <v>453</v>
      </c>
      <c r="AA16" s="1" t="s">
        <v>453</v>
      </c>
      <c r="AB16" s="1" t="s">
        <v>453</v>
      </c>
      <c r="AC16" s="1" t="s">
        <v>453</v>
      </c>
      <c r="AD16" s="1"/>
      <c r="AE16" s="1" t="s">
        <v>1077</v>
      </c>
      <c r="AF16" s="1" t="s">
        <v>1077</v>
      </c>
      <c r="AG16" s="1"/>
      <c r="AH16" s="1" t="s">
        <v>1077</v>
      </c>
      <c r="AI16" s="1" t="s">
        <v>1077</v>
      </c>
      <c r="AJ16" s="1" t="s">
        <v>1077</v>
      </c>
      <c r="AK16" s="1" t="s">
        <v>1077</v>
      </c>
      <c r="AL16" s="1" t="s">
        <v>1077</v>
      </c>
      <c r="AM16" s="1" t="s">
        <v>1077</v>
      </c>
      <c r="AN16" s="1"/>
      <c r="AO16" s="1"/>
      <c r="AP16" s="1" t="s">
        <v>1077</v>
      </c>
      <c r="AQ16" s="1" t="s">
        <v>1077</v>
      </c>
      <c r="AR16" s="1" t="s">
        <v>1078</v>
      </c>
      <c r="AS16" s="1" t="s">
        <v>1078</v>
      </c>
      <c r="AT16" s="1" t="s">
        <v>1078</v>
      </c>
      <c r="AU16" s="1" t="s">
        <v>1078</v>
      </c>
      <c r="AV16" s="1" t="s">
        <v>1078</v>
      </c>
      <c r="AW16" s="1" t="s">
        <v>1078</v>
      </c>
      <c r="AX16" s="1"/>
      <c r="AY16" s="1" t="s">
        <v>370</v>
      </c>
      <c r="AZ16" s="1" t="s">
        <v>370</v>
      </c>
      <c r="BA16" s="1" t="s">
        <v>370</v>
      </c>
      <c r="BB16" s="1"/>
      <c r="BC16" s="1" t="s">
        <v>370</v>
      </c>
      <c r="BD16" s="1" t="s">
        <v>370</v>
      </c>
      <c r="BE16" s="1" t="s">
        <v>370</v>
      </c>
      <c r="BF16" s="1" t="s">
        <v>370</v>
      </c>
      <c r="BG16" s="1" t="s">
        <v>370</v>
      </c>
      <c r="BH16" s="15" t="s">
        <v>436</v>
      </c>
      <c r="BI16" s="15" t="s">
        <v>436</v>
      </c>
      <c r="BJ16" s="1" t="s">
        <v>370</v>
      </c>
      <c r="BK16" s="1" t="s">
        <v>370</v>
      </c>
      <c r="BL16" s="1" t="s">
        <v>370</v>
      </c>
      <c r="BM16" s="1"/>
      <c r="BN16" s="1" t="s">
        <v>370</v>
      </c>
      <c r="BO16" s="1" t="s">
        <v>370</v>
      </c>
    </row>
    <row r="17" spans="1:67" x14ac:dyDescent="0.35">
      <c r="A17" s="1" t="s">
        <v>742</v>
      </c>
      <c r="B17" s="1">
        <f t="shared" si="6"/>
        <v>2018</v>
      </c>
      <c r="C17" s="1" t="s">
        <v>358</v>
      </c>
      <c r="D17" s="1" t="str">
        <f>E16</f>
        <v>Alaska PERS GASB68 2017.pdf.Pg no.18</v>
      </c>
      <c r="E17" s="15" t="s">
        <v>358</v>
      </c>
      <c r="F17" s="1" t="s">
        <v>373</v>
      </c>
      <c r="G17" s="1" t="s">
        <v>373</v>
      </c>
      <c r="H17" s="1" t="s">
        <v>373</v>
      </c>
      <c r="I17" s="1" t="s">
        <v>373</v>
      </c>
      <c r="J17" s="1" t="s">
        <v>373</v>
      </c>
      <c r="K17" s="15" t="s">
        <v>491</v>
      </c>
      <c r="L17" s="14"/>
      <c r="M17" s="1"/>
      <c r="N17" s="1"/>
      <c r="O17" s="1" t="str">
        <f t="shared" si="8"/>
        <v>Alaska PERS CAFR 2017.pdf.Pg no.50</v>
      </c>
      <c r="P17" s="15" t="s">
        <v>630</v>
      </c>
      <c r="Q17" s="1" t="s">
        <v>358</v>
      </c>
      <c r="R17" s="1" t="s">
        <v>358</v>
      </c>
      <c r="S17" s="1" t="s">
        <v>358</v>
      </c>
      <c r="T17" s="1" t="s">
        <v>371</v>
      </c>
      <c r="U17" s="1" t="s">
        <v>371</v>
      </c>
      <c r="V17" s="15" t="s">
        <v>364</v>
      </c>
      <c r="W17" s="1" t="s">
        <v>359</v>
      </c>
      <c r="X17" s="1" t="s">
        <v>359</v>
      </c>
      <c r="Y17" s="1"/>
      <c r="Z17" s="1" t="s">
        <v>454</v>
      </c>
      <c r="AA17" s="1" t="s">
        <v>454</v>
      </c>
      <c r="AB17" s="1" t="s">
        <v>454</v>
      </c>
      <c r="AC17" s="1" t="s">
        <v>454</v>
      </c>
      <c r="AD17" s="1"/>
      <c r="AE17" s="1" t="s">
        <v>364</v>
      </c>
      <c r="AF17" s="1" t="s">
        <v>364</v>
      </c>
      <c r="AG17" s="1"/>
      <c r="AH17" s="1" t="s">
        <v>364</v>
      </c>
      <c r="AI17" s="1"/>
      <c r="AJ17" s="1" t="s">
        <v>364</v>
      </c>
      <c r="AK17" s="1" t="s">
        <v>364</v>
      </c>
      <c r="AL17" s="1" t="s">
        <v>364</v>
      </c>
      <c r="AM17" s="1" t="s">
        <v>364</v>
      </c>
      <c r="AN17" s="1"/>
      <c r="AO17" s="1"/>
      <c r="AP17" s="1" t="s">
        <v>364</v>
      </c>
      <c r="AQ17" s="1" t="s">
        <v>364</v>
      </c>
      <c r="AR17" s="1" t="s">
        <v>359</v>
      </c>
      <c r="AS17" s="1" t="s">
        <v>359</v>
      </c>
      <c r="AT17" s="1" t="s">
        <v>359</v>
      </c>
      <c r="AU17" s="1" t="s">
        <v>359</v>
      </c>
      <c r="AV17" s="1" t="s">
        <v>359</v>
      </c>
      <c r="AW17" s="1" t="s">
        <v>359</v>
      </c>
      <c r="AX17" s="1"/>
      <c r="AY17" s="1" t="s">
        <v>371</v>
      </c>
      <c r="AZ17" s="1" t="s">
        <v>371</v>
      </c>
      <c r="BA17" s="1" t="s">
        <v>371</v>
      </c>
      <c r="BB17" s="1"/>
      <c r="BC17" s="1" t="s">
        <v>371</v>
      </c>
      <c r="BD17" s="1" t="s">
        <v>371</v>
      </c>
      <c r="BE17" s="1" t="s">
        <v>371</v>
      </c>
      <c r="BF17" s="1" t="s">
        <v>371</v>
      </c>
      <c r="BG17" s="1" t="s">
        <v>371</v>
      </c>
      <c r="BH17" s="15" t="s">
        <v>437</v>
      </c>
      <c r="BI17" s="15" t="s">
        <v>437</v>
      </c>
      <c r="BJ17" s="1" t="s">
        <v>371</v>
      </c>
      <c r="BK17" s="1" t="s">
        <v>371</v>
      </c>
      <c r="BL17" s="1" t="s">
        <v>371</v>
      </c>
      <c r="BM17" s="1"/>
      <c r="BN17" s="1" t="s">
        <v>371</v>
      </c>
      <c r="BO17" s="1" t="s">
        <v>371</v>
      </c>
    </row>
    <row r="18" spans="1:67" x14ac:dyDescent="0.35">
      <c r="A18" s="1" t="s">
        <v>742</v>
      </c>
      <c r="B18" s="1">
        <v>2019</v>
      </c>
      <c r="C18" s="1" t="s">
        <v>744</v>
      </c>
      <c r="D18" s="1" t="str">
        <f t="shared" si="7"/>
        <v>Alaska PERS GASB68 2018.pdf.Pg no.18</v>
      </c>
      <c r="E18" s="1" t="s">
        <v>744</v>
      </c>
      <c r="F18" s="1" t="s">
        <v>1060</v>
      </c>
      <c r="G18" s="1" t="s">
        <v>1060</v>
      </c>
      <c r="H18" s="1" t="s">
        <v>1060</v>
      </c>
      <c r="I18" s="1" t="s">
        <v>1060</v>
      </c>
      <c r="J18" s="1" t="s">
        <v>1060</v>
      </c>
      <c r="K18" s="1" t="s">
        <v>744</v>
      </c>
      <c r="L18" s="14"/>
      <c r="M18" s="1"/>
      <c r="N18" s="1"/>
      <c r="O18" s="1" t="str">
        <f t="shared" si="8"/>
        <v>Alaska PERS CAFR 2018.pdf.Pg no.52</v>
      </c>
      <c r="P18" s="15" t="s">
        <v>631</v>
      </c>
      <c r="Q18" s="1" t="s">
        <v>744</v>
      </c>
      <c r="R18" s="1" t="s">
        <v>744</v>
      </c>
      <c r="S18" s="1" t="s">
        <v>744</v>
      </c>
      <c r="T18" s="1" t="s">
        <v>372</v>
      </c>
      <c r="U18" s="1" t="s">
        <v>372</v>
      </c>
      <c r="V18" s="15" t="s">
        <v>1061</v>
      </c>
      <c r="W18" s="15" t="s">
        <v>1062</v>
      </c>
      <c r="X18" s="15" t="s">
        <v>1062</v>
      </c>
      <c r="Y18" s="1"/>
      <c r="Z18" s="1" t="s">
        <v>455</v>
      </c>
      <c r="AA18" s="1" t="s">
        <v>455</v>
      </c>
      <c r="AB18" s="1" t="s">
        <v>455</v>
      </c>
      <c r="AC18" s="1" t="s">
        <v>455</v>
      </c>
      <c r="AD18" s="1"/>
      <c r="AE18" s="1" t="s">
        <v>1061</v>
      </c>
      <c r="AF18" s="1" t="s">
        <v>1061</v>
      </c>
      <c r="AG18" s="1"/>
      <c r="AH18" s="1" t="s">
        <v>1061</v>
      </c>
      <c r="AI18" s="1" t="s">
        <v>1061</v>
      </c>
      <c r="AJ18" s="1" t="s">
        <v>1061</v>
      </c>
      <c r="AK18" s="1" t="s">
        <v>1061</v>
      </c>
      <c r="AL18" s="1" t="s">
        <v>1061</v>
      </c>
      <c r="AM18" s="1" t="s">
        <v>1061</v>
      </c>
      <c r="AN18" s="1"/>
      <c r="AO18" s="1"/>
      <c r="AP18" s="1" t="s">
        <v>1061</v>
      </c>
      <c r="AQ18" s="1" t="s">
        <v>1061</v>
      </c>
      <c r="AR18" s="1" t="s">
        <v>1062</v>
      </c>
      <c r="AS18" s="1" t="s">
        <v>1062</v>
      </c>
      <c r="AT18" s="1" t="s">
        <v>1062</v>
      </c>
      <c r="AU18" s="1" t="s">
        <v>1062</v>
      </c>
      <c r="AV18" s="1" t="s">
        <v>1062</v>
      </c>
      <c r="AW18" s="1" t="s">
        <v>1062</v>
      </c>
      <c r="AX18" s="1"/>
      <c r="AY18" s="1" t="s">
        <v>372</v>
      </c>
      <c r="AZ18" s="1" t="s">
        <v>372</v>
      </c>
      <c r="BA18" s="1" t="s">
        <v>372</v>
      </c>
      <c r="BB18" s="1"/>
      <c r="BC18" s="1" t="s">
        <v>372</v>
      </c>
      <c r="BD18" s="1" t="s">
        <v>372</v>
      </c>
      <c r="BE18" s="1" t="s">
        <v>372</v>
      </c>
      <c r="BF18" s="1" t="s">
        <v>372</v>
      </c>
      <c r="BG18" s="1" t="s">
        <v>372</v>
      </c>
      <c r="BH18" s="15" t="s">
        <v>438</v>
      </c>
      <c r="BI18" s="15" t="s">
        <v>438</v>
      </c>
      <c r="BJ18" s="1" t="s">
        <v>372</v>
      </c>
      <c r="BK18" s="1" t="s">
        <v>372</v>
      </c>
      <c r="BL18" s="1" t="s">
        <v>372</v>
      </c>
      <c r="BM18" s="1"/>
      <c r="BN18" s="1" t="s">
        <v>372</v>
      </c>
      <c r="BO18" s="1" t="s">
        <v>372</v>
      </c>
    </row>
    <row r="19" spans="1:67" x14ac:dyDescent="0.35">
      <c r="A19" s="31" t="s">
        <v>742</v>
      </c>
      <c r="B19" s="31">
        <v>2020</v>
      </c>
      <c r="C19" s="1" t="s">
        <v>1063</v>
      </c>
      <c r="D19" s="1" t="s">
        <v>744</v>
      </c>
      <c r="E19" s="30" t="s">
        <v>1063</v>
      </c>
      <c r="F19" s="1" t="s">
        <v>1064</v>
      </c>
      <c r="G19" s="1" t="s">
        <v>1064</v>
      </c>
      <c r="H19" s="1" t="s">
        <v>1064</v>
      </c>
      <c r="I19" s="1" t="s">
        <v>1064</v>
      </c>
      <c r="J19" s="1" t="s">
        <v>1064</v>
      </c>
      <c r="K19" s="1" t="s">
        <v>1063</v>
      </c>
      <c r="L19" s="1"/>
      <c r="M19" s="1"/>
      <c r="N19" s="1"/>
      <c r="O19" s="15" t="s">
        <v>631</v>
      </c>
      <c r="P19" s="15" t="s">
        <v>1063</v>
      </c>
      <c r="Q19" s="1" t="s">
        <v>1063</v>
      </c>
      <c r="R19" s="1" t="s">
        <v>1063</v>
      </c>
      <c r="S19" s="1" t="s">
        <v>1063</v>
      </c>
      <c r="T19" s="1" t="s">
        <v>1065</v>
      </c>
      <c r="U19" s="1" t="s">
        <v>1065</v>
      </c>
      <c r="V19" s="15" t="s">
        <v>1066</v>
      </c>
      <c r="W19" s="15" t="s">
        <v>1067</v>
      </c>
      <c r="X19" s="15" t="s">
        <v>1067</v>
      </c>
      <c r="Y19" s="1"/>
      <c r="Z19" s="1" t="s">
        <v>1056</v>
      </c>
      <c r="AA19" s="1" t="s">
        <v>1056</v>
      </c>
      <c r="AB19" s="1" t="s">
        <v>1056</v>
      </c>
      <c r="AC19" s="1" t="s">
        <v>1056</v>
      </c>
      <c r="AD19" s="1"/>
      <c r="AE19" s="1" t="s">
        <v>1066</v>
      </c>
      <c r="AF19" s="1" t="s">
        <v>1066</v>
      </c>
      <c r="AH19" s="1" t="s">
        <v>1066</v>
      </c>
      <c r="AI19" s="1" t="s">
        <v>1066</v>
      </c>
      <c r="AJ19" s="1" t="s">
        <v>1066</v>
      </c>
      <c r="AK19" s="1" t="s">
        <v>1066</v>
      </c>
      <c r="AL19" s="1" t="s">
        <v>1066</v>
      </c>
      <c r="AM19" s="1" t="s">
        <v>1066</v>
      </c>
      <c r="AN19" s="1"/>
      <c r="AO19" s="1"/>
      <c r="AP19" s="1" t="s">
        <v>1066</v>
      </c>
      <c r="AQ19" s="1" t="s">
        <v>1066</v>
      </c>
      <c r="AR19" s="1" t="s">
        <v>1068</v>
      </c>
      <c r="AS19" s="1" t="s">
        <v>1068</v>
      </c>
      <c r="AT19" s="1" t="s">
        <v>1068</v>
      </c>
      <c r="AU19" s="1" t="s">
        <v>1068</v>
      </c>
      <c r="AV19" s="1" t="s">
        <v>1068</v>
      </c>
      <c r="AW19" s="1" t="s">
        <v>1068</v>
      </c>
      <c r="AX19" s="1"/>
      <c r="AY19" s="1" t="s">
        <v>1065</v>
      </c>
      <c r="AZ19" s="1" t="s">
        <v>1065</v>
      </c>
      <c r="BA19" s="1" t="s">
        <v>1065</v>
      </c>
      <c r="BB19" s="1"/>
      <c r="BC19" s="1" t="s">
        <v>1065</v>
      </c>
      <c r="BD19" s="1" t="s">
        <v>1065</v>
      </c>
      <c r="BE19" s="1" t="s">
        <v>1065</v>
      </c>
      <c r="BF19" s="1" t="s">
        <v>1065</v>
      </c>
      <c r="BG19" s="1" t="s">
        <v>1065</v>
      </c>
      <c r="BH19" s="1" t="s">
        <v>1065</v>
      </c>
      <c r="BI19" s="1"/>
      <c r="BJ19" s="1" t="s">
        <v>1065</v>
      </c>
      <c r="BK19" s="1" t="s">
        <v>1065</v>
      </c>
      <c r="BL19" s="1" t="s">
        <v>1065</v>
      </c>
      <c r="BM19" s="1"/>
      <c r="BN19" s="1" t="s">
        <v>1065</v>
      </c>
      <c r="BO19" s="1" t="s">
        <v>1065</v>
      </c>
    </row>
    <row r="20" spans="1:67" s="1" customFormat="1" x14ac:dyDescent="0.35">
      <c r="A20" s="1" t="s">
        <v>742</v>
      </c>
      <c r="B20" s="1">
        <v>2021</v>
      </c>
      <c r="C20" s="1" t="s">
        <v>1069</v>
      </c>
      <c r="D20" s="30" t="s">
        <v>1063</v>
      </c>
      <c r="E20" s="1" t="s">
        <v>1069</v>
      </c>
      <c r="F20" s="1" t="s">
        <v>1070</v>
      </c>
      <c r="G20" s="1" t="s">
        <v>1070</v>
      </c>
      <c r="H20" s="1" t="s">
        <v>1070</v>
      </c>
      <c r="I20" s="1" t="s">
        <v>1070</v>
      </c>
      <c r="J20" s="1" t="s">
        <v>1070</v>
      </c>
      <c r="K20" s="1" t="s">
        <v>1069</v>
      </c>
      <c r="O20" s="15" t="s">
        <v>1063</v>
      </c>
      <c r="P20" s="15" t="s">
        <v>1069</v>
      </c>
      <c r="Q20" s="1" t="s">
        <v>1069</v>
      </c>
      <c r="R20" s="1" t="s">
        <v>1069</v>
      </c>
      <c r="S20" s="1" t="s">
        <v>1069</v>
      </c>
      <c r="T20" s="1" t="s">
        <v>1071</v>
      </c>
      <c r="U20" s="1" t="s">
        <v>1071</v>
      </c>
      <c r="V20" s="15" t="s">
        <v>1072</v>
      </c>
      <c r="W20" s="1" t="s">
        <v>1073</v>
      </c>
      <c r="X20" s="1" t="s">
        <v>1073</v>
      </c>
      <c r="Z20" s="1" t="s">
        <v>1017</v>
      </c>
      <c r="AA20" s="1" t="s">
        <v>1017</v>
      </c>
      <c r="AB20" s="1" t="s">
        <v>1017</v>
      </c>
      <c r="AC20" s="1" t="s">
        <v>1017</v>
      </c>
      <c r="AE20" s="1" t="s">
        <v>1072</v>
      </c>
      <c r="AF20" s="1" t="s">
        <v>1072</v>
      </c>
      <c r="AH20" s="1" t="s">
        <v>1072</v>
      </c>
      <c r="AJ20" s="1" t="s">
        <v>1072</v>
      </c>
      <c r="AK20" s="1" t="s">
        <v>1072</v>
      </c>
      <c r="AL20" s="1" t="s">
        <v>1072</v>
      </c>
      <c r="AM20" s="1" t="s">
        <v>1072</v>
      </c>
      <c r="AP20" s="1" t="s">
        <v>1072</v>
      </c>
      <c r="AQ20" s="1" t="s">
        <v>1072</v>
      </c>
      <c r="AR20" s="1" t="s">
        <v>1073</v>
      </c>
      <c r="AS20" s="1" t="s">
        <v>1073</v>
      </c>
      <c r="AT20" s="1" t="s">
        <v>1073</v>
      </c>
      <c r="AU20" s="1" t="s">
        <v>1073</v>
      </c>
      <c r="AV20" s="1" t="s">
        <v>1073</v>
      </c>
      <c r="AW20" s="1" t="s">
        <v>1073</v>
      </c>
      <c r="AX20" s="31" t="s">
        <v>1073</v>
      </c>
      <c r="AY20" s="1" t="s">
        <v>1071</v>
      </c>
      <c r="AZ20" s="1" t="s">
        <v>1071</v>
      </c>
      <c r="BA20" s="1" t="s">
        <v>1071</v>
      </c>
      <c r="BC20" s="1" t="s">
        <v>1071</v>
      </c>
      <c r="BD20" s="1" t="s">
        <v>1071</v>
      </c>
      <c r="BE20" s="1" t="s">
        <v>1071</v>
      </c>
      <c r="BF20" s="1" t="s">
        <v>1071</v>
      </c>
      <c r="BG20" s="1" t="s">
        <v>1071</v>
      </c>
      <c r="BH20" s="1" t="s">
        <v>1071</v>
      </c>
      <c r="BJ20" s="1" t="s">
        <v>1071</v>
      </c>
      <c r="BK20" s="1" t="s">
        <v>1071</v>
      </c>
      <c r="BL20" s="1" t="s">
        <v>1071</v>
      </c>
      <c r="BN20" s="1" t="s">
        <v>1071</v>
      </c>
      <c r="BO20" s="1" t="s">
        <v>1071</v>
      </c>
    </row>
    <row r="21" spans="1:67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5"/>
      <c r="Q21" s="1"/>
      <c r="R21" s="1"/>
      <c r="S21" s="1"/>
      <c r="T21" s="1"/>
      <c r="U21" s="1"/>
      <c r="V21" s="15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</row>
    <row r="22" spans="1:67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5"/>
      <c r="Q22" s="1"/>
      <c r="R22" s="1"/>
      <c r="S22" s="1"/>
      <c r="T22" s="1"/>
      <c r="U22" s="1"/>
      <c r="V22" s="15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</row>
    <row r="23" spans="1:67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5"/>
      <c r="Q23" s="1"/>
      <c r="R23" s="1"/>
      <c r="S23" s="1"/>
      <c r="T23" s="1"/>
      <c r="U23" s="1"/>
      <c r="V23" s="15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</row>
    <row r="24" spans="1:67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5"/>
      <c r="Q24" s="1"/>
      <c r="R24" s="1"/>
      <c r="S24" s="1"/>
      <c r="T24" s="1"/>
      <c r="U24" s="1"/>
      <c r="V24" s="15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</row>
    <row r="25" spans="1:67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5"/>
      <c r="Q25" s="1"/>
      <c r="R25" s="1"/>
      <c r="S25" s="1"/>
      <c r="T25" s="1"/>
      <c r="U25" s="1"/>
      <c r="V25" s="15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</row>
    <row r="26" spans="1:67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5"/>
      <c r="Q26" s="1"/>
      <c r="R26" s="1"/>
      <c r="S26" s="1"/>
      <c r="T26" s="1"/>
      <c r="U26" s="1"/>
      <c r="V26" s="15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</row>
    <row r="27" spans="1:67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5"/>
      <c r="Q27" s="1"/>
      <c r="R27" s="1"/>
      <c r="S27" s="1"/>
      <c r="T27" s="1"/>
      <c r="U27" s="1"/>
      <c r="V27" s="15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 spans="1:67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5"/>
      <c r="Q28" s="1"/>
      <c r="R28" s="1"/>
      <c r="S28" s="1"/>
      <c r="T28" s="1"/>
      <c r="U28" s="1"/>
      <c r="V28" s="15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spans="1:67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5"/>
      <c r="Q29" s="1"/>
      <c r="R29" s="1"/>
      <c r="S29" s="1"/>
      <c r="T29" s="1"/>
      <c r="U29" s="1"/>
      <c r="V29" s="15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1:67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5"/>
      <c r="Q30" s="1"/>
      <c r="R30" s="1"/>
      <c r="S30" s="1"/>
      <c r="T30" s="1"/>
      <c r="U30" s="1"/>
      <c r="V30" s="15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</row>
    <row r="31" spans="1:67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5"/>
      <c r="Q31" s="1"/>
      <c r="R31" s="1"/>
      <c r="S31" s="1"/>
      <c r="T31" s="1"/>
      <c r="U31" s="1"/>
      <c r="V31" s="15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</row>
    <row r="32" spans="1:67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5"/>
      <c r="Q32" s="1"/>
      <c r="R32" s="1"/>
      <c r="S32" s="1"/>
      <c r="T32" s="1"/>
      <c r="U32" s="1"/>
      <c r="V32" s="15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</row>
    <row r="33" spans="1:67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5"/>
      <c r="Q33" s="1"/>
      <c r="R33" s="1"/>
      <c r="S33" s="1"/>
      <c r="T33" s="1"/>
      <c r="U33" s="1"/>
      <c r="V33" s="15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</row>
    <row r="34" spans="1:67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5"/>
      <c r="Q34" s="1"/>
      <c r="R34" s="1"/>
      <c r="S34" s="1"/>
      <c r="T34" s="1"/>
      <c r="U34" s="1"/>
      <c r="V34" s="15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</row>
    <row r="35" spans="1:67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5"/>
      <c r="Q35" s="1"/>
      <c r="R35" s="1"/>
      <c r="S35" s="1"/>
      <c r="T35" s="1"/>
      <c r="U35" s="1"/>
      <c r="V35" s="15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</row>
    <row r="36" spans="1:67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5"/>
      <c r="Q36" s="1"/>
      <c r="R36" s="1"/>
      <c r="S36" s="1"/>
      <c r="T36" s="1"/>
      <c r="U36" s="1"/>
      <c r="V36" s="15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</row>
    <row r="37" spans="1:67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5"/>
      <c r="Q37" s="1"/>
      <c r="R37" s="1"/>
      <c r="S37" s="1"/>
      <c r="T37" s="1"/>
      <c r="U37" s="1"/>
      <c r="V37" s="15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</row>
    <row r="38" spans="1:67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5"/>
      <c r="Q38" s="1"/>
      <c r="R38" s="1"/>
      <c r="S38" s="1"/>
      <c r="T38" s="1"/>
      <c r="U38" s="1"/>
      <c r="V38" s="15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</row>
    <row r="39" spans="1:67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5"/>
      <c r="Q39" s="1"/>
      <c r="R39" s="1"/>
      <c r="S39" s="1"/>
      <c r="T39" s="1"/>
      <c r="U39" s="1"/>
      <c r="V39" s="15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</row>
    <row r="40" spans="1:67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5"/>
      <c r="Q40" s="1"/>
      <c r="R40" s="1"/>
      <c r="S40" s="1"/>
      <c r="T40" s="1"/>
      <c r="U40" s="1"/>
      <c r="V40" s="15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</row>
    <row r="41" spans="1:67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5"/>
      <c r="Q41" s="1"/>
      <c r="R41" s="1"/>
      <c r="S41" s="1"/>
      <c r="T41" s="1"/>
      <c r="U41" s="1"/>
      <c r="V41" s="15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</row>
    <row r="42" spans="1:67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5"/>
      <c r="Q42" s="1"/>
      <c r="R42" s="1"/>
      <c r="S42" s="1"/>
      <c r="T42" s="1"/>
      <c r="U42" s="1"/>
      <c r="V42" s="15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</row>
    <row r="43" spans="1:67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5"/>
      <c r="Q43" s="1"/>
      <c r="R43" s="1"/>
      <c r="S43" s="1"/>
      <c r="T43" s="1"/>
      <c r="U43" s="1"/>
      <c r="V43" s="15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</row>
    <row r="44" spans="1:67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5"/>
      <c r="Q44" s="1"/>
      <c r="R44" s="1"/>
      <c r="S44" s="1"/>
      <c r="T44" s="1"/>
      <c r="U44" s="1"/>
      <c r="V44" s="15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</row>
    <row r="45" spans="1:67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5"/>
      <c r="Q45" s="1"/>
      <c r="R45" s="1"/>
      <c r="S45" s="1"/>
      <c r="T45" s="1"/>
      <c r="U45" s="1"/>
      <c r="V45" s="15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</row>
    <row r="46" spans="1:67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5"/>
      <c r="Q46" s="1"/>
      <c r="R46" s="1"/>
      <c r="S46" s="1"/>
      <c r="T46" s="1"/>
      <c r="U46" s="1"/>
      <c r="V46" s="15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</row>
    <row r="47" spans="1:67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5"/>
      <c r="Q47" s="1"/>
      <c r="R47" s="1"/>
      <c r="S47" s="1"/>
      <c r="T47" s="1"/>
      <c r="U47" s="1"/>
      <c r="V47" s="15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</row>
    <row r="48" spans="1:67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5"/>
      <c r="Q48" s="1"/>
      <c r="R48" s="1"/>
      <c r="S48" s="1"/>
      <c r="T48" s="1"/>
      <c r="U48" s="1"/>
      <c r="V48" s="15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</row>
    <row r="49" spans="1:67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5"/>
      <c r="Q49" s="1"/>
      <c r="R49" s="1"/>
      <c r="S49" s="1"/>
      <c r="T49" s="1"/>
      <c r="U49" s="1"/>
      <c r="V49" s="15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</row>
    <row r="50" spans="1:67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5"/>
      <c r="Q50" s="1"/>
      <c r="R50" s="1"/>
      <c r="S50" s="1"/>
      <c r="T50" s="1"/>
      <c r="U50" s="1"/>
      <c r="V50" s="15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</row>
    <row r="51" spans="1:67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5"/>
      <c r="Q51" s="1"/>
      <c r="R51" s="1"/>
      <c r="S51" s="1"/>
      <c r="T51" s="1"/>
      <c r="U51" s="1"/>
      <c r="V51" s="15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</row>
    <row r="52" spans="1:67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5"/>
      <c r="Q52" s="1"/>
      <c r="R52" s="1"/>
      <c r="S52" s="1"/>
      <c r="T52" s="1"/>
      <c r="U52" s="1"/>
      <c r="V52" s="15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</row>
    <row r="53" spans="1:67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5"/>
      <c r="Q53" s="1"/>
      <c r="R53" s="1"/>
      <c r="S53" s="1"/>
      <c r="T53" s="1"/>
      <c r="U53" s="1"/>
      <c r="V53" s="15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</row>
    <row r="54" spans="1:67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5"/>
      <c r="Q54" s="1"/>
      <c r="R54" s="1"/>
      <c r="S54" s="1"/>
      <c r="T54" s="1"/>
      <c r="U54" s="1"/>
      <c r="V54" s="15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</row>
    <row r="55" spans="1:67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5"/>
      <c r="Q55" s="1"/>
      <c r="R55" s="1"/>
      <c r="S55" s="1"/>
      <c r="T55" s="1"/>
      <c r="U55" s="1"/>
      <c r="V55" s="15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</row>
    <row r="56" spans="1:67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5"/>
      <c r="Q56" s="1"/>
      <c r="R56" s="1"/>
      <c r="S56" s="1"/>
      <c r="T56" s="1"/>
      <c r="U56" s="1"/>
      <c r="V56" s="15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</row>
    <row r="57" spans="1:67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5"/>
      <c r="Q57" s="1"/>
      <c r="R57" s="1"/>
      <c r="S57" s="1"/>
      <c r="T57" s="1"/>
      <c r="U57" s="1"/>
      <c r="V57" s="15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</row>
    <row r="58" spans="1:67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5"/>
      <c r="Q58" s="1"/>
      <c r="R58" s="1"/>
      <c r="S58" s="1"/>
      <c r="T58" s="1"/>
      <c r="U58" s="1"/>
      <c r="V58" s="15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</row>
    <row r="59" spans="1:67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5"/>
      <c r="Q59" s="1"/>
      <c r="R59" s="1"/>
      <c r="S59" s="1"/>
      <c r="T59" s="1"/>
      <c r="U59" s="1"/>
      <c r="V59" s="15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</row>
    <row r="60" spans="1:67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5"/>
      <c r="Q60" s="1"/>
      <c r="R60" s="1"/>
      <c r="S60" s="1"/>
      <c r="T60" s="1"/>
      <c r="U60" s="1"/>
      <c r="V60" s="15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</row>
    <row r="61" spans="1:67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5"/>
      <c r="Q61" s="1"/>
      <c r="R61" s="1"/>
      <c r="S61" s="1"/>
      <c r="T61" s="1"/>
      <c r="U61" s="1"/>
      <c r="V61" s="15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</row>
    <row r="62" spans="1:67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5"/>
      <c r="Q62" s="1"/>
      <c r="R62" s="1"/>
      <c r="S62" s="1"/>
      <c r="T62" s="1"/>
      <c r="U62" s="1"/>
      <c r="V62" s="15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</row>
    <row r="63" spans="1:67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5"/>
      <c r="Q63" s="1"/>
      <c r="R63" s="1"/>
      <c r="S63" s="1"/>
      <c r="T63" s="1"/>
      <c r="U63" s="1"/>
      <c r="V63" s="15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</row>
    <row r="64" spans="1:67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5"/>
      <c r="Q64" s="1"/>
      <c r="R64" s="1"/>
      <c r="S64" s="1"/>
      <c r="T64" s="1"/>
      <c r="U64" s="1"/>
      <c r="V64" s="15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</row>
    <row r="65" spans="1:67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5"/>
      <c r="Q65" s="1"/>
      <c r="R65" s="1"/>
      <c r="S65" s="1"/>
      <c r="T65" s="1"/>
      <c r="U65" s="1"/>
      <c r="V65" s="15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</row>
    <row r="66" spans="1:67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5"/>
      <c r="Q66" s="1"/>
      <c r="R66" s="1"/>
      <c r="S66" s="1"/>
      <c r="T66" s="1"/>
      <c r="U66" s="1"/>
      <c r="V66" s="15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</row>
    <row r="67" spans="1:67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5"/>
      <c r="Q67" s="1"/>
      <c r="R67" s="1"/>
      <c r="S67" s="1"/>
      <c r="T67" s="1"/>
      <c r="U67" s="1"/>
      <c r="V67" s="15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</row>
    <row r="68" spans="1:67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5"/>
      <c r="Q68" s="1"/>
      <c r="R68" s="1"/>
      <c r="S68" s="1"/>
      <c r="T68" s="1"/>
      <c r="U68" s="1"/>
      <c r="V68" s="15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</row>
    <row r="69" spans="1:67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5"/>
      <c r="Q69" s="1"/>
      <c r="R69" s="1"/>
      <c r="S69" s="1"/>
      <c r="T69" s="1"/>
      <c r="U69" s="1"/>
      <c r="V69" s="15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</row>
    <row r="70" spans="1:67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5"/>
      <c r="Q70" s="1"/>
      <c r="R70" s="1"/>
      <c r="S70" s="1"/>
      <c r="T70" s="1"/>
      <c r="U70" s="1"/>
      <c r="V70" s="15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</row>
    <row r="71" spans="1:67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5"/>
      <c r="Q71" s="1"/>
      <c r="R71" s="1"/>
      <c r="S71" s="1"/>
      <c r="T71" s="1"/>
      <c r="U71" s="1"/>
      <c r="V71" s="15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</row>
    <row r="72" spans="1:67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5"/>
      <c r="Q72" s="1"/>
      <c r="R72" s="1"/>
      <c r="S72" s="1"/>
      <c r="T72" s="1"/>
      <c r="U72" s="1"/>
      <c r="V72" s="15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</row>
    <row r="73" spans="1:67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5"/>
      <c r="Q73" s="1"/>
      <c r="R73" s="1"/>
      <c r="S73" s="1"/>
      <c r="T73" s="1"/>
      <c r="U73" s="1"/>
      <c r="V73" s="15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</row>
    <row r="74" spans="1:67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5"/>
      <c r="Q74" s="1"/>
      <c r="R74" s="1"/>
      <c r="S74" s="1"/>
      <c r="T74" s="1"/>
      <c r="U74" s="1"/>
      <c r="V74" s="15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</row>
    <row r="75" spans="1:67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5"/>
      <c r="Q75" s="1"/>
      <c r="R75" s="1"/>
      <c r="S75" s="1"/>
      <c r="T75" s="1"/>
      <c r="U75" s="1"/>
      <c r="V75" s="15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</row>
    <row r="76" spans="1:67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5"/>
      <c r="Q76" s="1"/>
      <c r="R76" s="1"/>
      <c r="S76" s="1"/>
      <c r="T76" s="1"/>
      <c r="U76" s="1"/>
      <c r="V76" s="15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</row>
    <row r="77" spans="1:67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5"/>
      <c r="Q77" s="1"/>
      <c r="R77" s="1"/>
      <c r="S77" s="1"/>
      <c r="T77" s="1"/>
      <c r="U77" s="1"/>
      <c r="V77" s="15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</row>
    <row r="78" spans="1:67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5"/>
      <c r="Q78" s="1"/>
      <c r="R78" s="1"/>
      <c r="S78" s="1"/>
      <c r="T78" s="1"/>
      <c r="U78" s="1"/>
      <c r="V78" s="15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</row>
    <row r="79" spans="1:67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5"/>
      <c r="Q79" s="1"/>
      <c r="R79" s="1"/>
      <c r="S79" s="1"/>
      <c r="T79" s="1"/>
      <c r="U79" s="1"/>
      <c r="V79" s="15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</row>
    <row r="80" spans="1:67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5"/>
      <c r="Q80" s="1"/>
      <c r="R80" s="1"/>
      <c r="S80" s="1"/>
      <c r="T80" s="1"/>
      <c r="U80" s="1"/>
      <c r="V80" s="15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</row>
    <row r="81" spans="1:67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5"/>
      <c r="Q81" s="1"/>
      <c r="R81" s="1"/>
      <c r="S81" s="1"/>
      <c r="T81" s="1"/>
      <c r="U81" s="1"/>
      <c r="V81" s="15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</row>
    <row r="82" spans="1:67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5"/>
      <c r="Q82" s="1"/>
      <c r="R82" s="1"/>
      <c r="S82" s="1"/>
      <c r="T82" s="1"/>
      <c r="U82" s="1"/>
      <c r="V82" s="15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</row>
    <row r="83" spans="1:67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5"/>
      <c r="Q83" s="1"/>
      <c r="R83" s="1"/>
      <c r="S83" s="1"/>
      <c r="T83" s="1"/>
      <c r="U83" s="1"/>
      <c r="V83" s="15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</row>
    <row r="84" spans="1:67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5"/>
      <c r="Q84" s="1"/>
      <c r="R84" s="1"/>
      <c r="S84" s="1"/>
      <c r="T84" s="1"/>
      <c r="U84" s="1"/>
      <c r="V84" s="15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</row>
    <row r="85" spans="1:67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5"/>
      <c r="Q85" s="1"/>
      <c r="R85" s="1"/>
      <c r="S85" s="1"/>
      <c r="T85" s="1"/>
      <c r="U85" s="1"/>
      <c r="V85" s="15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</row>
    <row r="86" spans="1:67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5"/>
      <c r="Q86" s="1"/>
      <c r="R86" s="1"/>
      <c r="S86" s="1"/>
      <c r="T86" s="1"/>
      <c r="U86" s="1"/>
      <c r="V86" s="15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</row>
    <row r="87" spans="1:67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5"/>
      <c r="Q87" s="1"/>
      <c r="R87" s="1"/>
      <c r="S87" s="1"/>
      <c r="T87" s="1"/>
      <c r="U87" s="1"/>
      <c r="V87" s="15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</row>
    <row r="88" spans="1:67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5"/>
      <c r="Q88" s="1"/>
      <c r="R88" s="1"/>
      <c r="S88" s="1"/>
      <c r="T88" s="1"/>
      <c r="U88" s="1"/>
      <c r="V88" s="15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</row>
    <row r="89" spans="1:67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5"/>
      <c r="Q89" s="1"/>
      <c r="R89" s="1"/>
      <c r="S89" s="1"/>
      <c r="T89" s="1"/>
      <c r="U89" s="1"/>
      <c r="V89" s="15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</row>
    <row r="90" spans="1:67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5"/>
      <c r="Q90" s="1"/>
      <c r="R90" s="1"/>
      <c r="S90" s="1"/>
      <c r="T90" s="1"/>
      <c r="U90" s="1"/>
      <c r="V90" s="15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</row>
    <row r="91" spans="1:67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5"/>
      <c r="Q91" s="1"/>
      <c r="R91" s="1"/>
      <c r="S91" s="1"/>
      <c r="T91" s="1"/>
      <c r="U91" s="1"/>
      <c r="V91" s="15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</row>
    <row r="92" spans="1:67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5"/>
      <c r="Q92" s="1"/>
      <c r="R92" s="1"/>
      <c r="S92" s="1"/>
      <c r="T92" s="1"/>
      <c r="U92" s="1"/>
      <c r="V92" s="15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</row>
    <row r="93" spans="1:67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5"/>
      <c r="Q93" s="1"/>
      <c r="R93" s="1"/>
      <c r="S93" s="1"/>
      <c r="T93" s="1"/>
      <c r="U93" s="1"/>
      <c r="V93" s="15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</row>
    <row r="94" spans="1:67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5"/>
      <c r="Q94" s="1"/>
      <c r="R94" s="1"/>
      <c r="S94" s="1"/>
      <c r="T94" s="1"/>
      <c r="U94" s="1"/>
      <c r="V94" s="15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</row>
    <row r="95" spans="1:67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5"/>
      <c r="Q95" s="1"/>
      <c r="R95" s="1"/>
      <c r="S95" s="1"/>
      <c r="T95" s="1"/>
      <c r="U95" s="1"/>
      <c r="V95" s="15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</row>
    <row r="96" spans="1:67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5"/>
      <c r="Q96" s="1"/>
      <c r="R96" s="1"/>
      <c r="S96" s="1"/>
      <c r="T96" s="1"/>
      <c r="U96" s="1"/>
      <c r="V96" s="15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</row>
    <row r="97" spans="1:67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5"/>
      <c r="Q97" s="1"/>
      <c r="R97" s="1"/>
      <c r="S97" s="1"/>
      <c r="T97" s="1"/>
      <c r="U97" s="1"/>
      <c r="V97" s="15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</row>
    <row r="98" spans="1:67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5"/>
      <c r="Q98" s="1"/>
      <c r="R98" s="1"/>
      <c r="S98" s="1"/>
      <c r="T98" s="1"/>
      <c r="U98" s="1"/>
      <c r="V98" s="15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</row>
    <row r="99" spans="1:67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5"/>
      <c r="Q99" s="1"/>
      <c r="R99" s="1"/>
      <c r="S99" s="1"/>
      <c r="T99" s="1"/>
      <c r="U99" s="1"/>
      <c r="V99" s="15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</row>
    <row r="100" spans="1:67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5"/>
      <c r="Q100" s="1"/>
      <c r="R100" s="1"/>
      <c r="S100" s="1"/>
      <c r="T100" s="1"/>
      <c r="U100" s="1"/>
      <c r="V100" s="15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</row>
    <row r="101" spans="1:67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5"/>
      <c r="Q101" s="1"/>
      <c r="R101" s="1"/>
      <c r="S101" s="1"/>
      <c r="T101" s="1"/>
      <c r="U101" s="1"/>
      <c r="V101" s="15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</row>
    <row r="102" spans="1:67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5"/>
      <c r="Q102" s="1"/>
      <c r="R102" s="1"/>
      <c r="S102" s="1"/>
      <c r="T102" s="1"/>
      <c r="U102" s="1"/>
      <c r="V102" s="15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</row>
    <row r="103" spans="1:67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5"/>
      <c r="Q103" s="1"/>
      <c r="R103" s="1"/>
      <c r="S103" s="1"/>
      <c r="T103" s="1"/>
      <c r="U103" s="1"/>
      <c r="V103" s="15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</row>
    <row r="104" spans="1:67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5"/>
      <c r="Q104" s="1"/>
      <c r="R104" s="1"/>
      <c r="S104" s="1"/>
      <c r="T104" s="1"/>
      <c r="U104" s="1"/>
      <c r="V104" s="15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</row>
    <row r="105" spans="1:67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5"/>
      <c r="Q105" s="1"/>
      <c r="R105" s="1"/>
      <c r="S105" s="1"/>
      <c r="T105" s="1"/>
      <c r="U105" s="1"/>
      <c r="V105" s="15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</row>
    <row r="106" spans="1:67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5"/>
      <c r="Q106" s="1"/>
      <c r="R106" s="1"/>
      <c r="S106" s="1"/>
      <c r="T106" s="1"/>
      <c r="U106" s="1"/>
      <c r="V106" s="15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</row>
    <row r="107" spans="1:67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5"/>
      <c r="Q107" s="1"/>
      <c r="R107" s="1"/>
      <c r="S107" s="1"/>
      <c r="T107" s="1"/>
      <c r="U107" s="1"/>
      <c r="V107" s="15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</row>
    <row r="108" spans="1:67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5"/>
      <c r="Q108" s="1"/>
      <c r="R108" s="1"/>
      <c r="S108" s="1"/>
      <c r="T108" s="1"/>
      <c r="U108" s="1"/>
      <c r="V108" s="15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</row>
    <row r="109" spans="1:67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5"/>
      <c r="Q109" s="1"/>
      <c r="R109" s="1"/>
      <c r="S109" s="1"/>
      <c r="T109" s="1"/>
      <c r="U109" s="1"/>
      <c r="V109" s="15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</row>
    <row r="110" spans="1:67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5"/>
      <c r="Q110" s="1"/>
      <c r="R110" s="1"/>
      <c r="S110" s="1"/>
      <c r="T110" s="1"/>
      <c r="U110" s="1"/>
      <c r="V110" s="15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</row>
    <row r="111" spans="1:67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5"/>
      <c r="Q111" s="1"/>
      <c r="R111" s="1"/>
      <c r="S111" s="1"/>
      <c r="T111" s="1"/>
      <c r="U111" s="1"/>
      <c r="V111" s="15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</row>
    <row r="112" spans="1:67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5"/>
      <c r="Q112" s="1"/>
      <c r="R112" s="1"/>
      <c r="S112" s="1"/>
      <c r="T112" s="1"/>
      <c r="U112" s="1"/>
      <c r="V112" s="15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</row>
    <row r="113" spans="1:67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5"/>
      <c r="Q113" s="1"/>
      <c r="R113" s="1"/>
      <c r="S113" s="1"/>
      <c r="T113" s="1"/>
      <c r="U113" s="1"/>
      <c r="V113" s="15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</row>
    <row r="114" spans="1:67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5"/>
      <c r="Q114" s="1"/>
      <c r="R114" s="1"/>
      <c r="S114" s="1"/>
      <c r="T114" s="1"/>
      <c r="U114" s="1"/>
      <c r="V114" s="15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</row>
    <row r="115" spans="1:67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5"/>
      <c r="Q115" s="1"/>
      <c r="R115" s="1"/>
      <c r="S115" s="1"/>
      <c r="T115" s="1"/>
      <c r="U115" s="1"/>
      <c r="V115" s="15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</row>
    <row r="116" spans="1:67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5"/>
      <c r="Q116" s="1"/>
      <c r="R116" s="1"/>
      <c r="S116" s="1"/>
      <c r="T116" s="1"/>
      <c r="U116" s="1"/>
      <c r="V116" s="15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</row>
    <row r="117" spans="1:67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5"/>
      <c r="Q117" s="1"/>
      <c r="R117" s="1"/>
      <c r="S117" s="1"/>
      <c r="T117" s="1"/>
      <c r="U117" s="1"/>
      <c r="V117" s="15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</row>
    <row r="118" spans="1:67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5"/>
      <c r="Q118" s="1"/>
      <c r="R118" s="1"/>
      <c r="S118" s="1"/>
      <c r="T118" s="1"/>
      <c r="U118" s="1"/>
      <c r="V118" s="15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</row>
    <row r="119" spans="1:67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5"/>
      <c r="Q119" s="1"/>
      <c r="R119" s="1"/>
      <c r="S119" s="1"/>
      <c r="T119" s="1"/>
      <c r="U119" s="1"/>
      <c r="V119" s="15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</row>
    <row r="120" spans="1:67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5"/>
      <c r="Q120" s="1"/>
      <c r="R120" s="1"/>
      <c r="S120" s="1"/>
      <c r="T120" s="1"/>
      <c r="U120" s="1"/>
      <c r="V120" s="15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</row>
    <row r="121" spans="1:67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5"/>
      <c r="Q121" s="1"/>
      <c r="R121" s="1"/>
      <c r="S121" s="1"/>
      <c r="T121" s="1"/>
      <c r="U121" s="1"/>
      <c r="V121" s="15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</row>
    <row r="122" spans="1:67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5"/>
      <c r="Q122" s="1"/>
      <c r="R122" s="1"/>
      <c r="S122" s="1"/>
      <c r="T122" s="1"/>
      <c r="U122" s="1"/>
      <c r="V122" s="15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</row>
    <row r="123" spans="1:67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5"/>
      <c r="Q123" s="1"/>
      <c r="R123" s="1"/>
      <c r="S123" s="1"/>
      <c r="T123" s="1"/>
      <c r="U123" s="1"/>
      <c r="V123" s="15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</row>
    <row r="124" spans="1:67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5"/>
      <c r="Q124" s="1"/>
      <c r="R124" s="1"/>
      <c r="S124" s="1"/>
      <c r="T124" s="1"/>
      <c r="U124" s="1"/>
      <c r="V124" s="15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</row>
    <row r="125" spans="1:67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5"/>
      <c r="Q125" s="1"/>
      <c r="R125" s="1"/>
      <c r="S125" s="1"/>
      <c r="T125" s="1"/>
      <c r="U125" s="1"/>
      <c r="V125" s="15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</row>
    <row r="126" spans="1:67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5"/>
      <c r="Q126" s="1"/>
      <c r="R126" s="1"/>
      <c r="S126" s="1"/>
      <c r="T126" s="1"/>
      <c r="U126" s="1"/>
      <c r="V126" s="15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</row>
    <row r="127" spans="1:67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5"/>
      <c r="Q127" s="1"/>
      <c r="R127" s="1"/>
      <c r="S127" s="1"/>
      <c r="T127" s="1"/>
      <c r="U127" s="1"/>
      <c r="V127" s="15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</row>
    <row r="128" spans="1:67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5"/>
      <c r="Q128" s="1"/>
      <c r="R128" s="1"/>
      <c r="S128" s="1"/>
      <c r="T128" s="1"/>
      <c r="U128" s="1"/>
      <c r="V128" s="15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</row>
    <row r="129" spans="1:67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5"/>
      <c r="Q129" s="1"/>
      <c r="R129" s="1"/>
      <c r="S129" s="1"/>
      <c r="T129" s="1"/>
      <c r="U129" s="1"/>
      <c r="V129" s="15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</row>
    <row r="130" spans="1:67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5"/>
      <c r="Q130" s="1"/>
      <c r="R130" s="1"/>
      <c r="S130" s="1"/>
      <c r="T130" s="1"/>
      <c r="U130" s="1"/>
      <c r="V130" s="15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</row>
    <row r="131" spans="1:67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5"/>
      <c r="Q131" s="1"/>
      <c r="R131" s="1"/>
      <c r="S131" s="1"/>
      <c r="T131" s="1"/>
      <c r="U131" s="1"/>
      <c r="V131" s="15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</row>
    <row r="132" spans="1:67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5"/>
      <c r="Q132" s="1"/>
      <c r="R132" s="1"/>
      <c r="S132" s="1"/>
      <c r="T132" s="1"/>
      <c r="U132" s="1"/>
      <c r="V132" s="15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</row>
    <row r="133" spans="1:67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5"/>
      <c r="Q133" s="1"/>
      <c r="R133" s="1"/>
      <c r="S133" s="1"/>
      <c r="T133" s="1"/>
      <c r="U133" s="1"/>
      <c r="V133" s="15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</row>
    <row r="134" spans="1:67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5"/>
      <c r="Q134" s="1"/>
      <c r="R134" s="1"/>
      <c r="S134" s="1"/>
      <c r="T134" s="1"/>
      <c r="U134" s="1"/>
      <c r="V134" s="15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</row>
    <row r="135" spans="1:67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5"/>
      <c r="Q135" s="1"/>
      <c r="R135" s="1"/>
      <c r="S135" s="1"/>
      <c r="T135" s="1"/>
      <c r="U135" s="1"/>
      <c r="V135" s="15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</row>
    <row r="136" spans="1:67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5"/>
      <c r="Q136" s="1"/>
      <c r="R136" s="1"/>
      <c r="S136" s="1"/>
      <c r="T136" s="1"/>
      <c r="U136" s="1"/>
      <c r="V136" s="15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</row>
    <row r="137" spans="1:67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5"/>
      <c r="Q137" s="1"/>
      <c r="R137" s="1"/>
      <c r="S137" s="1"/>
      <c r="T137" s="1"/>
      <c r="U137" s="1"/>
      <c r="V137" s="15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</row>
    <row r="138" spans="1:67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5"/>
      <c r="Q138" s="1"/>
      <c r="R138" s="1"/>
      <c r="S138" s="1"/>
      <c r="T138" s="1"/>
      <c r="U138" s="1"/>
      <c r="V138" s="15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</row>
    <row r="139" spans="1:67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5"/>
      <c r="Q139" s="1"/>
      <c r="R139" s="1"/>
      <c r="S139" s="1"/>
      <c r="T139" s="1"/>
      <c r="U139" s="1"/>
      <c r="V139" s="15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</row>
    <row r="140" spans="1:67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5"/>
      <c r="Q140" s="1"/>
      <c r="R140" s="1"/>
      <c r="S140" s="1"/>
      <c r="T140" s="1"/>
      <c r="U140" s="1"/>
      <c r="V140" s="15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</row>
    <row r="141" spans="1:67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5"/>
      <c r="Q141" s="1"/>
      <c r="R141" s="1"/>
      <c r="S141" s="1"/>
      <c r="T141" s="1"/>
      <c r="U141" s="1"/>
      <c r="V141" s="15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</row>
    <row r="142" spans="1:67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5"/>
      <c r="Q142" s="1"/>
      <c r="R142" s="1"/>
      <c r="S142" s="1"/>
      <c r="T142" s="1"/>
      <c r="U142" s="1"/>
      <c r="V142" s="15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</row>
    <row r="143" spans="1:67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5"/>
      <c r="Q143" s="1"/>
      <c r="R143" s="1"/>
      <c r="S143" s="1"/>
      <c r="T143" s="1"/>
      <c r="U143" s="1"/>
      <c r="V143" s="15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</row>
    <row r="144" spans="1:67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5"/>
      <c r="Q144" s="1"/>
      <c r="R144" s="1"/>
      <c r="S144" s="1"/>
      <c r="T144" s="1"/>
      <c r="U144" s="1"/>
      <c r="V144" s="15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</row>
    <row r="145" spans="1:67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5"/>
      <c r="Q145" s="1"/>
      <c r="R145" s="1"/>
      <c r="S145" s="1"/>
      <c r="T145" s="1"/>
      <c r="U145" s="1"/>
      <c r="V145" s="15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</row>
    <row r="146" spans="1:67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5"/>
      <c r="Q146" s="1"/>
      <c r="R146" s="1"/>
      <c r="S146" s="1"/>
      <c r="T146" s="1"/>
      <c r="U146" s="1"/>
      <c r="V146" s="15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</row>
    <row r="147" spans="1:67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5"/>
      <c r="Q147" s="1"/>
      <c r="R147" s="1"/>
      <c r="S147" s="1"/>
      <c r="T147" s="1"/>
      <c r="U147" s="1"/>
      <c r="V147" s="15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</row>
    <row r="148" spans="1:67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5"/>
      <c r="Q148" s="1"/>
      <c r="R148" s="1"/>
      <c r="S148" s="1"/>
      <c r="T148" s="1"/>
      <c r="U148" s="1"/>
      <c r="V148" s="15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</row>
    <row r="149" spans="1:67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5"/>
      <c r="Q149" s="1"/>
      <c r="R149" s="1"/>
      <c r="S149" s="1"/>
      <c r="T149" s="1"/>
      <c r="U149" s="1"/>
      <c r="V149" s="15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</row>
    <row r="150" spans="1:67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5"/>
      <c r="Q150" s="1"/>
      <c r="R150" s="1"/>
      <c r="S150" s="1"/>
      <c r="T150" s="1"/>
      <c r="U150" s="1"/>
      <c r="V150" s="15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</row>
    <row r="151" spans="1:67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5"/>
      <c r="Q151" s="1"/>
      <c r="R151" s="1"/>
      <c r="S151" s="1"/>
      <c r="T151" s="1"/>
      <c r="U151" s="1"/>
      <c r="V151" s="15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</row>
    <row r="152" spans="1:67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5"/>
      <c r="Q152" s="1"/>
      <c r="R152" s="1"/>
      <c r="S152" s="1"/>
      <c r="T152" s="1"/>
      <c r="U152" s="1"/>
      <c r="V152" s="15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</row>
    <row r="153" spans="1:67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5"/>
      <c r="Q153" s="1"/>
      <c r="R153" s="1"/>
      <c r="S153" s="1"/>
      <c r="T153" s="1"/>
      <c r="U153" s="1"/>
      <c r="V153" s="15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</row>
    <row r="154" spans="1:67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5"/>
      <c r="Q154" s="1"/>
      <c r="R154" s="1"/>
      <c r="S154" s="1"/>
      <c r="T154" s="1"/>
      <c r="U154" s="1"/>
      <c r="V154" s="15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</row>
    <row r="155" spans="1:67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5"/>
      <c r="Q155" s="1"/>
      <c r="R155" s="1"/>
      <c r="S155" s="1"/>
      <c r="T155" s="1"/>
      <c r="U155" s="1"/>
      <c r="V155" s="15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</row>
    <row r="156" spans="1:67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5"/>
      <c r="Q156" s="1"/>
      <c r="R156" s="1"/>
      <c r="S156" s="1"/>
      <c r="T156" s="1"/>
      <c r="U156" s="1"/>
      <c r="V156" s="15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</row>
    <row r="157" spans="1:67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5"/>
      <c r="Q157" s="1"/>
      <c r="R157" s="1"/>
      <c r="S157" s="1"/>
      <c r="T157" s="1"/>
      <c r="U157" s="1"/>
      <c r="V157" s="15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</row>
    <row r="158" spans="1:67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5"/>
      <c r="Q158" s="1"/>
      <c r="R158" s="1"/>
      <c r="S158" s="1"/>
      <c r="T158" s="1"/>
      <c r="U158" s="1"/>
      <c r="V158" s="15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</row>
    <row r="159" spans="1:67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5"/>
      <c r="Q159" s="1"/>
      <c r="R159" s="1"/>
      <c r="S159" s="1"/>
      <c r="T159" s="1"/>
      <c r="U159" s="1"/>
      <c r="V159" s="15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</row>
    <row r="160" spans="1:67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5"/>
      <c r="Q160" s="1"/>
      <c r="R160" s="1"/>
      <c r="S160" s="1"/>
      <c r="T160" s="1"/>
      <c r="U160" s="1"/>
      <c r="V160" s="15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</row>
    <row r="161" spans="1:67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5"/>
      <c r="Q161" s="1"/>
      <c r="R161" s="1"/>
      <c r="S161" s="1"/>
      <c r="T161" s="1"/>
      <c r="U161" s="1"/>
      <c r="V161" s="15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</row>
    <row r="162" spans="1:67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5"/>
      <c r="Q162" s="1"/>
      <c r="R162" s="1"/>
      <c r="S162" s="1"/>
      <c r="T162" s="1"/>
      <c r="U162" s="1"/>
      <c r="V162" s="15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</row>
    <row r="163" spans="1:67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5"/>
      <c r="Q163" s="1"/>
      <c r="R163" s="1"/>
      <c r="S163" s="1"/>
      <c r="T163" s="1"/>
      <c r="U163" s="1"/>
      <c r="V163" s="15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</row>
    <row r="164" spans="1:67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5"/>
      <c r="Q164" s="1"/>
      <c r="R164" s="1"/>
      <c r="S164" s="1"/>
      <c r="T164" s="1"/>
      <c r="U164" s="1"/>
      <c r="V164" s="15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</row>
    <row r="165" spans="1:67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5"/>
      <c r="Q165" s="1"/>
      <c r="R165" s="1"/>
      <c r="S165" s="1"/>
      <c r="T165" s="1"/>
      <c r="U165" s="1"/>
      <c r="V165" s="15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</row>
    <row r="166" spans="1:67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5"/>
      <c r="Q166" s="1"/>
      <c r="R166" s="1"/>
      <c r="S166" s="1"/>
      <c r="T166" s="1"/>
      <c r="U166" s="1"/>
      <c r="V166" s="15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</row>
    <row r="167" spans="1:67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5"/>
      <c r="Q167" s="1"/>
      <c r="R167" s="1"/>
      <c r="S167" s="1"/>
      <c r="T167" s="1"/>
      <c r="U167" s="1"/>
      <c r="V167" s="15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</row>
    <row r="168" spans="1:67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5"/>
      <c r="Q168" s="1"/>
      <c r="R168" s="1"/>
      <c r="S168" s="1"/>
      <c r="T168" s="1"/>
      <c r="U168" s="1"/>
      <c r="V168" s="15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</row>
    <row r="169" spans="1:67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5"/>
      <c r="Q169" s="1"/>
      <c r="R169" s="1"/>
      <c r="S169" s="1"/>
      <c r="T169" s="1"/>
      <c r="U169" s="1"/>
      <c r="V169" s="15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</row>
    <row r="170" spans="1:67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5"/>
      <c r="Q170" s="1"/>
      <c r="R170" s="1"/>
      <c r="S170" s="1"/>
      <c r="T170" s="1"/>
      <c r="U170" s="1"/>
      <c r="V170" s="15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</row>
    <row r="171" spans="1:67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5"/>
      <c r="Q171" s="1"/>
      <c r="R171" s="1"/>
      <c r="S171" s="1"/>
      <c r="T171" s="1"/>
      <c r="U171" s="1"/>
      <c r="V171" s="15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</row>
    <row r="172" spans="1:67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5"/>
      <c r="Q172" s="1"/>
      <c r="R172" s="1"/>
      <c r="S172" s="1"/>
      <c r="T172" s="1"/>
      <c r="U172" s="1"/>
      <c r="V172" s="15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</row>
    <row r="173" spans="1:67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5"/>
      <c r="Q173" s="1"/>
      <c r="R173" s="1"/>
      <c r="S173" s="1"/>
      <c r="T173" s="1"/>
      <c r="U173" s="1"/>
      <c r="V173" s="15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</row>
    <row r="174" spans="1:67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5"/>
      <c r="Q174" s="1"/>
      <c r="R174" s="1"/>
      <c r="S174" s="1"/>
      <c r="T174" s="1"/>
      <c r="U174" s="1"/>
      <c r="V174" s="15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</row>
    <row r="175" spans="1:67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5"/>
      <c r="Q175" s="1"/>
      <c r="R175" s="1"/>
      <c r="S175" s="1"/>
      <c r="T175" s="1"/>
      <c r="U175" s="1"/>
      <c r="V175" s="15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</row>
    <row r="176" spans="1:67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5"/>
      <c r="Q176" s="1"/>
      <c r="R176" s="1"/>
      <c r="S176" s="1"/>
      <c r="T176" s="1"/>
      <c r="U176" s="1"/>
      <c r="V176" s="15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</row>
    <row r="177" spans="1:67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5"/>
      <c r="Q177" s="1"/>
      <c r="R177" s="1"/>
      <c r="S177" s="1"/>
      <c r="T177" s="1"/>
      <c r="U177" s="1"/>
      <c r="V177" s="15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</row>
    <row r="178" spans="1:67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5"/>
      <c r="Q178" s="1"/>
      <c r="R178" s="1"/>
      <c r="S178" s="1"/>
      <c r="T178" s="1"/>
      <c r="U178" s="1"/>
      <c r="V178" s="15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</row>
    <row r="179" spans="1:67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5"/>
      <c r="Q179" s="1"/>
      <c r="R179" s="1"/>
      <c r="S179" s="1"/>
      <c r="T179" s="1"/>
      <c r="U179" s="1"/>
      <c r="V179" s="15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</row>
    <row r="180" spans="1:67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5"/>
      <c r="Q180" s="1"/>
      <c r="R180" s="1"/>
      <c r="S180" s="1"/>
      <c r="T180" s="1"/>
      <c r="U180" s="1"/>
      <c r="V180" s="15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</row>
    <row r="181" spans="1:67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5"/>
      <c r="Q181" s="1"/>
      <c r="R181" s="1"/>
      <c r="S181" s="1"/>
      <c r="T181" s="1"/>
      <c r="U181" s="1"/>
      <c r="V181" s="15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</row>
    <row r="182" spans="1:67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5"/>
      <c r="Q182" s="1"/>
      <c r="R182" s="1"/>
      <c r="S182" s="1"/>
      <c r="T182" s="1"/>
      <c r="U182" s="1"/>
      <c r="V182" s="15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</row>
    <row r="183" spans="1:67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5"/>
      <c r="Q183" s="1"/>
      <c r="R183" s="1"/>
      <c r="S183" s="1"/>
      <c r="T183" s="1"/>
      <c r="U183" s="1"/>
      <c r="V183" s="15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</row>
    <row r="184" spans="1:67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5"/>
      <c r="Q184" s="1"/>
      <c r="R184" s="1"/>
      <c r="S184" s="1"/>
      <c r="T184" s="1"/>
      <c r="U184" s="1"/>
      <c r="V184" s="15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</row>
    <row r="185" spans="1:67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5"/>
      <c r="Q185" s="1"/>
      <c r="R185" s="1"/>
      <c r="S185" s="1"/>
      <c r="T185" s="1"/>
      <c r="U185" s="1"/>
      <c r="V185" s="15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</row>
    <row r="186" spans="1:67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5"/>
      <c r="Q186" s="1"/>
      <c r="R186" s="1"/>
      <c r="S186" s="1"/>
      <c r="T186" s="1"/>
      <c r="U186" s="1"/>
      <c r="V186" s="15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</row>
    <row r="187" spans="1:67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5"/>
      <c r="Q187" s="1"/>
      <c r="R187" s="1"/>
      <c r="S187" s="1"/>
      <c r="T187" s="1"/>
      <c r="U187" s="1"/>
      <c r="V187" s="15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</row>
    <row r="188" spans="1:67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5"/>
      <c r="Q188" s="1"/>
      <c r="R188" s="1"/>
      <c r="S188" s="1"/>
      <c r="T188" s="1"/>
      <c r="U188" s="1"/>
      <c r="V188" s="15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</row>
    <row r="189" spans="1:67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5"/>
      <c r="Q189" s="1"/>
      <c r="R189" s="1"/>
      <c r="S189" s="1"/>
      <c r="T189" s="1"/>
      <c r="U189" s="1"/>
      <c r="V189" s="15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</row>
    <row r="190" spans="1:67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5"/>
      <c r="Q190" s="1"/>
      <c r="R190" s="1"/>
      <c r="S190" s="1"/>
      <c r="T190" s="1"/>
      <c r="U190" s="1"/>
      <c r="V190" s="15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</row>
    <row r="191" spans="1:67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5"/>
      <c r="Q191" s="1"/>
      <c r="R191" s="1"/>
      <c r="S191" s="1"/>
      <c r="T191" s="1"/>
      <c r="U191" s="1"/>
      <c r="V191" s="15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</row>
    <row r="192" spans="1:67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5"/>
      <c r="Q192" s="1"/>
      <c r="R192" s="1"/>
      <c r="S192" s="1"/>
      <c r="T192" s="1"/>
      <c r="U192" s="1"/>
      <c r="V192" s="15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</row>
    <row r="193" spans="1:67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5"/>
      <c r="Q193" s="1"/>
      <c r="R193" s="1"/>
      <c r="S193" s="1"/>
      <c r="T193" s="1"/>
      <c r="U193" s="1"/>
      <c r="V193" s="15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</row>
    <row r="194" spans="1:67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5"/>
      <c r="Q194" s="1"/>
      <c r="R194" s="1"/>
      <c r="S194" s="1"/>
      <c r="T194" s="1"/>
      <c r="U194" s="1"/>
      <c r="V194" s="15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</row>
    <row r="195" spans="1:67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5"/>
      <c r="Q195" s="1"/>
      <c r="R195" s="1"/>
      <c r="S195" s="1"/>
      <c r="T195" s="1"/>
      <c r="U195" s="1"/>
      <c r="V195" s="15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</row>
    <row r="196" spans="1:67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5"/>
      <c r="Q196" s="1"/>
      <c r="R196" s="1"/>
      <c r="S196" s="1"/>
      <c r="T196" s="1"/>
      <c r="U196" s="1"/>
      <c r="V196" s="15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</row>
    <row r="197" spans="1:67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5"/>
      <c r="Q197" s="1"/>
      <c r="R197" s="1"/>
      <c r="S197" s="1"/>
      <c r="T197" s="1"/>
      <c r="U197" s="1"/>
      <c r="V197" s="15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</row>
    <row r="198" spans="1:67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5"/>
      <c r="Q198" s="1"/>
      <c r="R198" s="1"/>
      <c r="S198" s="1"/>
      <c r="T198" s="1"/>
      <c r="U198" s="1"/>
      <c r="V198" s="15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</row>
    <row r="199" spans="1:67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5"/>
      <c r="Q199" s="1"/>
      <c r="R199" s="1"/>
      <c r="S199" s="1"/>
      <c r="T199" s="1"/>
      <c r="U199" s="1"/>
      <c r="V199" s="15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</row>
    <row r="200" spans="1:67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5"/>
      <c r="Q200" s="1"/>
      <c r="R200" s="1"/>
      <c r="S200" s="1"/>
      <c r="T200" s="1"/>
      <c r="U200" s="1"/>
      <c r="V200" s="15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</row>
    <row r="201" spans="1:67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5"/>
      <c r="Q201" s="1"/>
      <c r="R201" s="1"/>
      <c r="S201" s="1"/>
      <c r="T201" s="1"/>
      <c r="U201" s="1"/>
      <c r="V201" s="15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</row>
    <row r="202" spans="1:67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5"/>
      <c r="Q202" s="1"/>
      <c r="R202" s="1"/>
      <c r="S202" s="1"/>
      <c r="T202" s="1"/>
      <c r="U202" s="1"/>
      <c r="V202" s="15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</row>
    <row r="203" spans="1:67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5"/>
      <c r="Q203" s="1"/>
      <c r="R203" s="1"/>
      <c r="S203" s="1"/>
      <c r="T203" s="1"/>
      <c r="U203" s="1"/>
      <c r="V203" s="15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</row>
    <row r="204" spans="1:67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5"/>
      <c r="Q204" s="1"/>
      <c r="R204" s="1"/>
      <c r="S204" s="1"/>
      <c r="T204" s="1"/>
      <c r="U204" s="1"/>
      <c r="V204" s="15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</row>
    <row r="205" spans="1:67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5"/>
      <c r="Q205" s="1"/>
      <c r="R205" s="1"/>
      <c r="S205" s="1"/>
      <c r="T205" s="1"/>
      <c r="U205" s="1"/>
      <c r="V205" s="15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</row>
    <row r="206" spans="1:67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5"/>
      <c r="Q206" s="1"/>
      <c r="R206" s="1"/>
      <c r="S206" s="1"/>
      <c r="T206" s="1"/>
      <c r="U206" s="1"/>
      <c r="V206" s="15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</row>
    <row r="207" spans="1:67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5"/>
      <c r="Q207" s="1"/>
      <c r="R207" s="1"/>
      <c r="S207" s="1"/>
      <c r="T207" s="1"/>
      <c r="U207" s="1"/>
      <c r="V207" s="15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</row>
    <row r="208" spans="1:67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5"/>
      <c r="Q208" s="1"/>
      <c r="R208" s="1"/>
      <c r="S208" s="1"/>
      <c r="T208" s="1"/>
      <c r="U208" s="1"/>
      <c r="V208" s="15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</row>
    <row r="209" spans="1:67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5"/>
      <c r="Q209" s="1"/>
      <c r="R209" s="1"/>
      <c r="S209" s="1"/>
      <c r="T209" s="1"/>
      <c r="U209" s="1"/>
      <c r="V209" s="15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</row>
    <row r="210" spans="1:67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5"/>
      <c r="Q210" s="1"/>
      <c r="R210" s="1"/>
      <c r="S210" s="1"/>
      <c r="T210" s="1"/>
      <c r="U210" s="1"/>
      <c r="V210" s="15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</row>
    <row r="211" spans="1:67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5"/>
      <c r="Q211" s="1"/>
      <c r="R211" s="1"/>
      <c r="S211" s="1"/>
      <c r="T211" s="1"/>
      <c r="U211" s="1"/>
      <c r="V211" s="15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</row>
    <row r="212" spans="1:67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5"/>
      <c r="Q212" s="1"/>
      <c r="R212" s="1"/>
      <c r="S212" s="1"/>
      <c r="T212" s="1"/>
      <c r="U212" s="1"/>
      <c r="V212" s="15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</row>
    <row r="213" spans="1:67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5"/>
      <c r="Q213" s="1"/>
      <c r="R213" s="1"/>
      <c r="S213" s="1"/>
      <c r="T213" s="1"/>
      <c r="U213" s="1"/>
      <c r="V213" s="15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</row>
    <row r="214" spans="1:67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5"/>
      <c r="Q214" s="1"/>
      <c r="R214" s="1"/>
      <c r="S214" s="1"/>
      <c r="T214" s="1"/>
      <c r="U214" s="1"/>
      <c r="V214" s="15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</row>
    <row r="215" spans="1:67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5"/>
      <c r="Q215" s="1"/>
      <c r="R215" s="1"/>
      <c r="S215" s="1"/>
      <c r="T215" s="1"/>
      <c r="U215" s="1"/>
      <c r="V215" s="15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</row>
    <row r="216" spans="1:67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5"/>
      <c r="Q216" s="1"/>
      <c r="R216" s="1"/>
      <c r="S216" s="1"/>
      <c r="T216" s="1"/>
      <c r="U216" s="1"/>
      <c r="V216" s="15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</row>
    <row r="217" spans="1:67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5"/>
      <c r="Q217" s="1"/>
      <c r="R217" s="1"/>
      <c r="S217" s="1"/>
      <c r="T217" s="1"/>
      <c r="U217" s="1"/>
      <c r="V217" s="15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</row>
    <row r="218" spans="1:67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5"/>
      <c r="Q218" s="1"/>
      <c r="R218" s="1"/>
      <c r="S218" s="1"/>
      <c r="T218" s="1"/>
      <c r="U218" s="1"/>
      <c r="V218" s="15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</row>
    <row r="219" spans="1:67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5"/>
      <c r="Q219" s="1"/>
      <c r="R219" s="1"/>
      <c r="S219" s="1"/>
      <c r="T219" s="1"/>
      <c r="U219" s="1"/>
      <c r="V219" s="15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</row>
    <row r="220" spans="1:67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5"/>
      <c r="Q220" s="1"/>
      <c r="R220" s="1"/>
      <c r="S220" s="1"/>
      <c r="T220" s="1"/>
      <c r="U220" s="1"/>
      <c r="V220" s="15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</row>
    <row r="221" spans="1:67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5"/>
      <c r="Q221" s="1"/>
      <c r="R221" s="1"/>
      <c r="S221" s="1"/>
      <c r="T221" s="1"/>
      <c r="U221" s="1"/>
      <c r="V221" s="15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</row>
    <row r="222" spans="1:67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5"/>
      <c r="Q222" s="1"/>
      <c r="R222" s="1"/>
      <c r="S222" s="1"/>
      <c r="T222" s="1"/>
      <c r="U222" s="1"/>
      <c r="V222" s="15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</row>
    <row r="223" spans="1:67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5"/>
      <c r="Q223" s="1"/>
      <c r="R223" s="1"/>
      <c r="S223" s="1"/>
      <c r="T223" s="1"/>
      <c r="U223" s="1"/>
      <c r="V223" s="15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</row>
    <row r="224" spans="1:67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5"/>
      <c r="Q224" s="1"/>
      <c r="R224" s="1"/>
      <c r="S224" s="1"/>
      <c r="T224" s="1"/>
      <c r="U224" s="1"/>
      <c r="V224" s="15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</row>
    <row r="225" spans="1:67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5"/>
      <c r="Q225" s="1"/>
      <c r="R225" s="1"/>
      <c r="S225" s="1"/>
      <c r="T225" s="1"/>
      <c r="U225" s="1"/>
      <c r="V225" s="15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</row>
    <row r="226" spans="1:67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5"/>
      <c r="Q226" s="1"/>
      <c r="R226" s="1"/>
      <c r="S226" s="1"/>
      <c r="T226" s="1"/>
      <c r="U226" s="1"/>
      <c r="V226" s="15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</row>
    <row r="227" spans="1:67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5"/>
      <c r="Q227" s="1"/>
      <c r="R227" s="1"/>
      <c r="S227" s="1"/>
      <c r="T227" s="1"/>
      <c r="U227" s="1"/>
      <c r="V227" s="15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</row>
    <row r="228" spans="1:67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5"/>
      <c r="Q228" s="1"/>
      <c r="R228" s="1"/>
      <c r="S228" s="1"/>
      <c r="T228" s="1"/>
      <c r="U228" s="1"/>
      <c r="V228" s="15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</row>
    <row r="229" spans="1:67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5"/>
      <c r="Q229" s="1"/>
      <c r="R229" s="1"/>
      <c r="S229" s="1"/>
      <c r="T229" s="1"/>
      <c r="U229" s="1"/>
      <c r="V229" s="15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</row>
    <row r="230" spans="1:67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5"/>
      <c r="Q230" s="1"/>
      <c r="R230" s="1"/>
      <c r="S230" s="1"/>
      <c r="T230" s="1"/>
      <c r="U230" s="1"/>
      <c r="V230" s="15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</row>
    <row r="231" spans="1:67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5"/>
      <c r="Q231" s="1"/>
      <c r="R231" s="1"/>
      <c r="S231" s="1"/>
      <c r="T231" s="1"/>
      <c r="U231" s="1"/>
      <c r="V231" s="15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</row>
    <row r="232" spans="1:67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5"/>
      <c r="Q232" s="1"/>
      <c r="R232" s="1"/>
      <c r="S232" s="1"/>
      <c r="T232" s="1"/>
      <c r="U232" s="1"/>
      <c r="V232" s="15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</row>
    <row r="233" spans="1:67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5"/>
      <c r="Q233" s="1"/>
      <c r="R233" s="1"/>
      <c r="S233" s="1"/>
      <c r="T233" s="1"/>
      <c r="U233" s="1"/>
      <c r="V233" s="15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</row>
    <row r="234" spans="1:67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5"/>
      <c r="Q234" s="1"/>
      <c r="R234" s="1"/>
      <c r="S234" s="1"/>
      <c r="T234" s="1"/>
      <c r="U234" s="1"/>
      <c r="V234" s="15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</row>
    <row r="235" spans="1:67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5"/>
      <c r="Q235" s="1"/>
      <c r="R235" s="1"/>
      <c r="S235" s="1"/>
      <c r="T235" s="1"/>
      <c r="U235" s="1"/>
      <c r="V235" s="15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</row>
    <row r="236" spans="1:67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5"/>
      <c r="Q236" s="1"/>
      <c r="R236" s="1"/>
      <c r="S236" s="1"/>
      <c r="T236" s="1"/>
      <c r="U236" s="1"/>
      <c r="V236" s="15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</row>
    <row r="237" spans="1:67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5"/>
      <c r="Q237" s="1"/>
      <c r="R237" s="1"/>
      <c r="S237" s="1"/>
      <c r="T237" s="1"/>
      <c r="U237" s="1"/>
      <c r="V237" s="15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</row>
    <row r="238" spans="1:67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5"/>
      <c r="Q238" s="1"/>
      <c r="R238" s="1"/>
      <c r="S238" s="1"/>
      <c r="T238" s="1"/>
      <c r="U238" s="1"/>
      <c r="V238" s="15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</row>
    <row r="239" spans="1:67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5"/>
      <c r="Q239" s="1"/>
      <c r="R239" s="1"/>
      <c r="S239" s="1"/>
      <c r="T239" s="1"/>
      <c r="U239" s="1"/>
      <c r="V239" s="15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</row>
    <row r="240" spans="1:67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5"/>
      <c r="Q240" s="1"/>
      <c r="R240" s="1"/>
      <c r="S240" s="1"/>
      <c r="T240" s="1"/>
      <c r="U240" s="1"/>
      <c r="V240" s="15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</row>
    <row r="241" spans="1:67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5"/>
      <c r="Q241" s="1"/>
      <c r="R241" s="1"/>
      <c r="S241" s="1"/>
      <c r="T241" s="1"/>
      <c r="U241" s="1"/>
      <c r="V241" s="15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</row>
    <row r="242" spans="1:67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5"/>
      <c r="Q242" s="1"/>
      <c r="R242" s="1"/>
      <c r="S242" s="1"/>
      <c r="T242" s="1"/>
      <c r="U242" s="1"/>
      <c r="V242" s="15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</row>
    <row r="243" spans="1:67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5"/>
      <c r="Q243" s="1"/>
      <c r="R243" s="1"/>
      <c r="S243" s="1"/>
      <c r="T243" s="1"/>
      <c r="U243" s="1"/>
      <c r="V243" s="15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</row>
    <row r="244" spans="1:67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5"/>
      <c r="Q244" s="1"/>
      <c r="R244" s="1"/>
      <c r="S244" s="1"/>
      <c r="T244" s="1"/>
      <c r="U244" s="1"/>
      <c r="V244" s="15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</row>
    <row r="245" spans="1:67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5"/>
      <c r="Q245" s="1"/>
      <c r="R245" s="1"/>
      <c r="S245" s="1"/>
      <c r="T245" s="1"/>
      <c r="U245" s="1"/>
      <c r="V245" s="15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</row>
    <row r="246" spans="1:67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5"/>
      <c r="Q246" s="1"/>
      <c r="R246" s="1"/>
      <c r="S246" s="1"/>
      <c r="T246" s="1"/>
      <c r="U246" s="1"/>
      <c r="V246" s="15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</row>
    <row r="247" spans="1:67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5"/>
      <c r="Q247" s="1"/>
      <c r="R247" s="1"/>
      <c r="S247" s="1"/>
      <c r="T247" s="1"/>
      <c r="U247" s="1"/>
      <c r="V247" s="15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</row>
    <row r="248" spans="1:67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5"/>
      <c r="Q248" s="1"/>
      <c r="R248" s="1"/>
      <c r="S248" s="1"/>
      <c r="T248" s="1"/>
      <c r="U248" s="1"/>
      <c r="V248" s="15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</row>
    <row r="249" spans="1:67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5"/>
      <c r="Q249" s="1"/>
      <c r="R249" s="1"/>
      <c r="S249" s="1"/>
      <c r="T249" s="1"/>
      <c r="U249" s="1"/>
      <c r="V249" s="15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</row>
    <row r="250" spans="1:67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5"/>
      <c r="Q250" s="1"/>
      <c r="R250" s="1"/>
      <c r="S250" s="1"/>
      <c r="T250" s="1"/>
      <c r="U250" s="1"/>
      <c r="V250" s="15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</row>
    <row r="251" spans="1:67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5"/>
      <c r="Q251" s="1"/>
      <c r="R251" s="1"/>
      <c r="S251" s="1"/>
      <c r="T251" s="1"/>
      <c r="U251" s="1"/>
      <c r="V251" s="15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</row>
    <row r="252" spans="1:67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5"/>
      <c r="Q252" s="1"/>
      <c r="R252" s="1"/>
      <c r="S252" s="1"/>
      <c r="T252" s="1"/>
      <c r="U252" s="1"/>
      <c r="V252" s="15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</row>
    <row r="253" spans="1:67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5"/>
      <c r="Q253" s="1"/>
      <c r="R253" s="1"/>
      <c r="S253" s="1"/>
      <c r="T253" s="1"/>
      <c r="U253" s="1"/>
      <c r="V253" s="15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</row>
    <row r="254" spans="1:67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5"/>
      <c r="Q254" s="1"/>
      <c r="R254" s="1"/>
      <c r="S254" s="1"/>
      <c r="T254" s="1"/>
      <c r="U254" s="1"/>
      <c r="V254" s="15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</row>
    <row r="255" spans="1:67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5"/>
      <c r="Q255" s="1"/>
      <c r="R255" s="1"/>
      <c r="S255" s="1"/>
      <c r="T255" s="1"/>
      <c r="U255" s="1"/>
      <c r="V255" s="15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</row>
    <row r="256" spans="1:67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5"/>
      <c r="Q256" s="1"/>
      <c r="R256" s="1"/>
      <c r="S256" s="1"/>
      <c r="T256" s="1"/>
      <c r="U256" s="1"/>
      <c r="V256" s="15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</row>
    <row r="257" spans="1:67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5"/>
      <c r="Q257" s="1"/>
      <c r="R257" s="1"/>
      <c r="S257" s="1"/>
      <c r="T257" s="1"/>
      <c r="U257" s="1"/>
      <c r="V257" s="15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</row>
    <row r="258" spans="1:67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5"/>
      <c r="Q258" s="1"/>
      <c r="R258" s="1"/>
      <c r="S258" s="1"/>
      <c r="T258" s="1"/>
      <c r="U258" s="1"/>
      <c r="V258" s="15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</row>
    <row r="259" spans="1:67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5"/>
      <c r="Q259" s="1"/>
      <c r="R259" s="1"/>
      <c r="S259" s="1"/>
      <c r="T259" s="1"/>
      <c r="U259" s="1"/>
      <c r="V259" s="15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</row>
    <row r="260" spans="1:67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5"/>
      <c r="Q260" s="1"/>
      <c r="R260" s="1"/>
      <c r="S260" s="1"/>
      <c r="T260" s="1"/>
      <c r="U260" s="1"/>
      <c r="V260" s="15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</row>
    <row r="261" spans="1:67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5"/>
      <c r="Q261" s="1"/>
      <c r="R261" s="1"/>
      <c r="S261" s="1"/>
      <c r="T261" s="1"/>
      <c r="U261" s="1"/>
      <c r="V261" s="15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</row>
    <row r="262" spans="1:67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5"/>
      <c r="Q262" s="1"/>
      <c r="R262" s="1"/>
      <c r="S262" s="1"/>
      <c r="T262" s="1"/>
      <c r="U262" s="1"/>
      <c r="V262" s="15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</row>
    <row r="263" spans="1:67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5"/>
      <c r="Q263" s="1"/>
      <c r="R263" s="1"/>
      <c r="S263" s="1"/>
      <c r="T263" s="1"/>
      <c r="U263" s="1"/>
      <c r="V263" s="15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</row>
    <row r="264" spans="1:67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5"/>
      <c r="Q264" s="1"/>
      <c r="R264" s="1"/>
      <c r="S264" s="1"/>
      <c r="T264" s="1"/>
      <c r="U264" s="1"/>
      <c r="V264" s="15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</row>
    <row r="265" spans="1:67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5"/>
      <c r="Q265" s="1"/>
      <c r="R265" s="1"/>
      <c r="S265" s="1"/>
      <c r="T265" s="1"/>
      <c r="U265" s="1"/>
      <c r="V265" s="15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</row>
    <row r="266" spans="1:67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5"/>
      <c r="Q266" s="1"/>
      <c r="R266" s="1"/>
      <c r="S266" s="1"/>
      <c r="T266" s="1"/>
      <c r="U266" s="1"/>
      <c r="V266" s="15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</row>
    <row r="267" spans="1:67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5"/>
      <c r="Q267" s="1"/>
      <c r="R267" s="1"/>
      <c r="S267" s="1"/>
      <c r="T267" s="1"/>
      <c r="U267" s="1"/>
      <c r="V267" s="15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</row>
    <row r="268" spans="1:67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5"/>
      <c r="Q268" s="1"/>
      <c r="R268" s="1"/>
      <c r="S268" s="1"/>
      <c r="T268" s="1"/>
      <c r="U268" s="1"/>
      <c r="V268" s="15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</row>
    <row r="269" spans="1:67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5"/>
      <c r="Q269" s="1"/>
      <c r="R269" s="1"/>
      <c r="S269" s="1"/>
      <c r="T269" s="1"/>
      <c r="U269" s="1"/>
      <c r="V269" s="15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</row>
    <row r="270" spans="1:67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5"/>
      <c r="Q270" s="1"/>
      <c r="R270" s="1"/>
      <c r="S270" s="1"/>
      <c r="T270" s="1"/>
      <c r="U270" s="1"/>
      <c r="V270" s="15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</row>
    <row r="271" spans="1:67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5"/>
      <c r="Q271" s="1"/>
      <c r="R271" s="1"/>
      <c r="S271" s="1"/>
      <c r="T271" s="1"/>
      <c r="U271" s="1"/>
      <c r="V271" s="15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</row>
    <row r="272" spans="1:67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5"/>
      <c r="Q272" s="1"/>
      <c r="R272" s="1"/>
      <c r="S272" s="1"/>
      <c r="T272" s="1"/>
      <c r="U272" s="1"/>
      <c r="V272" s="15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</row>
    <row r="273" spans="1:67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5"/>
      <c r="Q273" s="1"/>
      <c r="R273" s="1"/>
      <c r="S273" s="1"/>
      <c r="T273" s="1"/>
      <c r="U273" s="1"/>
      <c r="V273" s="15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</row>
    <row r="274" spans="1:67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5"/>
      <c r="Q274" s="1"/>
      <c r="R274" s="1"/>
      <c r="S274" s="1"/>
      <c r="T274" s="1"/>
      <c r="U274" s="1"/>
      <c r="V274" s="15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</row>
    <row r="275" spans="1:67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5"/>
      <c r="Q275" s="1"/>
      <c r="R275" s="1"/>
      <c r="S275" s="1"/>
      <c r="T275" s="1"/>
      <c r="U275" s="1"/>
      <c r="V275" s="15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</row>
    <row r="276" spans="1:67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5"/>
      <c r="Q276" s="1"/>
      <c r="R276" s="1"/>
      <c r="S276" s="1"/>
      <c r="T276" s="1"/>
      <c r="U276" s="1"/>
      <c r="V276" s="15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</row>
    <row r="277" spans="1:67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5"/>
      <c r="Q277" s="1"/>
      <c r="R277" s="1"/>
      <c r="S277" s="1"/>
      <c r="T277" s="1"/>
      <c r="U277" s="1"/>
      <c r="V277" s="15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</row>
    <row r="278" spans="1:67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5"/>
      <c r="Q278" s="1"/>
      <c r="R278" s="1"/>
      <c r="S278" s="1"/>
      <c r="T278" s="1"/>
      <c r="U278" s="1"/>
      <c r="V278" s="15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</row>
    <row r="279" spans="1:67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5"/>
      <c r="Q279" s="1"/>
      <c r="R279" s="1"/>
      <c r="S279" s="1"/>
      <c r="T279" s="1"/>
      <c r="U279" s="1"/>
      <c r="V279" s="15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</row>
    <row r="280" spans="1:67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5"/>
      <c r="Q280" s="1"/>
      <c r="R280" s="1"/>
      <c r="S280" s="1"/>
      <c r="T280" s="1"/>
      <c r="U280" s="1"/>
      <c r="V280" s="15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</row>
    <row r="281" spans="1:67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5"/>
      <c r="Q281" s="1"/>
      <c r="R281" s="1"/>
      <c r="S281" s="1"/>
      <c r="T281" s="1"/>
      <c r="U281" s="1"/>
      <c r="V281" s="15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</row>
    <row r="282" spans="1:67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5"/>
      <c r="Q282" s="1"/>
      <c r="R282" s="1"/>
      <c r="S282" s="1"/>
      <c r="T282" s="1"/>
      <c r="U282" s="1"/>
      <c r="V282" s="15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</row>
    <row r="283" spans="1:67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5"/>
      <c r="Q283" s="1"/>
      <c r="R283" s="1"/>
      <c r="S283" s="1"/>
      <c r="T283" s="1"/>
      <c r="U283" s="1"/>
      <c r="V283" s="15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</row>
    <row r="284" spans="1:67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5"/>
      <c r="Q284" s="1"/>
      <c r="R284" s="1"/>
      <c r="S284" s="1"/>
      <c r="T284" s="1"/>
      <c r="U284" s="1"/>
      <c r="V284" s="15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</row>
    <row r="285" spans="1:67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5"/>
      <c r="Q285" s="1"/>
      <c r="R285" s="1"/>
      <c r="S285" s="1"/>
      <c r="T285" s="1"/>
      <c r="U285" s="1"/>
      <c r="V285" s="15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</row>
    <row r="286" spans="1:67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5"/>
      <c r="Q286" s="1"/>
      <c r="R286" s="1"/>
      <c r="S286" s="1"/>
      <c r="T286" s="1"/>
      <c r="U286" s="1"/>
      <c r="V286" s="15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</row>
    <row r="287" spans="1:67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5"/>
      <c r="Q287" s="1"/>
      <c r="R287" s="1"/>
      <c r="S287" s="1"/>
      <c r="T287" s="1"/>
      <c r="U287" s="1"/>
      <c r="V287" s="15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</row>
    <row r="288" spans="1:67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5"/>
      <c r="Q288" s="1"/>
      <c r="R288" s="1"/>
      <c r="S288" s="1"/>
      <c r="T288" s="1"/>
      <c r="U288" s="1"/>
      <c r="V288" s="15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</row>
    <row r="289" spans="1:67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5"/>
      <c r="Q289" s="1"/>
      <c r="R289" s="1"/>
      <c r="S289" s="1"/>
      <c r="T289" s="1"/>
      <c r="U289" s="1"/>
      <c r="V289" s="15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</row>
    <row r="290" spans="1:67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5"/>
      <c r="Q290" s="1"/>
      <c r="R290" s="1"/>
      <c r="S290" s="1"/>
      <c r="T290" s="1"/>
      <c r="U290" s="1"/>
      <c r="V290" s="15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</row>
    <row r="291" spans="1:67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5"/>
      <c r="Q291" s="1"/>
      <c r="R291" s="1"/>
      <c r="S291" s="1"/>
      <c r="T291" s="1"/>
      <c r="U291" s="1"/>
      <c r="V291" s="15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</row>
    <row r="292" spans="1:67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5"/>
      <c r="Q292" s="1"/>
      <c r="R292" s="1"/>
      <c r="S292" s="1"/>
      <c r="T292" s="1"/>
      <c r="U292" s="1"/>
      <c r="V292" s="15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</row>
    <row r="293" spans="1:67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5"/>
      <c r="Q293" s="1"/>
      <c r="R293" s="1"/>
      <c r="S293" s="1"/>
      <c r="T293" s="1"/>
      <c r="U293" s="1"/>
      <c r="V293" s="15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</row>
    <row r="294" spans="1:67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5"/>
      <c r="Q294" s="1"/>
      <c r="R294" s="1"/>
      <c r="S294" s="1"/>
      <c r="T294" s="1"/>
      <c r="U294" s="1"/>
      <c r="V294" s="15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</row>
    <row r="295" spans="1:67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5"/>
      <c r="Q295" s="1"/>
      <c r="R295" s="1"/>
      <c r="S295" s="1"/>
      <c r="T295" s="1"/>
      <c r="U295" s="1"/>
      <c r="V295" s="15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</row>
    <row r="296" spans="1:67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5"/>
      <c r="Q296" s="1"/>
      <c r="R296" s="1"/>
      <c r="S296" s="1"/>
      <c r="T296" s="1"/>
      <c r="U296" s="1"/>
      <c r="V296" s="15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</row>
    <row r="297" spans="1:67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5"/>
      <c r="Q297" s="1"/>
      <c r="R297" s="1"/>
      <c r="S297" s="1"/>
      <c r="T297" s="1"/>
      <c r="U297" s="1"/>
      <c r="V297" s="15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</row>
    <row r="298" spans="1:67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5"/>
      <c r="Q298" s="1"/>
      <c r="R298" s="1"/>
      <c r="S298" s="1"/>
      <c r="T298" s="1"/>
      <c r="U298" s="1"/>
      <c r="V298" s="15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</row>
    <row r="299" spans="1:67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5"/>
      <c r="Q299" s="1"/>
      <c r="R299" s="1"/>
      <c r="S299" s="1"/>
      <c r="T299" s="1"/>
      <c r="U299" s="1"/>
      <c r="V299" s="15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</row>
    <row r="300" spans="1:67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5"/>
      <c r="Q300" s="1"/>
      <c r="R300" s="1"/>
      <c r="S300" s="1"/>
      <c r="T300" s="1"/>
      <c r="U300" s="1"/>
      <c r="V300" s="15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</row>
    <row r="301" spans="1:67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5"/>
      <c r="Q301" s="1"/>
      <c r="R301" s="1"/>
      <c r="S301" s="1"/>
      <c r="T301" s="1"/>
      <c r="U301" s="1"/>
      <c r="V301" s="15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</row>
    <row r="302" spans="1:67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5"/>
      <c r="Q302" s="1"/>
      <c r="R302" s="1"/>
      <c r="S302" s="1"/>
      <c r="T302" s="1"/>
      <c r="U302" s="1"/>
      <c r="V302" s="15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</row>
    <row r="303" spans="1:67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5"/>
      <c r="Q303" s="1"/>
      <c r="R303" s="1"/>
      <c r="S303" s="1"/>
      <c r="T303" s="1"/>
      <c r="U303" s="1"/>
      <c r="V303" s="15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</row>
    <row r="304" spans="1:67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5"/>
      <c r="Q304" s="1"/>
      <c r="R304" s="1"/>
      <c r="S304" s="1"/>
      <c r="T304" s="1"/>
      <c r="U304" s="1"/>
      <c r="V304" s="15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</row>
    <row r="305" spans="1:67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5"/>
      <c r="Q305" s="1"/>
      <c r="R305" s="1"/>
      <c r="S305" s="1"/>
      <c r="T305" s="1"/>
      <c r="U305" s="1"/>
      <c r="V305" s="15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</row>
    <row r="306" spans="1:67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5"/>
      <c r="Q306" s="1"/>
      <c r="R306" s="1"/>
      <c r="S306" s="1"/>
      <c r="T306" s="1"/>
      <c r="U306" s="1"/>
      <c r="V306" s="15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</row>
    <row r="307" spans="1:67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5"/>
      <c r="Q307" s="1"/>
      <c r="R307" s="1"/>
      <c r="S307" s="1"/>
      <c r="T307" s="1"/>
      <c r="U307" s="1"/>
      <c r="V307" s="15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</row>
    <row r="308" spans="1:67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5"/>
      <c r="Q308" s="1"/>
      <c r="R308" s="1"/>
      <c r="S308" s="1"/>
      <c r="T308" s="1"/>
      <c r="U308" s="1"/>
      <c r="V308" s="15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</row>
    <row r="309" spans="1:67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5"/>
      <c r="Q309" s="1"/>
      <c r="R309" s="1"/>
      <c r="S309" s="1"/>
      <c r="T309" s="1"/>
      <c r="U309" s="1"/>
      <c r="V309" s="15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</row>
    <row r="310" spans="1:67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5"/>
      <c r="Q310" s="1"/>
      <c r="R310" s="1"/>
      <c r="S310" s="1"/>
      <c r="T310" s="1"/>
      <c r="U310" s="1"/>
      <c r="V310" s="15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</row>
    <row r="311" spans="1:67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5"/>
      <c r="Q311" s="1"/>
      <c r="R311" s="1"/>
      <c r="S311" s="1"/>
      <c r="T311" s="1"/>
      <c r="U311" s="1"/>
      <c r="V311" s="15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</row>
    <row r="312" spans="1:67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5"/>
      <c r="Q312" s="1"/>
      <c r="R312" s="1"/>
      <c r="S312" s="1"/>
      <c r="T312" s="1"/>
      <c r="U312" s="1"/>
      <c r="V312" s="15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</row>
    <row r="313" spans="1:67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5"/>
      <c r="Q313" s="1"/>
      <c r="R313" s="1"/>
      <c r="S313" s="1"/>
      <c r="T313" s="1"/>
      <c r="U313" s="1"/>
      <c r="V313" s="15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</row>
    <row r="314" spans="1:67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5"/>
      <c r="Q314" s="1"/>
      <c r="R314" s="1"/>
      <c r="S314" s="1"/>
      <c r="T314" s="1"/>
      <c r="U314" s="1"/>
      <c r="V314" s="15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</row>
    <row r="315" spans="1:67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5"/>
      <c r="Q315" s="1"/>
      <c r="R315" s="1"/>
      <c r="S315" s="1"/>
      <c r="T315" s="1"/>
      <c r="U315" s="1"/>
      <c r="V315" s="15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</row>
    <row r="316" spans="1:67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5"/>
      <c r="Q316" s="1"/>
      <c r="R316" s="1"/>
      <c r="S316" s="1"/>
      <c r="T316" s="1"/>
      <c r="U316" s="1"/>
      <c r="V316" s="15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</row>
    <row r="317" spans="1:67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5"/>
      <c r="Q317" s="1"/>
      <c r="R317" s="1"/>
      <c r="S317" s="1"/>
      <c r="T317" s="1"/>
      <c r="U317" s="1"/>
      <c r="V317" s="15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</row>
    <row r="318" spans="1:67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5"/>
      <c r="Q318" s="1"/>
      <c r="R318" s="1"/>
      <c r="S318" s="1"/>
      <c r="T318" s="1"/>
      <c r="U318" s="1"/>
      <c r="V318" s="15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</row>
    <row r="319" spans="1:67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5"/>
      <c r="Q319" s="1"/>
      <c r="R319" s="1"/>
      <c r="S319" s="1"/>
      <c r="T319" s="1"/>
      <c r="U319" s="1"/>
      <c r="V319" s="15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</row>
    <row r="320" spans="1:67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5"/>
      <c r="Q320" s="1"/>
      <c r="R320" s="1"/>
      <c r="S320" s="1"/>
      <c r="T320" s="1"/>
      <c r="U320" s="1"/>
      <c r="V320" s="15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</row>
    <row r="321" spans="1:67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5"/>
      <c r="Q321" s="1"/>
      <c r="R321" s="1"/>
      <c r="S321" s="1"/>
      <c r="T321" s="1"/>
      <c r="U321" s="1"/>
      <c r="V321" s="15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</row>
    <row r="322" spans="1:67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5"/>
      <c r="Q322" s="1"/>
      <c r="R322" s="1"/>
      <c r="S322" s="1"/>
      <c r="T322" s="1"/>
      <c r="U322" s="1"/>
      <c r="V322" s="15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</row>
    <row r="323" spans="1:67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5"/>
      <c r="Q323" s="1"/>
      <c r="R323" s="1"/>
      <c r="S323" s="1"/>
      <c r="T323" s="1"/>
      <c r="U323" s="1"/>
      <c r="V323" s="15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</row>
    <row r="324" spans="1:67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5"/>
      <c r="Q324" s="1"/>
      <c r="R324" s="1"/>
      <c r="S324" s="1"/>
      <c r="T324" s="1"/>
      <c r="U324" s="1"/>
      <c r="V324" s="15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</row>
    <row r="325" spans="1:67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5"/>
      <c r="Q325" s="1"/>
      <c r="R325" s="1"/>
      <c r="S325" s="1"/>
      <c r="T325" s="1"/>
      <c r="U325" s="1"/>
      <c r="V325" s="15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</row>
    <row r="326" spans="1:67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5"/>
      <c r="Q326" s="1"/>
      <c r="R326" s="1"/>
      <c r="S326" s="1"/>
      <c r="T326" s="1"/>
      <c r="U326" s="1"/>
      <c r="V326" s="15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</row>
    <row r="327" spans="1:67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5"/>
      <c r="Q327" s="1"/>
      <c r="R327" s="1"/>
      <c r="S327" s="1"/>
      <c r="T327" s="1"/>
      <c r="U327" s="1"/>
      <c r="V327" s="15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</row>
    <row r="328" spans="1:67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5"/>
      <c r="Q328" s="1"/>
      <c r="R328" s="1"/>
      <c r="S328" s="1"/>
      <c r="T328" s="1"/>
      <c r="U328" s="1"/>
      <c r="V328" s="15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</row>
    <row r="329" spans="1:67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5"/>
      <c r="Q329" s="1"/>
      <c r="R329" s="1"/>
      <c r="S329" s="1"/>
      <c r="T329" s="1"/>
      <c r="U329" s="1"/>
      <c r="V329" s="15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</row>
    <row r="330" spans="1:67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5"/>
      <c r="Q330" s="1"/>
      <c r="R330" s="1"/>
      <c r="S330" s="1"/>
      <c r="T330" s="1"/>
      <c r="U330" s="1"/>
      <c r="V330" s="15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</row>
    <row r="331" spans="1:67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5"/>
      <c r="Q331" s="1"/>
      <c r="R331" s="1"/>
      <c r="S331" s="1"/>
      <c r="T331" s="1"/>
      <c r="U331" s="1"/>
      <c r="V331" s="15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</row>
    <row r="332" spans="1:67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5"/>
      <c r="Q332" s="1"/>
      <c r="R332" s="1"/>
      <c r="S332" s="1"/>
      <c r="T332" s="1"/>
      <c r="U332" s="1"/>
      <c r="V332" s="15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</row>
    <row r="333" spans="1:67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5"/>
      <c r="Q333" s="1"/>
      <c r="R333" s="1"/>
      <c r="S333" s="1"/>
      <c r="T333" s="1"/>
      <c r="U333" s="1"/>
      <c r="V333" s="15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</row>
    <row r="334" spans="1:67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5"/>
      <c r="Q334" s="1"/>
      <c r="R334" s="1"/>
      <c r="S334" s="1"/>
      <c r="T334" s="1"/>
      <c r="U334" s="1"/>
      <c r="V334" s="15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</row>
    <row r="335" spans="1:67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5"/>
      <c r="Q335" s="1"/>
      <c r="R335" s="1"/>
      <c r="S335" s="1"/>
      <c r="T335" s="1"/>
      <c r="U335" s="1"/>
      <c r="V335" s="15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</row>
    <row r="336" spans="1:67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5"/>
      <c r="Q336" s="1"/>
      <c r="R336" s="1"/>
      <c r="S336" s="1"/>
      <c r="T336" s="1"/>
      <c r="U336" s="1"/>
      <c r="V336" s="15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</row>
    <row r="337" spans="1:67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5"/>
      <c r="Q337" s="1"/>
      <c r="R337" s="1"/>
      <c r="S337" s="1"/>
      <c r="T337" s="1"/>
      <c r="U337" s="1"/>
      <c r="V337" s="15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</row>
    <row r="338" spans="1:67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5"/>
      <c r="Q338" s="1"/>
      <c r="R338" s="1"/>
      <c r="S338" s="1"/>
      <c r="T338" s="1"/>
      <c r="U338" s="1"/>
      <c r="V338" s="15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</row>
    <row r="339" spans="1:67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5"/>
      <c r="Q339" s="1"/>
      <c r="R339" s="1"/>
      <c r="S339" s="1"/>
      <c r="T339" s="1"/>
      <c r="U339" s="1"/>
      <c r="V339" s="15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</row>
    <row r="340" spans="1:67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5"/>
      <c r="Q340" s="1"/>
      <c r="R340" s="1"/>
      <c r="S340" s="1"/>
      <c r="T340" s="1"/>
      <c r="U340" s="1"/>
      <c r="V340" s="15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</row>
    <row r="341" spans="1:67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5"/>
      <c r="Q341" s="1"/>
      <c r="R341" s="1"/>
      <c r="S341" s="1"/>
      <c r="T341" s="1"/>
      <c r="U341" s="1"/>
      <c r="V341" s="15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</row>
    <row r="342" spans="1:67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5"/>
      <c r="Q342" s="1"/>
      <c r="R342" s="1"/>
      <c r="S342" s="1"/>
      <c r="T342" s="1"/>
      <c r="U342" s="1"/>
      <c r="V342" s="15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</row>
    <row r="343" spans="1:67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5"/>
      <c r="Q343" s="1"/>
      <c r="R343" s="1"/>
      <c r="S343" s="1"/>
      <c r="T343" s="1"/>
      <c r="U343" s="1"/>
      <c r="V343" s="15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</row>
    <row r="344" spans="1:67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5"/>
      <c r="Q344" s="1"/>
      <c r="R344" s="1"/>
      <c r="S344" s="1"/>
      <c r="T344" s="1"/>
      <c r="U344" s="1"/>
      <c r="V344" s="15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</row>
    <row r="345" spans="1:67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5"/>
      <c r="Q345" s="1"/>
      <c r="R345" s="1"/>
      <c r="S345" s="1"/>
      <c r="T345" s="1"/>
      <c r="U345" s="1"/>
      <c r="V345" s="15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</row>
    <row r="346" spans="1:67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5"/>
      <c r="Q346" s="1"/>
      <c r="R346" s="1"/>
      <c r="S346" s="1"/>
      <c r="T346" s="1"/>
      <c r="U346" s="1"/>
      <c r="V346" s="15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</row>
    <row r="347" spans="1:67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5"/>
      <c r="Q347" s="1"/>
      <c r="R347" s="1"/>
      <c r="S347" s="1"/>
      <c r="T347" s="1"/>
      <c r="U347" s="1"/>
      <c r="V347" s="15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</row>
    <row r="348" spans="1:67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5"/>
      <c r="Q348" s="1"/>
      <c r="R348" s="1"/>
      <c r="S348" s="1"/>
      <c r="T348" s="1"/>
      <c r="U348" s="1"/>
      <c r="V348" s="15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</row>
    <row r="349" spans="1:67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5"/>
      <c r="Q349" s="1"/>
      <c r="R349" s="1"/>
      <c r="S349" s="1"/>
      <c r="T349" s="1"/>
      <c r="U349" s="1"/>
      <c r="V349" s="15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</row>
    <row r="350" spans="1:67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5"/>
      <c r="Q350" s="1"/>
      <c r="R350" s="1"/>
      <c r="S350" s="1"/>
      <c r="T350" s="1"/>
      <c r="U350" s="1"/>
      <c r="V350" s="15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</row>
    <row r="351" spans="1:67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5"/>
      <c r="Q351" s="1"/>
      <c r="R351" s="1"/>
      <c r="S351" s="1"/>
      <c r="T351" s="1"/>
      <c r="U351" s="1"/>
      <c r="V351" s="15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</row>
    <row r="352" spans="1:67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5"/>
      <c r="Q352" s="1"/>
      <c r="R352" s="1"/>
      <c r="S352" s="1"/>
      <c r="T352" s="1"/>
      <c r="U352" s="1"/>
      <c r="V352" s="15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</row>
    <row r="353" spans="1:67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5"/>
      <c r="Q353" s="1"/>
      <c r="R353" s="1"/>
      <c r="S353" s="1"/>
      <c r="T353" s="1"/>
      <c r="U353" s="1"/>
      <c r="V353" s="15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</row>
    <row r="354" spans="1:67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5"/>
      <c r="Q354" s="1"/>
      <c r="R354" s="1"/>
      <c r="S354" s="1"/>
      <c r="T354" s="1"/>
      <c r="U354" s="1"/>
      <c r="V354" s="15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</row>
    <row r="355" spans="1:67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5"/>
      <c r="Q355" s="1"/>
      <c r="R355" s="1"/>
      <c r="S355" s="1"/>
      <c r="T355" s="1"/>
      <c r="U355" s="1"/>
      <c r="V355" s="15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</row>
    <row r="356" spans="1:67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5"/>
      <c r="Q356" s="1"/>
      <c r="R356" s="1"/>
      <c r="S356" s="1"/>
      <c r="T356" s="1"/>
      <c r="U356" s="1"/>
      <c r="V356" s="15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</row>
    <row r="357" spans="1:67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5"/>
      <c r="Q357" s="1"/>
      <c r="R357" s="1"/>
      <c r="S357" s="1"/>
      <c r="T357" s="1"/>
      <c r="U357" s="1"/>
      <c r="V357" s="15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</row>
    <row r="358" spans="1:67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5"/>
      <c r="Q358" s="1"/>
      <c r="R358" s="1"/>
      <c r="S358" s="1"/>
      <c r="T358" s="1"/>
      <c r="U358" s="1"/>
      <c r="V358" s="15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</row>
    <row r="359" spans="1:67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5"/>
      <c r="Q359" s="1"/>
      <c r="R359" s="1"/>
      <c r="S359" s="1"/>
      <c r="T359" s="1"/>
      <c r="U359" s="1"/>
      <c r="V359" s="15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</row>
    <row r="360" spans="1:67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5"/>
      <c r="Q360" s="1"/>
      <c r="R360" s="1"/>
      <c r="S360" s="1"/>
      <c r="T360" s="1"/>
      <c r="U360" s="1"/>
      <c r="V360" s="15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</row>
    <row r="361" spans="1:67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5"/>
      <c r="Q361" s="1"/>
      <c r="R361" s="1"/>
      <c r="S361" s="1"/>
      <c r="T361" s="1"/>
      <c r="U361" s="1"/>
      <c r="V361" s="15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</row>
    <row r="362" spans="1:67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5"/>
      <c r="Q362" s="1"/>
      <c r="R362" s="1"/>
      <c r="S362" s="1"/>
      <c r="T362" s="1"/>
      <c r="U362" s="1"/>
      <c r="V362" s="15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</row>
    <row r="363" spans="1:67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5"/>
      <c r="Q363" s="1"/>
      <c r="R363" s="1"/>
      <c r="S363" s="1"/>
      <c r="T363" s="1"/>
      <c r="U363" s="1"/>
      <c r="V363" s="15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</row>
    <row r="364" spans="1:67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5"/>
      <c r="Q364" s="1"/>
      <c r="R364" s="1"/>
      <c r="S364" s="1"/>
      <c r="T364" s="1"/>
      <c r="U364" s="1"/>
      <c r="V364" s="15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</row>
    <row r="365" spans="1:67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5"/>
      <c r="Q365" s="1"/>
      <c r="R365" s="1"/>
      <c r="S365" s="1"/>
      <c r="T365" s="1"/>
      <c r="U365" s="1"/>
      <c r="V365" s="15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</row>
    <row r="366" spans="1:67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5"/>
      <c r="Q366" s="1"/>
      <c r="R366" s="1"/>
      <c r="S366" s="1"/>
      <c r="T366" s="1"/>
      <c r="U366" s="1"/>
      <c r="V366" s="15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</row>
    <row r="367" spans="1:67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5"/>
      <c r="Q367" s="1"/>
      <c r="R367" s="1"/>
      <c r="S367" s="1"/>
      <c r="T367" s="1"/>
      <c r="U367" s="1"/>
      <c r="V367" s="15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</row>
    <row r="368" spans="1:67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5"/>
      <c r="Q368" s="1"/>
      <c r="R368" s="1"/>
      <c r="S368" s="1"/>
      <c r="T368" s="1"/>
      <c r="U368" s="1"/>
      <c r="V368" s="15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</row>
    <row r="369" spans="1:67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5"/>
      <c r="Q369" s="1"/>
      <c r="R369" s="1"/>
      <c r="S369" s="1"/>
      <c r="T369" s="1"/>
      <c r="U369" s="1"/>
      <c r="V369" s="15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</row>
    <row r="370" spans="1:67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5"/>
      <c r="Q370" s="1"/>
      <c r="R370" s="1"/>
      <c r="S370" s="1"/>
      <c r="T370" s="1"/>
      <c r="U370" s="1"/>
      <c r="V370" s="15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</row>
    <row r="371" spans="1:67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5"/>
      <c r="Q371" s="1"/>
      <c r="R371" s="1"/>
      <c r="S371" s="1"/>
      <c r="T371" s="1"/>
      <c r="U371" s="1"/>
      <c r="V371" s="15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</row>
    <row r="372" spans="1:67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5"/>
      <c r="Q372" s="1"/>
      <c r="R372" s="1"/>
      <c r="S372" s="1"/>
      <c r="T372" s="1"/>
      <c r="U372" s="1"/>
      <c r="V372" s="15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</row>
    <row r="373" spans="1:67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5"/>
      <c r="Q373" s="1"/>
      <c r="R373" s="1"/>
      <c r="S373" s="1"/>
      <c r="T373" s="1"/>
      <c r="U373" s="1"/>
      <c r="V373" s="15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</row>
    <row r="374" spans="1:67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5"/>
      <c r="Q374" s="1"/>
      <c r="R374" s="1"/>
      <c r="S374" s="1"/>
      <c r="T374" s="1"/>
      <c r="U374" s="1"/>
      <c r="V374" s="15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</row>
    <row r="375" spans="1:67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5"/>
      <c r="Q375" s="1"/>
      <c r="R375" s="1"/>
      <c r="S375" s="1"/>
      <c r="T375" s="1"/>
      <c r="U375" s="1"/>
      <c r="V375" s="15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</row>
    <row r="376" spans="1:67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5"/>
      <c r="Q376" s="1"/>
      <c r="R376" s="1"/>
      <c r="S376" s="1"/>
      <c r="T376" s="1"/>
      <c r="U376" s="1"/>
      <c r="V376" s="15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</row>
    <row r="377" spans="1:67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5"/>
      <c r="Q377" s="1"/>
      <c r="R377" s="1"/>
      <c r="S377" s="1"/>
      <c r="T377" s="1"/>
      <c r="U377" s="1"/>
      <c r="V377" s="15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</row>
    <row r="378" spans="1:67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5"/>
      <c r="Q378" s="1"/>
      <c r="R378" s="1"/>
      <c r="S378" s="1"/>
      <c r="T378" s="1"/>
      <c r="U378" s="1"/>
      <c r="V378" s="15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</row>
    <row r="379" spans="1:67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5"/>
      <c r="Q379" s="1"/>
      <c r="R379" s="1"/>
      <c r="S379" s="1"/>
      <c r="T379" s="1"/>
      <c r="U379" s="1"/>
      <c r="V379" s="15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</row>
    <row r="380" spans="1:67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5"/>
      <c r="Q380" s="1"/>
      <c r="R380" s="1"/>
      <c r="S380" s="1"/>
      <c r="T380" s="1"/>
      <c r="U380" s="1"/>
      <c r="V380" s="15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</row>
    <row r="381" spans="1:67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5"/>
      <c r="Q381" s="1"/>
      <c r="R381" s="1"/>
      <c r="S381" s="1"/>
      <c r="T381" s="1"/>
      <c r="U381" s="1"/>
      <c r="V381" s="15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</row>
    <row r="382" spans="1:67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5"/>
      <c r="Q382" s="1"/>
      <c r="R382" s="1"/>
      <c r="S382" s="1"/>
      <c r="T382" s="1"/>
      <c r="U382" s="1"/>
      <c r="V382" s="15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</row>
    <row r="383" spans="1:67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5"/>
      <c r="Q383" s="1"/>
      <c r="R383" s="1"/>
      <c r="S383" s="1"/>
      <c r="T383" s="1"/>
      <c r="U383" s="1"/>
      <c r="V383" s="15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</row>
    <row r="384" spans="1:67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5"/>
      <c r="Q384" s="1"/>
      <c r="R384" s="1"/>
      <c r="S384" s="1"/>
      <c r="T384" s="1"/>
      <c r="U384" s="1"/>
      <c r="V384" s="15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</row>
    <row r="385" spans="1:67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5"/>
      <c r="Q385" s="1"/>
      <c r="R385" s="1"/>
      <c r="S385" s="1"/>
      <c r="T385" s="1"/>
      <c r="U385" s="1"/>
      <c r="V385" s="15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</row>
    <row r="386" spans="1:67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5"/>
      <c r="Q386" s="1"/>
      <c r="R386" s="1"/>
      <c r="S386" s="1"/>
      <c r="T386" s="1"/>
      <c r="U386" s="1"/>
      <c r="V386" s="15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</row>
    <row r="387" spans="1:67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5"/>
      <c r="Q387" s="1"/>
      <c r="R387" s="1"/>
      <c r="S387" s="1"/>
      <c r="T387" s="1"/>
      <c r="U387" s="1"/>
      <c r="V387" s="15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</row>
    <row r="388" spans="1:67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5"/>
      <c r="Q388" s="1"/>
      <c r="R388" s="1"/>
      <c r="S388" s="1"/>
      <c r="T388" s="1"/>
      <c r="U388" s="1"/>
      <c r="V388" s="15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</row>
    <row r="389" spans="1:67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5"/>
      <c r="Q389" s="1"/>
      <c r="R389" s="1"/>
      <c r="S389" s="1"/>
      <c r="T389" s="1"/>
      <c r="U389" s="1"/>
      <c r="V389" s="15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</row>
    <row r="390" spans="1:67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5"/>
      <c r="Q390" s="1"/>
      <c r="R390" s="1"/>
      <c r="S390" s="1"/>
      <c r="T390" s="1"/>
      <c r="U390" s="1"/>
      <c r="V390" s="15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</row>
    <row r="391" spans="1:67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5"/>
      <c r="Q391" s="1"/>
      <c r="R391" s="1"/>
      <c r="S391" s="1"/>
      <c r="T391" s="1"/>
      <c r="U391" s="1"/>
      <c r="V391" s="15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</row>
    <row r="392" spans="1:67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5"/>
      <c r="Q392" s="1"/>
      <c r="R392" s="1"/>
      <c r="S392" s="1"/>
      <c r="T392" s="1"/>
      <c r="U392" s="1"/>
      <c r="V392" s="15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</row>
    <row r="393" spans="1:67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5"/>
      <c r="Q393" s="1"/>
      <c r="R393" s="1"/>
      <c r="S393" s="1"/>
      <c r="T393" s="1"/>
      <c r="U393" s="1"/>
      <c r="V393" s="15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</row>
    <row r="394" spans="1:67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5"/>
      <c r="Q394" s="1"/>
      <c r="R394" s="1"/>
      <c r="S394" s="1"/>
      <c r="T394" s="1"/>
      <c r="U394" s="1"/>
      <c r="V394" s="15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</row>
    <row r="395" spans="1:67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5"/>
      <c r="Q395" s="1"/>
      <c r="R395" s="1"/>
      <c r="S395" s="1"/>
      <c r="T395" s="1"/>
      <c r="U395" s="1"/>
      <c r="V395" s="15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</row>
    <row r="396" spans="1:67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5"/>
      <c r="Q396" s="1"/>
      <c r="R396" s="1"/>
      <c r="S396" s="1"/>
      <c r="T396" s="1"/>
      <c r="U396" s="1"/>
      <c r="V396" s="15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</row>
    <row r="397" spans="1:67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5"/>
      <c r="Q397" s="1"/>
      <c r="R397" s="1"/>
      <c r="S397" s="1"/>
      <c r="T397" s="1"/>
      <c r="U397" s="1"/>
      <c r="V397" s="15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</row>
    <row r="398" spans="1:67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5"/>
      <c r="Q398" s="1"/>
      <c r="R398" s="1"/>
      <c r="S398" s="1"/>
      <c r="T398" s="1"/>
      <c r="U398" s="1"/>
      <c r="V398" s="15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</row>
    <row r="399" spans="1:67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5"/>
      <c r="Q399" s="1"/>
      <c r="R399" s="1"/>
      <c r="S399" s="1"/>
      <c r="T399" s="1"/>
      <c r="U399" s="1"/>
      <c r="V399" s="15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</row>
    <row r="400" spans="1:67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5"/>
      <c r="Q400" s="1"/>
      <c r="R400" s="1"/>
      <c r="S400" s="1"/>
      <c r="T400" s="1"/>
      <c r="U400" s="1"/>
      <c r="V400" s="15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</row>
    <row r="401" spans="1:67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5"/>
      <c r="Q401" s="1"/>
      <c r="R401" s="1"/>
      <c r="S401" s="1"/>
      <c r="T401" s="1"/>
      <c r="U401" s="1"/>
      <c r="V401" s="15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</row>
    <row r="402" spans="1:67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5"/>
      <c r="Q402" s="1"/>
      <c r="R402" s="1"/>
      <c r="S402" s="1"/>
      <c r="T402" s="1"/>
      <c r="U402" s="1"/>
      <c r="V402" s="15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</row>
    <row r="403" spans="1:67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5"/>
      <c r="Q403" s="1"/>
      <c r="R403" s="1"/>
      <c r="S403" s="1"/>
      <c r="T403" s="1"/>
      <c r="U403" s="1"/>
      <c r="V403" s="15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</row>
    <row r="404" spans="1:67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5"/>
      <c r="Q404" s="1"/>
      <c r="R404" s="1"/>
      <c r="S404" s="1"/>
      <c r="T404" s="1"/>
      <c r="U404" s="1"/>
      <c r="V404" s="15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</row>
    <row r="405" spans="1:67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5"/>
      <c r="Q405" s="1"/>
      <c r="R405" s="1"/>
      <c r="S405" s="1"/>
      <c r="T405" s="1"/>
      <c r="U405" s="1"/>
      <c r="V405" s="15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</row>
    <row r="406" spans="1:67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5"/>
      <c r="Q406" s="1"/>
      <c r="R406" s="1"/>
      <c r="S406" s="1"/>
      <c r="T406" s="1"/>
      <c r="U406" s="1"/>
      <c r="V406" s="15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</row>
    <row r="407" spans="1:67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5"/>
      <c r="Q407" s="1"/>
      <c r="R407" s="1"/>
      <c r="S407" s="1"/>
      <c r="T407" s="1"/>
      <c r="U407" s="1"/>
      <c r="V407" s="15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</row>
    <row r="408" spans="1:67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5"/>
      <c r="Q408" s="1"/>
      <c r="R408" s="1"/>
      <c r="S408" s="1"/>
      <c r="T408" s="1"/>
      <c r="U408" s="1"/>
      <c r="V408" s="15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</row>
    <row r="409" spans="1:67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5"/>
      <c r="Q409" s="1"/>
      <c r="R409" s="1"/>
      <c r="S409" s="1"/>
      <c r="T409" s="1"/>
      <c r="U409" s="1"/>
      <c r="V409" s="15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</row>
    <row r="410" spans="1:67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5"/>
      <c r="Q410" s="1"/>
      <c r="R410" s="1"/>
      <c r="S410" s="1"/>
      <c r="T410" s="1"/>
      <c r="U410" s="1"/>
      <c r="V410" s="15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</row>
    <row r="411" spans="1:67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5"/>
      <c r="Q411" s="1"/>
      <c r="R411" s="1"/>
      <c r="S411" s="1"/>
      <c r="T411" s="1"/>
      <c r="U411" s="1"/>
      <c r="V411" s="15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</row>
    <row r="412" spans="1:67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5"/>
      <c r="Q412" s="1"/>
      <c r="R412" s="1"/>
      <c r="S412" s="1"/>
      <c r="T412" s="1"/>
      <c r="U412" s="1"/>
      <c r="V412" s="15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</row>
    <row r="413" spans="1:67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5"/>
      <c r="Q413" s="1"/>
      <c r="R413" s="1"/>
      <c r="S413" s="1"/>
      <c r="T413" s="1"/>
      <c r="U413" s="1"/>
      <c r="V413" s="15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</row>
    <row r="414" spans="1:67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5"/>
      <c r="Q414" s="1"/>
      <c r="R414" s="1"/>
      <c r="S414" s="1"/>
      <c r="T414" s="1"/>
      <c r="U414" s="1"/>
      <c r="V414" s="15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</row>
    <row r="415" spans="1:67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5"/>
      <c r="Q415" s="1"/>
      <c r="R415" s="1"/>
      <c r="S415" s="1"/>
      <c r="T415" s="1"/>
      <c r="U415" s="1"/>
      <c r="V415" s="15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</row>
    <row r="416" spans="1:67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5"/>
      <c r="Q416" s="1"/>
      <c r="R416" s="1"/>
      <c r="S416" s="1"/>
      <c r="T416" s="1"/>
      <c r="U416" s="1"/>
      <c r="V416" s="15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</row>
    <row r="417" spans="1:67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5"/>
      <c r="Q417" s="1"/>
      <c r="R417" s="1"/>
      <c r="S417" s="1"/>
      <c r="T417" s="1"/>
      <c r="U417" s="1"/>
      <c r="V417" s="15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</row>
    <row r="418" spans="1:67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5"/>
      <c r="Q418" s="1"/>
      <c r="R418" s="1"/>
      <c r="S418" s="1"/>
      <c r="T418" s="1"/>
      <c r="U418" s="1"/>
      <c r="V418" s="15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</row>
    <row r="419" spans="1:67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5"/>
      <c r="Q419" s="1"/>
      <c r="R419" s="1"/>
      <c r="S419" s="1"/>
      <c r="T419" s="1"/>
      <c r="U419" s="1"/>
      <c r="V419" s="15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</row>
    <row r="420" spans="1:67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5"/>
      <c r="Q420" s="1"/>
      <c r="R420" s="1"/>
      <c r="S420" s="1"/>
      <c r="T420" s="1"/>
      <c r="U420" s="1"/>
      <c r="V420" s="15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</row>
    <row r="421" spans="1:67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5"/>
      <c r="Q421" s="1"/>
      <c r="R421" s="1"/>
      <c r="S421" s="1"/>
      <c r="T421" s="1"/>
      <c r="U421" s="1"/>
      <c r="V421" s="15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</row>
    <row r="422" spans="1:67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5"/>
      <c r="Q422" s="1"/>
      <c r="R422" s="1"/>
      <c r="S422" s="1"/>
      <c r="T422" s="1"/>
      <c r="U422" s="1"/>
      <c r="V422" s="15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</row>
    <row r="423" spans="1:67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5"/>
      <c r="Q423" s="1"/>
      <c r="R423" s="1"/>
      <c r="S423" s="1"/>
      <c r="T423" s="1"/>
      <c r="U423" s="1"/>
      <c r="V423" s="15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</row>
    <row r="424" spans="1:67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5"/>
      <c r="Q424" s="1"/>
      <c r="R424" s="1"/>
      <c r="S424" s="1"/>
      <c r="T424" s="1"/>
      <c r="U424" s="1"/>
      <c r="V424" s="15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</row>
    <row r="425" spans="1:67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5"/>
      <c r="Q425" s="1"/>
      <c r="R425" s="1"/>
      <c r="S425" s="1"/>
      <c r="T425" s="1"/>
      <c r="U425" s="1"/>
      <c r="V425" s="15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</row>
    <row r="426" spans="1:67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5"/>
      <c r="Q426" s="1"/>
      <c r="R426" s="1"/>
      <c r="S426" s="1"/>
      <c r="T426" s="1"/>
      <c r="U426" s="1"/>
      <c r="V426" s="15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</row>
    <row r="427" spans="1:67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5"/>
      <c r="Q427" s="1"/>
      <c r="R427" s="1"/>
      <c r="S427" s="1"/>
      <c r="T427" s="1"/>
      <c r="U427" s="1"/>
      <c r="V427" s="15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</row>
    <row r="428" spans="1:67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5"/>
      <c r="Q428" s="1"/>
      <c r="R428" s="1"/>
      <c r="S428" s="1"/>
      <c r="T428" s="1"/>
      <c r="U428" s="1"/>
      <c r="V428" s="15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</row>
    <row r="429" spans="1:67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5"/>
      <c r="Q429" s="1"/>
      <c r="R429" s="1"/>
      <c r="S429" s="1"/>
      <c r="T429" s="1"/>
      <c r="U429" s="1"/>
      <c r="V429" s="15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</row>
    <row r="430" spans="1:67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5"/>
      <c r="Q430" s="1"/>
      <c r="R430" s="1"/>
      <c r="S430" s="1"/>
      <c r="T430" s="1"/>
      <c r="U430" s="1"/>
      <c r="V430" s="15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</row>
    <row r="431" spans="1:67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5"/>
      <c r="Q431" s="1"/>
      <c r="R431" s="1"/>
      <c r="S431" s="1"/>
      <c r="T431" s="1"/>
      <c r="U431" s="1"/>
      <c r="V431" s="15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</row>
    <row r="432" spans="1:67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5"/>
      <c r="Q432" s="1"/>
      <c r="R432" s="1"/>
      <c r="S432" s="1"/>
      <c r="T432" s="1"/>
      <c r="U432" s="1"/>
      <c r="V432" s="15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</row>
    <row r="433" spans="1:67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5"/>
      <c r="Q433" s="1"/>
      <c r="R433" s="1"/>
      <c r="S433" s="1"/>
      <c r="T433" s="1"/>
      <c r="U433" s="1"/>
      <c r="V433" s="15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</row>
    <row r="434" spans="1:67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5"/>
      <c r="Q434" s="1"/>
      <c r="R434" s="1"/>
      <c r="S434" s="1"/>
      <c r="T434" s="1"/>
      <c r="U434" s="1"/>
      <c r="V434" s="15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</row>
    <row r="435" spans="1:67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5"/>
      <c r="Q435" s="1"/>
      <c r="R435" s="1"/>
      <c r="S435" s="1"/>
      <c r="T435" s="1"/>
      <c r="U435" s="1"/>
      <c r="V435" s="15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</row>
    <row r="436" spans="1:67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5"/>
      <c r="Q436" s="1"/>
      <c r="R436" s="1"/>
      <c r="S436" s="1"/>
      <c r="T436" s="1"/>
      <c r="U436" s="1"/>
      <c r="V436" s="15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</row>
    <row r="437" spans="1:67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5"/>
      <c r="Q437" s="1"/>
      <c r="R437" s="1"/>
      <c r="S437" s="1"/>
      <c r="T437" s="1"/>
      <c r="U437" s="1"/>
      <c r="V437" s="15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</row>
    <row r="438" spans="1:67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5"/>
      <c r="Q438" s="1"/>
      <c r="R438" s="1"/>
      <c r="S438" s="1"/>
      <c r="T438" s="1"/>
      <c r="U438" s="1"/>
      <c r="V438" s="15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</row>
    <row r="439" spans="1:67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5"/>
      <c r="Q439" s="1"/>
      <c r="R439" s="1"/>
      <c r="S439" s="1"/>
      <c r="T439" s="1"/>
      <c r="U439" s="1"/>
      <c r="V439" s="15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</row>
    <row r="440" spans="1:67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5"/>
      <c r="Q440" s="1"/>
      <c r="R440" s="1"/>
      <c r="S440" s="1"/>
      <c r="T440" s="1"/>
      <c r="U440" s="1"/>
      <c r="V440" s="15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</row>
    <row r="441" spans="1:67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5"/>
      <c r="Q441" s="1"/>
      <c r="R441" s="1"/>
      <c r="S441" s="1"/>
      <c r="T441" s="1"/>
      <c r="U441" s="1"/>
      <c r="V441" s="15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</row>
    <row r="442" spans="1:67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5"/>
      <c r="Q442" s="1"/>
      <c r="R442" s="1"/>
      <c r="S442" s="1"/>
      <c r="T442" s="1"/>
      <c r="U442" s="1"/>
      <c r="V442" s="15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</row>
    <row r="443" spans="1:67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5"/>
      <c r="Q443" s="1"/>
      <c r="R443" s="1"/>
      <c r="S443" s="1"/>
      <c r="T443" s="1"/>
      <c r="U443" s="1"/>
      <c r="V443" s="15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</row>
    <row r="444" spans="1:67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5"/>
      <c r="Q444" s="1"/>
      <c r="R444" s="1"/>
      <c r="S444" s="1"/>
      <c r="T444" s="1"/>
      <c r="U444" s="1"/>
      <c r="V444" s="15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</row>
    <row r="445" spans="1:67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5"/>
      <c r="Q445" s="1"/>
      <c r="R445" s="1"/>
      <c r="S445" s="1"/>
      <c r="T445" s="1"/>
      <c r="U445" s="1"/>
      <c r="V445" s="15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</row>
    <row r="446" spans="1:67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5"/>
      <c r="Q446" s="1"/>
      <c r="R446" s="1"/>
      <c r="S446" s="1"/>
      <c r="T446" s="1"/>
      <c r="U446" s="1"/>
      <c r="V446" s="15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</row>
    <row r="447" spans="1:67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5"/>
      <c r="Q447" s="1"/>
      <c r="R447" s="1"/>
      <c r="S447" s="1"/>
      <c r="T447" s="1"/>
      <c r="U447" s="1"/>
      <c r="V447" s="15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</row>
    <row r="448" spans="1:67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5"/>
      <c r="Q448" s="1"/>
      <c r="R448" s="1"/>
      <c r="S448" s="1"/>
      <c r="T448" s="1"/>
      <c r="U448" s="1"/>
      <c r="V448" s="15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</row>
    <row r="449" spans="1:67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5"/>
      <c r="Q449" s="1"/>
      <c r="R449" s="1"/>
      <c r="S449" s="1"/>
      <c r="T449" s="1"/>
      <c r="U449" s="1"/>
      <c r="V449" s="15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</row>
    <row r="450" spans="1:67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5"/>
      <c r="Q450" s="1"/>
      <c r="R450" s="1"/>
      <c r="S450" s="1"/>
      <c r="T450" s="1"/>
      <c r="U450" s="1"/>
      <c r="V450" s="15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</row>
    <row r="451" spans="1:67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5"/>
      <c r="Q451" s="1"/>
      <c r="R451" s="1"/>
      <c r="S451" s="1"/>
      <c r="T451" s="1"/>
      <c r="U451" s="1"/>
      <c r="V451" s="15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</row>
    <row r="452" spans="1:67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5"/>
      <c r="Q452" s="1"/>
      <c r="R452" s="1"/>
      <c r="S452" s="1"/>
      <c r="T452" s="1"/>
      <c r="U452" s="1"/>
      <c r="V452" s="15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</row>
    <row r="453" spans="1:67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5"/>
      <c r="Q453" s="1"/>
      <c r="R453" s="1"/>
      <c r="S453" s="1"/>
      <c r="T453" s="1"/>
      <c r="U453" s="1"/>
      <c r="V453" s="15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</row>
    <row r="454" spans="1:67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5"/>
      <c r="Q454" s="1"/>
      <c r="R454" s="1"/>
      <c r="S454" s="1"/>
      <c r="T454" s="1"/>
      <c r="U454" s="1"/>
      <c r="V454" s="15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</row>
    <row r="455" spans="1:67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5"/>
      <c r="Q455" s="1"/>
      <c r="R455" s="1"/>
      <c r="S455" s="1"/>
      <c r="T455" s="1"/>
      <c r="U455" s="1"/>
      <c r="V455" s="15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</row>
    <row r="456" spans="1:67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5"/>
      <c r="Q456" s="1"/>
      <c r="R456" s="1"/>
      <c r="S456" s="1"/>
      <c r="T456" s="1"/>
      <c r="U456" s="1"/>
      <c r="V456" s="15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</row>
    <row r="457" spans="1:67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5"/>
      <c r="Q457" s="1"/>
      <c r="R457" s="1"/>
      <c r="S457" s="1"/>
      <c r="T457" s="1"/>
      <c r="U457" s="1"/>
      <c r="V457" s="15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</row>
    <row r="458" spans="1:67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5"/>
      <c r="Q458" s="1"/>
      <c r="R458" s="1"/>
      <c r="S458" s="1"/>
      <c r="T458" s="1"/>
      <c r="U458" s="1"/>
      <c r="V458" s="15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</row>
    <row r="459" spans="1:67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5"/>
      <c r="Q459" s="1"/>
      <c r="R459" s="1"/>
      <c r="S459" s="1"/>
      <c r="T459" s="1"/>
      <c r="U459" s="1"/>
      <c r="V459" s="15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</row>
    <row r="460" spans="1:67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5"/>
      <c r="Q460" s="1"/>
      <c r="R460" s="1"/>
      <c r="S460" s="1"/>
      <c r="T460" s="1"/>
      <c r="U460" s="1"/>
      <c r="V460" s="15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</row>
    <row r="461" spans="1:67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5"/>
      <c r="Q461" s="1"/>
      <c r="R461" s="1"/>
      <c r="S461" s="1"/>
      <c r="T461" s="1"/>
      <c r="U461" s="1"/>
      <c r="V461" s="15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</row>
    <row r="462" spans="1:67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5"/>
      <c r="Q462" s="1"/>
      <c r="R462" s="1"/>
      <c r="S462" s="1"/>
      <c r="T462" s="1"/>
      <c r="U462" s="1"/>
      <c r="V462" s="15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</row>
    <row r="463" spans="1:67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5"/>
      <c r="Q463" s="1"/>
      <c r="R463" s="1"/>
      <c r="S463" s="1"/>
      <c r="T463" s="1"/>
      <c r="U463" s="1"/>
      <c r="V463" s="15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</row>
    <row r="464" spans="1:67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5"/>
      <c r="Q464" s="1"/>
      <c r="R464" s="1"/>
      <c r="S464" s="1"/>
      <c r="T464" s="1"/>
      <c r="U464" s="1"/>
      <c r="V464" s="15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</row>
    <row r="465" spans="1:67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5"/>
      <c r="Q465" s="1"/>
      <c r="R465" s="1"/>
      <c r="S465" s="1"/>
      <c r="T465" s="1"/>
      <c r="U465" s="1"/>
      <c r="V465" s="15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</row>
    <row r="466" spans="1:67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5"/>
      <c r="Q466" s="1"/>
      <c r="R466" s="1"/>
      <c r="S466" s="1"/>
      <c r="T466" s="1"/>
      <c r="U466" s="1"/>
      <c r="V466" s="15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</row>
    <row r="467" spans="1:67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5"/>
      <c r="Q467" s="1"/>
      <c r="R467" s="1"/>
      <c r="S467" s="1"/>
      <c r="T467" s="1"/>
      <c r="U467" s="1"/>
      <c r="V467" s="15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</row>
    <row r="468" spans="1:67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5"/>
      <c r="Q468" s="1"/>
      <c r="R468" s="1"/>
      <c r="S468" s="1"/>
      <c r="T468" s="1"/>
      <c r="U468" s="1"/>
      <c r="V468" s="15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</row>
    <row r="469" spans="1:67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5"/>
      <c r="Q469" s="1"/>
      <c r="R469" s="1"/>
      <c r="S469" s="1"/>
      <c r="T469" s="1"/>
      <c r="U469" s="1"/>
      <c r="V469" s="15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</row>
    <row r="470" spans="1:67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5"/>
      <c r="Q470" s="1"/>
      <c r="R470" s="1"/>
      <c r="S470" s="1"/>
      <c r="T470" s="1"/>
      <c r="U470" s="1"/>
      <c r="V470" s="15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</row>
    <row r="471" spans="1:67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5"/>
      <c r="Q471" s="1"/>
      <c r="R471" s="1"/>
      <c r="S471" s="1"/>
      <c r="T471" s="1"/>
      <c r="U471" s="1"/>
      <c r="V471" s="15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</row>
    <row r="472" spans="1:67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5"/>
      <c r="Q472" s="1"/>
      <c r="R472" s="1"/>
      <c r="S472" s="1"/>
      <c r="T472" s="1"/>
      <c r="U472" s="1"/>
      <c r="V472" s="15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</row>
    <row r="473" spans="1:67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5"/>
      <c r="Q473" s="1"/>
      <c r="R473" s="1"/>
      <c r="S473" s="1"/>
      <c r="T473" s="1"/>
      <c r="U473" s="1"/>
      <c r="V473" s="15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</row>
    <row r="474" spans="1:67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5"/>
      <c r="Q474" s="1"/>
      <c r="R474" s="1"/>
      <c r="S474" s="1"/>
      <c r="T474" s="1"/>
      <c r="U474" s="1"/>
      <c r="V474" s="15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</row>
    <row r="475" spans="1:67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5"/>
      <c r="Q475" s="1"/>
      <c r="R475" s="1"/>
      <c r="S475" s="1"/>
      <c r="T475" s="1"/>
      <c r="U475" s="1"/>
      <c r="V475" s="15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</row>
    <row r="476" spans="1:67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5"/>
      <c r="Q476" s="1"/>
      <c r="R476" s="1"/>
      <c r="S476" s="1"/>
      <c r="T476" s="1"/>
      <c r="U476" s="1"/>
      <c r="V476" s="15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</row>
    <row r="477" spans="1:67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5"/>
      <c r="Q477" s="1"/>
      <c r="R477" s="1"/>
      <c r="S477" s="1"/>
      <c r="T477" s="1"/>
      <c r="U477" s="1"/>
      <c r="V477" s="15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</row>
    <row r="478" spans="1:67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5"/>
      <c r="Q478" s="1"/>
      <c r="R478" s="1"/>
      <c r="S478" s="1"/>
      <c r="T478" s="1"/>
      <c r="U478" s="1"/>
      <c r="V478" s="15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</row>
    <row r="479" spans="1:67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5"/>
      <c r="Q479" s="1"/>
      <c r="R479" s="1"/>
      <c r="S479" s="1"/>
      <c r="T479" s="1"/>
      <c r="U479" s="1"/>
      <c r="V479" s="15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</row>
    <row r="480" spans="1:67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5"/>
      <c r="Q480" s="1"/>
      <c r="R480" s="1"/>
      <c r="S480" s="1"/>
      <c r="T480" s="1"/>
      <c r="U480" s="1"/>
      <c r="V480" s="15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</row>
    <row r="481" spans="1:67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5"/>
      <c r="Q481" s="1"/>
      <c r="R481" s="1"/>
      <c r="S481" s="1"/>
      <c r="T481" s="1"/>
      <c r="U481" s="1"/>
      <c r="V481" s="15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</row>
    <row r="482" spans="1:67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5"/>
      <c r="Q482" s="1"/>
      <c r="R482" s="1"/>
      <c r="S482" s="1"/>
      <c r="T482" s="1"/>
      <c r="U482" s="1"/>
      <c r="V482" s="15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</row>
    <row r="483" spans="1:67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5"/>
      <c r="Q483" s="1"/>
      <c r="R483" s="1"/>
      <c r="S483" s="1"/>
      <c r="T483" s="1"/>
      <c r="U483" s="1"/>
      <c r="V483" s="15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</row>
    <row r="484" spans="1:67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5"/>
      <c r="Q484" s="1"/>
      <c r="R484" s="1"/>
      <c r="S484" s="1"/>
      <c r="T484" s="1"/>
      <c r="U484" s="1"/>
      <c r="V484" s="15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</row>
    <row r="485" spans="1:67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5"/>
      <c r="Q485" s="1"/>
      <c r="R485" s="1"/>
      <c r="S485" s="1"/>
      <c r="T485" s="1"/>
      <c r="U485" s="1"/>
      <c r="V485" s="15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</row>
    <row r="486" spans="1:67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5"/>
      <c r="Q486" s="1"/>
      <c r="R486" s="1"/>
      <c r="S486" s="1"/>
      <c r="T486" s="1"/>
      <c r="U486" s="1"/>
      <c r="V486" s="15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</row>
    <row r="487" spans="1:67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5"/>
      <c r="Q487" s="1"/>
      <c r="R487" s="1"/>
      <c r="S487" s="1"/>
      <c r="T487" s="1"/>
      <c r="U487" s="1"/>
      <c r="V487" s="15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</row>
    <row r="488" spans="1:67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5"/>
      <c r="Q488" s="1"/>
      <c r="R488" s="1"/>
      <c r="S488" s="1"/>
      <c r="T488" s="1"/>
      <c r="U488" s="1"/>
      <c r="V488" s="15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</row>
    <row r="489" spans="1:67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5"/>
      <c r="Q489" s="1"/>
      <c r="R489" s="1"/>
      <c r="S489" s="1"/>
      <c r="T489" s="1"/>
      <c r="U489" s="1"/>
      <c r="V489" s="15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</row>
    <row r="490" spans="1:67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5"/>
      <c r="Q490" s="1"/>
      <c r="R490" s="1"/>
      <c r="S490" s="1"/>
      <c r="T490" s="1"/>
      <c r="U490" s="1"/>
      <c r="V490" s="15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</row>
    <row r="491" spans="1:67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5"/>
      <c r="Q491" s="1"/>
      <c r="R491" s="1"/>
      <c r="S491" s="1"/>
      <c r="T491" s="1"/>
      <c r="U491" s="1"/>
      <c r="V491" s="15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</row>
    <row r="492" spans="1:67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5"/>
      <c r="Q492" s="1"/>
      <c r="R492" s="1"/>
      <c r="S492" s="1"/>
      <c r="T492" s="1"/>
      <c r="U492" s="1"/>
      <c r="V492" s="15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</row>
    <row r="493" spans="1:67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5"/>
      <c r="Q493" s="1"/>
      <c r="R493" s="1"/>
      <c r="S493" s="1"/>
      <c r="T493" s="1"/>
      <c r="U493" s="1"/>
      <c r="V493" s="15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</row>
    <row r="494" spans="1:67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5"/>
      <c r="Q494" s="1"/>
      <c r="R494" s="1"/>
      <c r="S494" s="1"/>
      <c r="T494" s="1"/>
      <c r="U494" s="1"/>
      <c r="V494" s="15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</row>
    <row r="495" spans="1:67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5"/>
      <c r="Q495" s="1"/>
      <c r="R495" s="1"/>
      <c r="S495" s="1"/>
      <c r="T495" s="1"/>
      <c r="U495" s="1"/>
      <c r="V495" s="15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</row>
    <row r="496" spans="1:67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5"/>
      <c r="Q496" s="1"/>
      <c r="R496" s="1"/>
      <c r="S496" s="1"/>
      <c r="T496" s="1"/>
      <c r="U496" s="1"/>
      <c r="V496" s="15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</row>
    <row r="497" spans="1:67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5"/>
      <c r="Q497" s="1"/>
      <c r="R497" s="1"/>
      <c r="S497" s="1"/>
      <c r="T497" s="1"/>
      <c r="U497" s="1"/>
      <c r="V497" s="15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</row>
    <row r="498" spans="1:67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5"/>
      <c r="Q498" s="1"/>
      <c r="R498" s="1"/>
      <c r="S498" s="1"/>
      <c r="T498" s="1"/>
      <c r="U498" s="1"/>
      <c r="V498" s="15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</row>
    <row r="499" spans="1:67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5"/>
      <c r="Q499" s="1"/>
      <c r="R499" s="1"/>
      <c r="S499" s="1"/>
      <c r="T499" s="1"/>
      <c r="U499" s="1"/>
      <c r="V499" s="15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</row>
    <row r="500" spans="1:67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5"/>
      <c r="Q500" s="1"/>
      <c r="R500" s="1"/>
      <c r="S500" s="1"/>
      <c r="T500" s="1"/>
      <c r="U500" s="1"/>
      <c r="V500" s="15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</row>
    <row r="501" spans="1:67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5"/>
      <c r="Q501" s="1"/>
      <c r="R501" s="1"/>
      <c r="S501" s="1"/>
      <c r="T501" s="1"/>
      <c r="U501" s="1"/>
      <c r="V501" s="15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</row>
    <row r="502" spans="1:67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5"/>
      <c r="Q502" s="1"/>
      <c r="R502" s="1"/>
      <c r="S502" s="1"/>
      <c r="T502" s="1"/>
      <c r="U502" s="1"/>
      <c r="V502" s="15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</row>
    <row r="503" spans="1:67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5"/>
      <c r="Q503" s="1"/>
      <c r="R503" s="1"/>
      <c r="S503" s="1"/>
      <c r="T503" s="1"/>
      <c r="U503" s="1"/>
      <c r="V503" s="15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</row>
    <row r="504" spans="1:67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5"/>
      <c r="Q504" s="1"/>
      <c r="R504" s="1"/>
      <c r="S504" s="1"/>
      <c r="T504" s="1"/>
      <c r="U504" s="1"/>
      <c r="V504" s="15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</row>
    <row r="505" spans="1:67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5"/>
      <c r="Q505" s="1"/>
      <c r="R505" s="1"/>
      <c r="S505" s="1"/>
      <c r="T505" s="1"/>
      <c r="U505" s="1"/>
      <c r="V505" s="15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</row>
    <row r="506" spans="1:67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5"/>
      <c r="Q506" s="1"/>
      <c r="R506" s="1"/>
      <c r="S506" s="1"/>
      <c r="T506" s="1"/>
      <c r="U506" s="1"/>
      <c r="V506" s="15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</row>
    <row r="507" spans="1:67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5"/>
      <c r="Q507" s="1"/>
      <c r="R507" s="1"/>
      <c r="S507" s="1"/>
      <c r="T507" s="1"/>
      <c r="U507" s="1"/>
      <c r="V507" s="15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</row>
    <row r="508" spans="1:67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5"/>
      <c r="Q508" s="1"/>
      <c r="R508" s="1"/>
      <c r="S508" s="1"/>
      <c r="T508" s="1"/>
      <c r="U508" s="1"/>
      <c r="V508" s="15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</row>
    <row r="509" spans="1:67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5"/>
      <c r="Q509" s="1"/>
      <c r="R509" s="1"/>
      <c r="S509" s="1"/>
      <c r="T509" s="1"/>
      <c r="U509" s="1"/>
      <c r="V509" s="15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</row>
    <row r="510" spans="1:67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5"/>
      <c r="Q510" s="1"/>
      <c r="R510" s="1"/>
      <c r="S510" s="1"/>
      <c r="T510" s="1"/>
      <c r="U510" s="1"/>
      <c r="V510" s="15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</row>
    <row r="511" spans="1:67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5"/>
      <c r="Q511" s="1"/>
      <c r="R511" s="1"/>
      <c r="S511" s="1"/>
      <c r="T511" s="1"/>
      <c r="U511" s="1"/>
      <c r="V511" s="15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</row>
    <row r="512" spans="1:67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5"/>
      <c r="Q512" s="1"/>
      <c r="R512" s="1"/>
      <c r="S512" s="1"/>
      <c r="T512" s="1"/>
      <c r="U512" s="1"/>
      <c r="V512" s="15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</row>
    <row r="513" spans="1:67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5"/>
      <c r="Q513" s="1"/>
      <c r="R513" s="1"/>
      <c r="S513" s="1"/>
      <c r="T513" s="1"/>
      <c r="U513" s="1"/>
      <c r="V513" s="15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</row>
    <row r="514" spans="1:67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5"/>
      <c r="Q514" s="1"/>
      <c r="R514" s="1"/>
      <c r="S514" s="1"/>
      <c r="T514" s="1"/>
      <c r="U514" s="1"/>
      <c r="V514" s="15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</row>
    <row r="515" spans="1:67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5"/>
      <c r="Q515" s="1"/>
      <c r="R515" s="1"/>
      <c r="S515" s="1"/>
      <c r="T515" s="1"/>
      <c r="U515" s="1"/>
      <c r="V515" s="15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</row>
    <row r="516" spans="1:67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5"/>
      <c r="Q516" s="1"/>
      <c r="R516" s="1"/>
      <c r="S516" s="1"/>
      <c r="T516" s="1"/>
      <c r="U516" s="1"/>
      <c r="V516" s="15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</row>
    <row r="517" spans="1:67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5"/>
      <c r="Q517" s="1"/>
      <c r="R517" s="1"/>
      <c r="S517" s="1"/>
      <c r="T517" s="1"/>
      <c r="U517" s="1"/>
      <c r="V517" s="15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</row>
    <row r="518" spans="1:67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5"/>
      <c r="Q518" s="1"/>
      <c r="R518" s="1"/>
      <c r="S518" s="1"/>
      <c r="T518" s="1"/>
      <c r="U518" s="1"/>
      <c r="V518" s="15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</row>
    <row r="519" spans="1:67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5"/>
      <c r="Q519" s="1"/>
      <c r="R519" s="1"/>
      <c r="S519" s="1"/>
      <c r="T519" s="1"/>
      <c r="U519" s="1"/>
      <c r="V519" s="15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</row>
    <row r="520" spans="1:67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5"/>
      <c r="Q520" s="1"/>
      <c r="R520" s="1"/>
      <c r="S520" s="1"/>
      <c r="T520" s="1"/>
      <c r="U520" s="1"/>
      <c r="V520" s="15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</row>
    <row r="521" spans="1:67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5"/>
      <c r="Q521" s="1"/>
      <c r="R521" s="1"/>
      <c r="S521" s="1"/>
      <c r="T521" s="1"/>
      <c r="U521" s="1"/>
      <c r="V521" s="15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</row>
    <row r="522" spans="1:67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5"/>
      <c r="Q522" s="1"/>
      <c r="R522" s="1"/>
      <c r="S522" s="1"/>
      <c r="T522" s="1"/>
      <c r="U522" s="1"/>
      <c r="V522" s="15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</row>
    <row r="523" spans="1:67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5"/>
      <c r="Q523" s="1"/>
      <c r="R523" s="1"/>
      <c r="S523" s="1"/>
      <c r="T523" s="1"/>
      <c r="U523" s="1"/>
      <c r="V523" s="15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</row>
    <row r="524" spans="1:67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5"/>
      <c r="Q524" s="1"/>
      <c r="R524" s="1"/>
      <c r="S524" s="1"/>
      <c r="T524" s="1"/>
      <c r="U524" s="1"/>
      <c r="V524" s="15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</row>
    <row r="525" spans="1:67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5"/>
      <c r="Q525" s="1"/>
      <c r="R525" s="1"/>
      <c r="S525" s="1"/>
      <c r="T525" s="1"/>
      <c r="U525" s="1"/>
      <c r="V525" s="15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</row>
    <row r="526" spans="1:67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5"/>
      <c r="Q526" s="1"/>
      <c r="R526" s="1"/>
      <c r="S526" s="1"/>
      <c r="T526" s="1"/>
      <c r="U526" s="1"/>
      <c r="V526" s="15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</row>
    <row r="527" spans="1:67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5"/>
      <c r="Q527" s="1"/>
      <c r="R527" s="1"/>
      <c r="S527" s="1"/>
      <c r="T527" s="1"/>
      <c r="U527" s="1"/>
      <c r="V527" s="15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</row>
    <row r="528" spans="1:67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5"/>
      <c r="Q528" s="1"/>
      <c r="R528" s="1"/>
      <c r="S528" s="1"/>
      <c r="T528" s="1"/>
      <c r="U528" s="1"/>
      <c r="V528" s="15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</row>
    <row r="529" spans="1:67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5"/>
      <c r="Q529" s="1"/>
      <c r="R529" s="1"/>
      <c r="S529" s="1"/>
      <c r="T529" s="1"/>
      <c r="U529" s="1"/>
      <c r="V529" s="15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</row>
    <row r="530" spans="1:67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5"/>
      <c r="Q530" s="1"/>
      <c r="R530" s="1"/>
      <c r="S530" s="1"/>
      <c r="T530" s="1"/>
      <c r="U530" s="1"/>
      <c r="V530" s="15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</row>
    <row r="531" spans="1:67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5"/>
      <c r="Q531" s="1"/>
      <c r="R531" s="1"/>
      <c r="S531" s="1"/>
      <c r="T531" s="1"/>
      <c r="U531" s="1"/>
      <c r="V531" s="15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</row>
    <row r="532" spans="1:67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5"/>
      <c r="Q532" s="1"/>
      <c r="R532" s="1"/>
      <c r="S532" s="1"/>
      <c r="T532" s="1"/>
      <c r="U532" s="1"/>
      <c r="V532" s="15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</row>
    <row r="533" spans="1:67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5"/>
      <c r="Q533" s="1"/>
      <c r="R533" s="1"/>
      <c r="S533" s="1"/>
      <c r="T533" s="1"/>
      <c r="U533" s="1"/>
      <c r="V533" s="15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</row>
    <row r="534" spans="1:67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5"/>
      <c r="Q534" s="1"/>
      <c r="R534" s="1"/>
      <c r="S534" s="1"/>
      <c r="T534" s="1"/>
      <c r="U534" s="1"/>
      <c r="V534" s="15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</row>
    <row r="535" spans="1:67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5"/>
      <c r="Q535" s="1"/>
      <c r="R535" s="1"/>
      <c r="S535" s="1"/>
      <c r="T535" s="1"/>
      <c r="U535" s="1"/>
      <c r="V535" s="15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</row>
    <row r="536" spans="1:67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5"/>
      <c r="Q536" s="1"/>
      <c r="R536" s="1"/>
      <c r="S536" s="1"/>
      <c r="T536" s="1"/>
      <c r="U536" s="1"/>
      <c r="V536" s="15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</row>
    <row r="537" spans="1:67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5"/>
      <c r="Q537" s="1"/>
      <c r="R537" s="1"/>
      <c r="S537" s="1"/>
      <c r="T537" s="1"/>
      <c r="U537" s="1"/>
      <c r="V537" s="15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</row>
    <row r="538" spans="1:67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5"/>
      <c r="Q538" s="1"/>
      <c r="R538" s="1"/>
      <c r="S538" s="1"/>
      <c r="T538" s="1"/>
      <c r="U538" s="1"/>
      <c r="V538" s="15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</row>
    <row r="539" spans="1:67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5"/>
      <c r="Q539" s="1"/>
      <c r="R539" s="1"/>
      <c r="S539" s="1"/>
      <c r="T539" s="1"/>
      <c r="U539" s="1"/>
      <c r="V539" s="15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</row>
    <row r="540" spans="1:67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5"/>
      <c r="Q540" s="1"/>
      <c r="R540" s="1"/>
      <c r="S540" s="1"/>
      <c r="T540" s="1"/>
      <c r="U540" s="1"/>
      <c r="V540" s="15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</row>
    <row r="541" spans="1:67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5"/>
      <c r="Q541" s="1"/>
      <c r="R541" s="1"/>
      <c r="S541" s="1"/>
      <c r="T541" s="1"/>
      <c r="U541" s="1"/>
      <c r="V541" s="15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</row>
    <row r="542" spans="1:67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5"/>
      <c r="Q542" s="1"/>
      <c r="R542" s="1"/>
      <c r="S542" s="1"/>
      <c r="T542" s="1"/>
      <c r="U542" s="1"/>
      <c r="V542" s="15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</row>
    <row r="543" spans="1:67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5"/>
      <c r="Q543" s="1"/>
      <c r="R543" s="1"/>
      <c r="S543" s="1"/>
      <c r="T543" s="1"/>
      <c r="U543" s="1"/>
      <c r="V543" s="15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</row>
    <row r="544" spans="1:67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5"/>
      <c r="Q544" s="1"/>
      <c r="R544" s="1"/>
      <c r="S544" s="1"/>
      <c r="T544" s="1"/>
      <c r="U544" s="1"/>
      <c r="V544" s="15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</row>
    <row r="545" spans="1:67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5"/>
      <c r="Q545" s="1"/>
      <c r="R545" s="1"/>
      <c r="S545" s="1"/>
      <c r="T545" s="1"/>
      <c r="U545" s="1"/>
      <c r="V545" s="15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</row>
    <row r="546" spans="1:67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5"/>
      <c r="Q546" s="1"/>
      <c r="R546" s="1"/>
      <c r="S546" s="1"/>
      <c r="T546" s="1"/>
      <c r="U546" s="1"/>
      <c r="V546" s="15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</row>
    <row r="547" spans="1:67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5"/>
      <c r="Q547" s="1"/>
      <c r="R547" s="1"/>
      <c r="S547" s="1"/>
      <c r="T547" s="1"/>
      <c r="U547" s="1"/>
      <c r="V547" s="15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</row>
    <row r="548" spans="1:67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5"/>
      <c r="Q548" s="1"/>
      <c r="R548" s="1"/>
      <c r="S548" s="1"/>
      <c r="T548" s="1"/>
      <c r="U548" s="1"/>
      <c r="V548" s="15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</row>
    <row r="549" spans="1:67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5"/>
      <c r="Q549" s="1"/>
      <c r="R549" s="1"/>
      <c r="S549" s="1"/>
      <c r="T549" s="1"/>
      <c r="U549" s="1"/>
      <c r="V549" s="15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</row>
    <row r="550" spans="1:67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5"/>
      <c r="Q550" s="1"/>
      <c r="R550" s="1"/>
      <c r="S550" s="1"/>
      <c r="T550" s="1"/>
      <c r="U550" s="1"/>
      <c r="V550" s="15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</row>
    <row r="551" spans="1:67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5"/>
      <c r="Q551" s="1"/>
      <c r="R551" s="1"/>
      <c r="S551" s="1"/>
      <c r="T551" s="1"/>
      <c r="U551" s="1"/>
      <c r="V551" s="15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</row>
    <row r="552" spans="1:67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5"/>
      <c r="Q552" s="1"/>
      <c r="R552" s="1"/>
      <c r="S552" s="1"/>
      <c r="T552" s="1"/>
      <c r="U552" s="1"/>
      <c r="V552" s="15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</row>
    <row r="553" spans="1:67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5"/>
      <c r="Q553" s="1"/>
      <c r="R553" s="1"/>
      <c r="S553" s="1"/>
      <c r="T553" s="1"/>
      <c r="U553" s="1"/>
      <c r="V553" s="15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</row>
    <row r="554" spans="1:67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5"/>
      <c r="Q554" s="1"/>
      <c r="R554" s="1"/>
      <c r="S554" s="1"/>
      <c r="T554" s="1"/>
      <c r="U554" s="1"/>
      <c r="V554" s="15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</row>
    <row r="555" spans="1:67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5"/>
      <c r="Q555" s="1"/>
      <c r="R555" s="1"/>
      <c r="S555" s="1"/>
      <c r="T555" s="1"/>
      <c r="U555" s="1"/>
      <c r="V555" s="15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</row>
    <row r="556" spans="1:67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5"/>
      <c r="Q556" s="1"/>
      <c r="R556" s="1"/>
      <c r="S556" s="1"/>
      <c r="T556" s="1"/>
      <c r="U556" s="1"/>
      <c r="V556" s="15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</row>
    <row r="557" spans="1:67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5"/>
      <c r="Q557" s="1"/>
      <c r="R557" s="1"/>
      <c r="S557" s="1"/>
      <c r="T557" s="1"/>
      <c r="U557" s="1"/>
      <c r="V557" s="15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</row>
    <row r="558" spans="1:67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5"/>
      <c r="Q558" s="1"/>
      <c r="R558" s="1"/>
      <c r="S558" s="1"/>
      <c r="T558" s="1"/>
      <c r="U558" s="1"/>
      <c r="V558" s="15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</row>
    <row r="559" spans="1:67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5"/>
      <c r="Q559" s="1"/>
      <c r="R559" s="1"/>
      <c r="S559" s="1"/>
      <c r="T559" s="1"/>
      <c r="U559" s="1"/>
      <c r="V559" s="15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</row>
    <row r="560" spans="1:67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5"/>
      <c r="Q560" s="1"/>
      <c r="R560" s="1"/>
      <c r="S560" s="1"/>
      <c r="T560" s="1"/>
      <c r="U560" s="1"/>
      <c r="V560" s="15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</row>
    <row r="561" spans="1:67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5"/>
      <c r="Q561" s="1"/>
      <c r="R561" s="1"/>
      <c r="S561" s="1"/>
      <c r="T561" s="1"/>
      <c r="U561" s="1"/>
      <c r="V561" s="15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</row>
    <row r="562" spans="1:67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5"/>
      <c r="Q562" s="1"/>
      <c r="R562" s="1"/>
      <c r="S562" s="1"/>
      <c r="T562" s="1"/>
      <c r="U562" s="1"/>
      <c r="V562" s="15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</row>
    <row r="563" spans="1:67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5"/>
      <c r="Q563" s="1"/>
      <c r="R563" s="1"/>
      <c r="S563" s="1"/>
      <c r="T563" s="1"/>
      <c r="U563" s="1"/>
      <c r="V563" s="15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</row>
    <row r="564" spans="1:67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5"/>
      <c r="Q564" s="1"/>
      <c r="R564" s="1"/>
      <c r="S564" s="1"/>
      <c r="T564" s="1"/>
      <c r="U564" s="1"/>
      <c r="V564" s="15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</row>
    <row r="565" spans="1:67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5"/>
      <c r="Q565" s="1"/>
      <c r="R565" s="1"/>
      <c r="S565" s="1"/>
      <c r="T565" s="1"/>
      <c r="U565" s="1"/>
      <c r="V565" s="15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</row>
    <row r="566" spans="1:67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5"/>
      <c r="Q566" s="1"/>
      <c r="R566" s="1"/>
      <c r="S566" s="1"/>
      <c r="T566" s="1"/>
      <c r="U566" s="1"/>
      <c r="V566" s="15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</row>
    <row r="567" spans="1:67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5"/>
      <c r="Q567" s="1"/>
      <c r="R567" s="1"/>
      <c r="S567" s="1"/>
      <c r="T567" s="1"/>
      <c r="U567" s="1"/>
      <c r="V567" s="15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</row>
    <row r="568" spans="1:67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5"/>
      <c r="Q568" s="1"/>
      <c r="R568" s="1"/>
      <c r="S568" s="1"/>
      <c r="T568" s="1"/>
      <c r="U568" s="1"/>
      <c r="V568" s="15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</row>
    <row r="569" spans="1:67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5"/>
      <c r="Q569" s="1"/>
      <c r="R569" s="1"/>
      <c r="S569" s="1"/>
      <c r="T569" s="1"/>
      <c r="U569" s="1"/>
      <c r="V569" s="15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</row>
    <row r="570" spans="1:67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5"/>
      <c r="Q570" s="1"/>
      <c r="R570" s="1"/>
      <c r="S570" s="1"/>
      <c r="T570" s="1"/>
      <c r="U570" s="1"/>
      <c r="V570" s="15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</row>
    <row r="571" spans="1:67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5"/>
      <c r="Q571" s="1"/>
      <c r="R571" s="1"/>
      <c r="S571" s="1"/>
      <c r="T571" s="1"/>
      <c r="U571" s="1"/>
      <c r="V571" s="15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</row>
    <row r="572" spans="1:67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5"/>
      <c r="Q572" s="1"/>
      <c r="R572" s="1"/>
      <c r="S572" s="1"/>
      <c r="T572" s="1"/>
      <c r="U572" s="1"/>
      <c r="V572" s="15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</row>
    <row r="573" spans="1:67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5"/>
      <c r="Q573" s="1"/>
      <c r="R573" s="1"/>
      <c r="S573" s="1"/>
      <c r="T573" s="1"/>
      <c r="U573" s="1"/>
      <c r="V573" s="15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</row>
    <row r="574" spans="1:67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5"/>
      <c r="Q574" s="1"/>
      <c r="R574" s="1"/>
      <c r="S574" s="1"/>
      <c r="T574" s="1"/>
      <c r="U574" s="1"/>
      <c r="V574" s="15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</row>
    <row r="575" spans="1:67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5"/>
      <c r="Q575" s="1"/>
      <c r="R575" s="1"/>
      <c r="S575" s="1"/>
      <c r="T575" s="1"/>
      <c r="U575" s="1"/>
      <c r="V575" s="15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</row>
    <row r="576" spans="1:67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5"/>
      <c r="Q576" s="1"/>
      <c r="R576" s="1"/>
      <c r="S576" s="1"/>
      <c r="T576" s="1"/>
      <c r="U576" s="1"/>
      <c r="V576" s="15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</row>
    <row r="577" spans="1:67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5"/>
      <c r="Q577" s="1"/>
      <c r="R577" s="1"/>
      <c r="S577" s="1"/>
      <c r="T577" s="1"/>
      <c r="U577" s="1"/>
      <c r="V577" s="15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</row>
    <row r="578" spans="1:67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5"/>
      <c r="Q578" s="1"/>
      <c r="R578" s="1"/>
      <c r="S578" s="1"/>
      <c r="T578" s="1"/>
      <c r="U578" s="1"/>
      <c r="V578" s="15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</row>
    <row r="579" spans="1:67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5"/>
      <c r="Q579" s="1"/>
      <c r="R579" s="1"/>
      <c r="S579" s="1"/>
      <c r="T579" s="1"/>
      <c r="U579" s="1"/>
      <c r="V579" s="15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</row>
    <row r="580" spans="1:67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5"/>
      <c r="Q580" s="1"/>
      <c r="R580" s="1"/>
      <c r="S580" s="1"/>
      <c r="T580" s="1"/>
      <c r="U580" s="1"/>
      <c r="V580" s="15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</row>
    <row r="581" spans="1:67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5"/>
      <c r="Q581" s="1"/>
      <c r="R581" s="1"/>
      <c r="S581" s="1"/>
      <c r="T581" s="1"/>
      <c r="U581" s="1"/>
      <c r="V581" s="15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</row>
    <row r="582" spans="1:67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5"/>
      <c r="Q582" s="1"/>
      <c r="R582" s="1"/>
      <c r="S582" s="1"/>
      <c r="T582" s="1"/>
      <c r="U582" s="1"/>
      <c r="V582" s="15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</row>
    <row r="583" spans="1:67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5"/>
      <c r="Q583" s="1"/>
      <c r="R583" s="1"/>
      <c r="S583" s="1"/>
      <c r="T583" s="1"/>
      <c r="U583" s="1"/>
      <c r="V583" s="15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</row>
    <row r="584" spans="1:67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5"/>
      <c r="Q584" s="1"/>
      <c r="R584" s="1"/>
      <c r="S584" s="1"/>
      <c r="T584" s="1"/>
      <c r="U584" s="1"/>
      <c r="V584" s="15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</row>
    <row r="585" spans="1:67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5"/>
      <c r="Q585" s="1"/>
      <c r="R585" s="1"/>
      <c r="S585" s="1"/>
      <c r="T585" s="1"/>
      <c r="U585" s="1"/>
      <c r="V585" s="15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</row>
    <row r="586" spans="1:67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5"/>
      <c r="Q586" s="1"/>
      <c r="R586" s="1"/>
      <c r="S586" s="1"/>
      <c r="T586" s="1"/>
      <c r="U586" s="1"/>
      <c r="V586" s="15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</row>
    <row r="587" spans="1:67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5"/>
      <c r="Q587" s="1"/>
      <c r="R587" s="1"/>
      <c r="S587" s="1"/>
      <c r="T587" s="1"/>
      <c r="U587" s="1"/>
      <c r="V587" s="15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</row>
    <row r="588" spans="1:67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5"/>
      <c r="Q588" s="1"/>
      <c r="R588" s="1"/>
      <c r="S588" s="1"/>
      <c r="T588" s="1"/>
      <c r="U588" s="1"/>
      <c r="V588" s="15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</row>
    <row r="589" spans="1:67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5"/>
      <c r="Q589" s="1"/>
      <c r="R589" s="1"/>
      <c r="S589" s="1"/>
      <c r="T589" s="1"/>
      <c r="U589" s="1"/>
      <c r="V589" s="15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</row>
    <row r="590" spans="1:67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5"/>
      <c r="Q590" s="1"/>
      <c r="R590" s="1"/>
      <c r="S590" s="1"/>
      <c r="T590" s="1"/>
      <c r="U590" s="1"/>
      <c r="V590" s="15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</row>
    <row r="591" spans="1:67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5"/>
      <c r="Q591" s="1"/>
      <c r="R591" s="1"/>
      <c r="S591" s="1"/>
      <c r="T591" s="1"/>
      <c r="U591" s="1"/>
      <c r="V591" s="15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</row>
    <row r="592" spans="1:67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5"/>
      <c r="Q592" s="1"/>
      <c r="R592" s="1"/>
      <c r="S592" s="1"/>
      <c r="T592" s="1"/>
      <c r="U592" s="1"/>
      <c r="V592" s="15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</row>
    <row r="593" spans="1:67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5"/>
      <c r="Q593" s="1"/>
      <c r="R593" s="1"/>
      <c r="S593" s="1"/>
      <c r="T593" s="1"/>
      <c r="U593" s="1"/>
      <c r="V593" s="15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</row>
    <row r="594" spans="1:67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5"/>
      <c r="Q594" s="1"/>
      <c r="R594" s="1"/>
      <c r="S594" s="1"/>
      <c r="T594" s="1"/>
      <c r="U594" s="1"/>
      <c r="V594" s="15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</row>
    <row r="595" spans="1:67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5"/>
      <c r="Q595" s="1"/>
      <c r="R595" s="1"/>
      <c r="S595" s="1"/>
      <c r="T595" s="1"/>
      <c r="U595" s="1"/>
      <c r="V595" s="15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</row>
    <row r="596" spans="1:67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5"/>
      <c r="Q596" s="1"/>
      <c r="R596" s="1"/>
      <c r="S596" s="1"/>
      <c r="T596" s="1"/>
      <c r="U596" s="1"/>
      <c r="V596" s="15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</row>
    <row r="597" spans="1:67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5"/>
      <c r="Q597" s="1"/>
      <c r="R597" s="1"/>
      <c r="S597" s="1"/>
      <c r="T597" s="1"/>
      <c r="U597" s="1"/>
      <c r="V597" s="15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</row>
    <row r="598" spans="1:67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5"/>
      <c r="Q598" s="1"/>
      <c r="R598" s="1"/>
      <c r="S598" s="1"/>
      <c r="T598" s="1"/>
      <c r="U598" s="1"/>
      <c r="V598" s="15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</row>
    <row r="599" spans="1:67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5"/>
      <c r="Q599" s="1"/>
      <c r="R599" s="1"/>
      <c r="S599" s="1"/>
      <c r="T599" s="1"/>
      <c r="U599" s="1"/>
      <c r="V599" s="15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</row>
    <row r="600" spans="1:67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5"/>
      <c r="Q600" s="1"/>
      <c r="R600" s="1"/>
      <c r="S600" s="1"/>
      <c r="T600" s="1"/>
      <c r="U600" s="1"/>
      <c r="V600" s="15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</row>
    <row r="601" spans="1:67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5"/>
      <c r="Q601" s="1"/>
      <c r="R601" s="1"/>
      <c r="S601" s="1"/>
      <c r="T601" s="1"/>
      <c r="U601" s="1"/>
      <c r="V601" s="15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</row>
    <row r="602" spans="1:67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5"/>
      <c r="Q602" s="1"/>
      <c r="R602" s="1"/>
      <c r="S602" s="1"/>
      <c r="T602" s="1"/>
      <c r="U602" s="1"/>
      <c r="V602" s="15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</row>
    <row r="603" spans="1:67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5"/>
      <c r="Q603" s="1"/>
      <c r="R603" s="1"/>
      <c r="S603" s="1"/>
      <c r="T603" s="1"/>
      <c r="U603" s="1"/>
      <c r="V603" s="15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</row>
    <row r="604" spans="1:67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5"/>
      <c r="Q604" s="1"/>
      <c r="R604" s="1"/>
      <c r="S604" s="1"/>
      <c r="T604" s="1"/>
      <c r="U604" s="1"/>
      <c r="V604" s="15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</row>
    <row r="605" spans="1:67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5"/>
      <c r="Q605" s="1"/>
      <c r="R605" s="1"/>
      <c r="S605" s="1"/>
      <c r="T605" s="1"/>
      <c r="U605" s="1"/>
      <c r="V605" s="15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</row>
    <row r="606" spans="1:67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5"/>
      <c r="Q606" s="1"/>
      <c r="R606" s="1"/>
      <c r="S606" s="1"/>
      <c r="T606" s="1"/>
      <c r="U606" s="1"/>
      <c r="V606" s="15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</row>
    <row r="607" spans="1:67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5"/>
      <c r="Q607" s="1"/>
      <c r="R607" s="1"/>
      <c r="S607" s="1"/>
      <c r="T607" s="1"/>
      <c r="U607" s="1"/>
      <c r="V607" s="15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</row>
    <row r="608" spans="1:67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5"/>
      <c r="Q608" s="1"/>
      <c r="R608" s="1"/>
      <c r="S608" s="1"/>
      <c r="T608" s="1"/>
      <c r="U608" s="1"/>
      <c r="V608" s="15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</row>
    <row r="609" spans="1:67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5"/>
      <c r="Q609" s="1"/>
      <c r="R609" s="1"/>
      <c r="S609" s="1"/>
      <c r="T609" s="1"/>
      <c r="U609" s="1"/>
      <c r="V609" s="15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</row>
    <row r="610" spans="1:67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5"/>
      <c r="Q610" s="1"/>
      <c r="R610" s="1"/>
      <c r="S610" s="1"/>
      <c r="T610" s="1"/>
      <c r="U610" s="1"/>
      <c r="V610" s="15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</row>
    <row r="611" spans="1:67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5"/>
      <c r="Q611" s="1"/>
      <c r="R611" s="1"/>
      <c r="S611" s="1"/>
      <c r="T611" s="1"/>
      <c r="U611" s="1"/>
      <c r="V611" s="15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</row>
    <row r="612" spans="1:67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5"/>
      <c r="Q612" s="1"/>
      <c r="R612" s="1"/>
      <c r="S612" s="1"/>
      <c r="T612" s="1"/>
      <c r="U612" s="1"/>
      <c r="V612" s="15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</row>
    <row r="613" spans="1:67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5"/>
      <c r="Q613" s="1"/>
      <c r="R613" s="1"/>
      <c r="S613" s="1"/>
      <c r="T613" s="1"/>
      <c r="U613" s="1"/>
      <c r="V613" s="15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</row>
    <row r="614" spans="1:67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5"/>
      <c r="Q614" s="1"/>
      <c r="R614" s="1"/>
      <c r="S614" s="1"/>
      <c r="T614" s="1"/>
      <c r="U614" s="1"/>
      <c r="V614" s="15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</row>
    <row r="615" spans="1:67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5"/>
      <c r="Q615" s="1"/>
      <c r="R615" s="1"/>
      <c r="S615" s="1"/>
      <c r="T615" s="1"/>
      <c r="U615" s="1"/>
      <c r="V615" s="15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</row>
    <row r="616" spans="1:67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5"/>
      <c r="Q616" s="1"/>
      <c r="R616" s="1"/>
      <c r="S616" s="1"/>
      <c r="T616" s="1"/>
      <c r="U616" s="1"/>
      <c r="V616" s="15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</row>
    <row r="617" spans="1:67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5"/>
      <c r="Q617" s="1"/>
      <c r="R617" s="1"/>
      <c r="S617" s="1"/>
      <c r="T617" s="1"/>
      <c r="U617" s="1"/>
      <c r="V617" s="15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</row>
    <row r="618" spans="1:67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5"/>
      <c r="Q618" s="1"/>
      <c r="R618" s="1"/>
      <c r="S618" s="1"/>
      <c r="T618" s="1"/>
      <c r="U618" s="1"/>
      <c r="V618" s="15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</row>
    <row r="619" spans="1:67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5"/>
      <c r="Q619" s="1"/>
      <c r="R619" s="1"/>
      <c r="S619" s="1"/>
      <c r="T619" s="1"/>
      <c r="U619" s="1"/>
      <c r="V619" s="15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</row>
    <row r="620" spans="1:67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5"/>
      <c r="Q620" s="1"/>
      <c r="R620" s="1"/>
      <c r="S620" s="1"/>
      <c r="T620" s="1"/>
      <c r="U620" s="1"/>
      <c r="V620" s="15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</row>
    <row r="621" spans="1:67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5"/>
      <c r="Q621" s="1"/>
      <c r="R621" s="1"/>
      <c r="S621" s="1"/>
      <c r="T621" s="1"/>
      <c r="U621" s="1"/>
      <c r="V621" s="15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</row>
    <row r="622" spans="1:67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5"/>
      <c r="Q622" s="1"/>
      <c r="R622" s="1"/>
      <c r="S622" s="1"/>
      <c r="T622" s="1"/>
      <c r="U622" s="1"/>
      <c r="V622" s="15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</row>
    <row r="623" spans="1:67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5"/>
      <c r="Q623" s="1"/>
      <c r="R623" s="1"/>
      <c r="S623" s="1"/>
      <c r="T623" s="1"/>
      <c r="U623" s="1"/>
      <c r="V623" s="15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</row>
    <row r="624" spans="1:67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5"/>
      <c r="Q624" s="1"/>
      <c r="R624" s="1"/>
      <c r="S624" s="1"/>
      <c r="T624" s="1"/>
      <c r="U624" s="1"/>
      <c r="V624" s="15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</row>
    <row r="625" spans="1:67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5"/>
      <c r="Q625" s="1"/>
      <c r="R625" s="1"/>
      <c r="S625" s="1"/>
      <c r="T625" s="1"/>
      <c r="U625" s="1"/>
      <c r="V625" s="15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</row>
    <row r="626" spans="1:67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5"/>
      <c r="Q626" s="1"/>
      <c r="R626" s="1"/>
      <c r="S626" s="1"/>
      <c r="T626" s="1"/>
      <c r="U626" s="1"/>
      <c r="V626" s="15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</row>
    <row r="627" spans="1:67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5"/>
      <c r="Q627" s="1"/>
      <c r="R627" s="1"/>
      <c r="S627" s="1"/>
      <c r="T627" s="1"/>
      <c r="U627" s="1"/>
      <c r="V627" s="15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</row>
    <row r="628" spans="1:67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5"/>
      <c r="Q628" s="1"/>
      <c r="R628" s="1"/>
      <c r="S628" s="1"/>
      <c r="T628" s="1"/>
      <c r="U628" s="1"/>
      <c r="V628" s="15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</row>
    <row r="629" spans="1:67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5"/>
      <c r="Q629" s="1"/>
      <c r="R629" s="1"/>
      <c r="S629" s="1"/>
      <c r="T629" s="1"/>
      <c r="U629" s="1"/>
      <c r="V629" s="15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</row>
    <row r="630" spans="1:67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5"/>
      <c r="Q630" s="1"/>
      <c r="R630" s="1"/>
      <c r="S630" s="1"/>
      <c r="T630" s="1"/>
      <c r="U630" s="1"/>
      <c r="V630" s="15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</row>
    <row r="631" spans="1:67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5"/>
      <c r="Q631" s="1"/>
      <c r="R631" s="1"/>
      <c r="S631" s="1"/>
      <c r="T631" s="1"/>
      <c r="U631" s="1"/>
      <c r="V631" s="15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</row>
    <row r="632" spans="1:67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5"/>
      <c r="Q632" s="1"/>
      <c r="R632" s="1"/>
      <c r="S632" s="1"/>
      <c r="T632" s="1"/>
      <c r="U632" s="1"/>
      <c r="V632" s="15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</row>
    <row r="633" spans="1:67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5"/>
      <c r="Q633" s="1"/>
      <c r="R633" s="1"/>
      <c r="S633" s="1"/>
      <c r="T633" s="1"/>
      <c r="U633" s="1"/>
      <c r="V633" s="15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</row>
    <row r="634" spans="1:67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5"/>
      <c r="Q634" s="1"/>
      <c r="R634" s="1"/>
      <c r="S634" s="1"/>
      <c r="T634" s="1"/>
      <c r="U634" s="1"/>
      <c r="V634" s="15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</row>
    <row r="635" spans="1:67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5"/>
      <c r="Q635" s="1"/>
      <c r="R635" s="1"/>
      <c r="S635" s="1"/>
      <c r="T635" s="1"/>
      <c r="U635" s="1"/>
      <c r="V635" s="15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</row>
    <row r="636" spans="1:67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5"/>
      <c r="Q636" s="1"/>
      <c r="R636" s="1"/>
      <c r="S636" s="1"/>
      <c r="T636" s="1"/>
      <c r="U636" s="1"/>
      <c r="V636" s="15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</row>
    <row r="637" spans="1:67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5"/>
      <c r="Q637" s="1"/>
      <c r="R637" s="1"/>
      <c r="S637" s="1"/>
      <c r="T637" s="1"/>
      <c r="U637" s="1"/>
      <c r="V637" s="15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</row>
    <row r="638" spans="1:67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5"/>
      <c r="Q638" s="1"/>
      <c r="R638" s="1"/>
      <c r="S638" s="1"/>
      <c r="T638" s="1"/>
      <c r="U638" s="1"/>
      <c r="V638" s="15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</row>
    <row r="639" spans="1:67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5"/>
      <c r="Q639" s="1"/>
      <c r="R639" s="1"/>
      <c r="S639" s="1"/>
      <c r="T639" s="1"/>
      <c r="U639" s="1"/>
      <c r="V639" s="15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</row>
    <row r="640" spans="1:67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5"/>
      <c r="Q640" s="1"/>
      <c r="R640" s="1"/>
      <c r="S640" s="1"/>
      <c r="T640" s="1"/>
      <c r="U640" s="1"/>
      <c r="V640" s="15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</row>
    <row r="641" spans="1:67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5"/>
      <c r="Q641" s="1"/>
      <c r="R641" s="1"/>
      <c r="S641" s="1"/>
      <c r="T641" s="1"/>
      <c r="U641" s="1"/>
      <c r="V641" s="15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</row>
    <row r="642" spans="1:67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5"/>
      <c r="Q642" s="1"/>
      <c r="R642" s="1"/>
      <c r="S642" s="1"/>
      <c r="T642" s="1"/>
      <c r="U642" s="1"/>
      <c r="V642" s="15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</row>
    <row r="643" spans="1:67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5"/>
      <c r="Q643" s="1"/>
      <c r="R643" s="1"/>
      <c r="S643" s="1"/>
      <c r="T643" s="1"/>
      <c r="U643" s="1"/>
      <c r="V643" s="15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</row>
    <row r="644" spans="1:67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5"/>
      <c r="Q644" s="1"/>
      <c r="R644" s="1"/>
      <c r="S644" s="1"/>
      <c r="T644" s="1"/>
      <c r="U644" s="1"/>
      <c r="V644" s="15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</row>
    <row r="645" spans="1:67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5"/>
      <c r="Q645" s="1"/>
      <c r="R645" s="1"/>
      <c r="S645" s="1"/>
      <c r="T645" s="1"/>
      <c r="U645" s="1"/>
      <c r="V645" s="15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</row>
    <row r="646" spans="1:67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5"/>
      <c r="Q646" s="1"/>
      <c r="R646" s="1"/>
      <c r="S646" s="1"/>
      <c r="T646" s="1"/>
      <c r="U646" s="1"/>
      <c r="V646" s="15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</row>
    <row r="647" spans="1:67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5"/>
      <c r="Q647" s="1"/>
      <c r="R647" s="1"/>
      <c r="S647" s="1"/>
      <c r="T647" s="1"/>
      <c r="U647" s="1"/>
      <c r="V647" s="15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</row>
    <row r="648" spans="1:67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5"/>
      <c r="Q648" s="1"/>
      <c r="R648" s="1"/>
      <c r="S648" s="1"/>
      <c r="T648" s="1"/>
      <c r="U648" s="1"/>
      <c r="V648" s="15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</row>
    <row r="649" spans="1:67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5"/>
      <c r="Q649" s="1"/>
      <c r="R649" s="1"/>
      <c r="S649" s="1"/>
      <c r="T649" s="1"/>
      <c r="U649" s="1"/>
      <c r="V649" s="15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</row>
    <row r="650" spans="1:67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5"/>
      <c r="Q650" s="1"/>
      <c r="R650" s="1"/>
      <c r="S650" s="1"/>
      <c r="T650" s="1"/>
      <c r="U650" s="1"/>
      <c r="V650" s="15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</row>
    <row r="651" spans="1:67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5"/>
      <c r="Q651" s="1"/>
      <c r="R651" s="1"/>
      <c r="S651" s="1"/>
      <c r="T651" s="1"/>
      <c r="U651" s="1"/>
      <c r="V651" s="15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</row>
    <row r="652" spans="1:67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5"/>
      <c r="Q652" s="1"/>
      <c r="R652" s="1"/>
      <c r="S652" s="1"/>
      <c r="T652" s="1"/>
      <c r="U652" s="1"/>
      <c r="V652" s="15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</row>
    <row r="653" spans="1:67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5"/>
      <c r="Q653" s="1"/>
      <c r="R653" s="1"/>
      <c r="S653" s="1"/>
      <c r="T653" s="1"/>
      <c r="U653" s="1"/>
      <c r="V653" s="15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</row>
    <row r="654" spans="1:67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5"/>
      <c r="Q654" s="1"/>
      <c r="R654" s="1"/>
      <c r="S654" s="1"/>
      <c r="T654" s="1"/>
      <c r="U654" s="1"/>
      <c r="V654" s="15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</row>
    <row r="655" spans="1:67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5"/>
      <c r="Q655" s="1"/>
      <c r="R655" s="1"/>
      <c r="S655" s="1"/>
      <c r="T655" s="1"/>
      <c r="U655" s="1"/>
      <c r="V655" s="15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</row>
    <row r="656" spans="1:67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5"/>
      <c r="Q656" s="1"/>
      <c r="R656" s="1"/>
      <c r="S656" s="1"/>
      <c r="T656" s="1"/>
      <c r="U656" s="1"/>
      <c r="V656" s="15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</row>
    <row r="657" spans="1:67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5"/>
      <c r="Q657" s="1"/>
      <c r="R657" s="1"/>
      <c r="S657" s="1"/>
      <c r="T657" s="1"/>
      <c r="U657" s="1"/>
      <c r="V657" s="15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</row>
    <row r="658" spans="1:67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5"/>
      <c r="Q658" s="1"/>
      <c r="R658" s="1"/>
      <c r="S658" s="1"/>
      <c r="T658" s="1"/>
      <c r="U658" s="1"/>
      <c r="V658" s="15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</row>
    <row r="659" spans="1:67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5"/>
      <c r="Q659" s="1"/>
      <c r="R659" s="1"/>
      <c r="S659" s="1"/>
      <c r="T659" s="1"/>
      <c r="U659" s="1"/>
      <c r="V659" s="15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</row>
    <row r="660" spans="1:67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5"/>
      <c r="Q660" s="1"/>
      <c r="R660" s="1"/>
      <c r="S660" s="1"/>
      <c r="T660" s="1"/>
      <c r="U660" s="1"/>
      <c r="V660" s="15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</row>
    <row r="661" spans="1:67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5"/>
      <c r="Q661" s="1"/>
      <c r="R661" s="1"/>
      <c r="S661" s="1"/>
      <c r="T661" s="1"/>
      <c r="U661" s="1"/>
      <c r="V661" s="15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</row>
    <row r="662" spans="1:67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5"/>
      <c r="Q662" s="1"/>
      <c r="R662" s="1"/>
      <c r="S662" s="1"/>
      <c r="T662" s="1"/>
      <c r="U662" s="1"/>
      <c r="V662" s="15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</row>
    <row r="663" spans="1:67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5"/>
      <c r="Q663" s="1"/>
      <c r="R663" s="1"/>
      <c r="S663" s="1"/>
      <c r="T663" s="1"/>
      <c r="U663" s="1"/>
      <c r="V663" s="15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</row>
    <row r="664" spans="1:67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5"/>
      <c r="Q664" s="1"/>
      <c r="R664" s="1"/>
      <c r="S664" s="1"/>
      <c r="T664" s="1"/>
      <c r="U664" s="1"/>
      <c r="V664" s="15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</row>
    <row r="665" spans="1:67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5"/>
      <c r="Q665" s="1"/>
      <c r="R665" s="1"/>
      <c r="S665" s="1"/>
      <c r="T665" s="1"/>
      <c r="U665" s="1"/>
      <c r="V665" s="15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</row>
    <row r="666" spans="1:67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5"/>
      <c r="Q666" s="1"/>
      <c r="R666" s="1"/>
      <c r="S666" s="1"/>
      <c r="T666" s="1"/>
      <c r="U666" s="1"/>
      <c r="V666" s="15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</row>
    <row r="667" spans="1:67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5"/>
      <c r="Q667" s="1"/>
      <c r="R667" s="1"/>
      <c r="S667" s="1"/>
      <c r="T667" s="1"/>
      <c r="U667" s="1"/>
      <c r="V667" s="15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</row>
    <row r="668" spans="1:67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5"/>
      <c r="Q668" s="1"/>
      <c r="R668" s="1"/>
      <c r="S668" s="1"/>
      <c r="T668" s="1"/>
      <c r="U668" s="1"/>
      <c r="V668" s="15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</row>
    <row r="669" spans="1:67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5"/>
      <c r="Q669" s="1"/>
      <c r="R669" s="1"/>
      <c r="S669" s="1"/>
      <c r="T669" s="1"/>
      <c r="U669" s="1"/>
      <c r="V669" s="15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</row>
    <row r="670" spans="1:67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5"/>
      <c r="Q670" s="1"/>
      <c r="R670" s="1"/>
      <c r="S670" s="1"/>
      <c r="T670" s="1"/>
      <c r="U670" s="1"/>
      <c r="V670" s="15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</row>
    <row r="671" spans="1:67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5"/>
      <c r="Q671" s="1"/>
      <c r="R671" s="1"/>
      <c r="S671" s="1"/>
      <c r="T671" s="1"/>
      <c r="U671" s="1"/>
      <c r="V671" s="15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</row>
    <row r="672" spans="1:67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5"/>
      <c r="Q672" s="1"/>
      <c r="R672" s="1"/>
      <c r="S672" s="1"/>
      <c r="T672" s="1"/>
      <c r="U672" s="1"/>
      <c r="V672" s="15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</row>
    <row r="673" spans="1:67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5"/>
      <c r="Q673" s="1"/>
      <c r="R673" s="1"/>
      <c r="S673" s="1"/>
      <c r="T673" s="1"/>
      <c r="U673" s="1"/>
      <c r="V673" s="15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</row>
    <row r="674" spans="1:67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5"/>
      <c r="Q674" s="1"/>
      <c r="R674" s="1"/>
      <c r="S674" s="1"/>
      <c r="T674" s="1"/>
      <c r="U674" s="1"/>
      <c r="V674" s="15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</row>
    <row r="675" spans="1:67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5"/>
      <c r="Q675" s="1"/>
      <c r="R675" s="1"/>
      <c r="S675" s="1"/>
      <c r="T675" s="1"/>
      <c r="U675" s="1"/>
      <c r="V675" s="15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</row>
    <row r="676" spans="1:67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5"/>
      <c r="Q676" s="1"/>
      <c r="R676" s="1"/>
      <c r="S676" s="1"/>
      <c r="T676" s="1"/>
      <c r="U676" s="1"/>
      <c r="V676" s="15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</row>
    <row r="677" spans="1:67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5"/>
      <c r="Q677" s="1"/>
      <c r="R677" s="1"/>
      <c r="S677" s="1"/>
      <c r="T677" s="1"/>
      <c r="U677" s="1"/>
      <c r="V677" s="15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</row>
    <row r="678" spans="1:67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5"/>
      <c r="Q678" s="1"/>
      <c r="R678" s="1"/>
      <c r="S678" s="1"/>
      <c r="T678" s="1"/>
      <c r="U678" s="1"/>
      <c r="V678" s="15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</row>
    <row r="679" spans="1:67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5"/>
      <c r="Q679" s="1"/>
      <c r="R679" s="1"/>
      <c r="S679" s="1"/>
      <c r="T679" s="1"/>
      <c r="U679" s="1"/>
      <c r="V679" s="15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</row>
    <row r="680" spans="1:67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5"/>
      <c r="Q680" s="1"/>
      <c r="R680" s="1"/>
      <c r="S680" s="1"/>
      <c r="T680" s="1"/>
      <c r="U680" s="1"/>
      <c r="V680" s="15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</row>
    <row r="681" spans="1:67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5"/>
      <c r="Q681" s="1"/>
      <c r="R681" s="1"/>
      <c r="S681" s="1"/>
      <c r="T681" s="1"/>
      <c r="U681" s="1"/>
      <c r="V681" s="15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</row>
    <row r="682" spans="1:67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5"/>
      <c r="Q682" s="1"/>
      <c r="R682" s="1"/>
      <c r="S682" s="1"/>
      <c r="T682" s="1"/>
      <c r="U682" s="1"/>
      <c r="V682" s="15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</row>
    <row r="683" spans="1:67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5"/>
      <c r="Q683" s="1"/>
      <c r="R683" s="1"/>
      <c r="S683" s="1"/>
      <c r="T683" s="1"/>
      <c r="U683" s="1"/>
      <c r="V683" s="15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</row>
    <row r="684" spans="1:67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5"/>
      <c r="Q684" s="1"/>
      <c r="R684" s="1"/>
      <c r="S684" s="1"/>
      <c r="T684" s="1"/>
      <c r="U684" s="1"/>
      <c r="V684" s="15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</row>
    <row r="685" spans="1:67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5"/>
      <c r="Q685" s="1"/>
      <c r="R685" s="1"/>
      <c r="S685" s="1"/>
      <c r="T685" s="1"/>
      <c r="U685" s="1"/>
      <c r="V685" s="15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</row>
    <row r="686" spans="1:67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5"/>
      <c r="Q686" s="1"/>
      <c r="R686" s="1"/>
      <c r="S686" s="1"/>
      <c r="T686" s="1"/>
      <c r="U686" s="1"/>
      <c r="V686" s="15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</row>
    <row r="687" spans="1:67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5"/>
      <c r="Q687" s="1"/>
      <c r="R687" s="1"/>
      <c r="S687" s="1"/>
      <c r="T687" s="1"/>
      <c r="U687" s="1"/>
      <c r="V687" s="15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</row>
    <row r="688" spans="1:67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5"/>
      <c r="Q688" s="1"/>
      <c r="R688" s="1"/>
      <c r="S688" s="1"/>
      <c r="T688" s="1"/>
      <c r="U688" s="1"/>
      <c r="V688" s="15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</row>
    <row r="689" spans="1:67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5"/>
      <c r="Q689" s="1"/>
      <c r="R689" s="1"/>
      <c r="S689" s="1"/>
      <c r="T689" s="1"/>
      <c r="U689" s="1"/>
      <c r="V689" s="15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</row>
    <row r="690" spans="1:67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5"/>
      <c r="Q690" s="1"/>
      <c r="R690" s="1"/>
      <c r="S690" s="1"/>
      <c r="T690" s="1"/>
      <c r="U690" s="1"/>
      <c r="V690" s="15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</row>
    <row r="691" spans="1:67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5"/>
      <c r="Q691" s="1"/>
      <c r="R691" s="1"/>
      <c r="S691" s="1"/>
      <c r="T691" s="1"/>
      <c r="U691" s="1"/>
      <c r="V691" s="15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</row>
    <row r="692" spans="1:67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5"/>
      <c r="Q692" s="1"/>
      <c r="R692" s="1"/>
      <c r="S692" s="1"/>
      <c r="T692" s="1"/>
      <c r="U692" s="1"/>
      <c r="V692" s="15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</row>
    <row r="693" spans="1:67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5"/>
      <c r="Q693" s="1"/>
      <c r="R693" s="1"/>
      <c r="S693" s="1"/>
      <c r="T693" s="1"/>
      <c r="U693" s="1"/>
      <c r="V693" s="15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</row>
    <row r="694" spans="1:67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5"/>
      <c r="Q694" s="1"/>
      <c r="R694" s="1"/>
      <c r="S694" s="1"/>
      <c r="T694" s="1"/>
      <c r="U694" s="1"/>
      <c r="V694" s="15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</row>
    <row r="695" spans="1:67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5"/>
      <c r="Q695" s="1"/>
      <c r="R695" s="1"/>
      <c r="S695" s="1"/>
      <c r="T695" s="1"/>
      <c r="U695" s="1"/>
      <c r="V695" s="15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</row>
    <row r="696" spans="1:67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5"/>
      <c r="Q696" s="1"/>
      <c r="R696" s="1"/>
      <c r="S696" s="1"/>
      <c r="T696" s="1"/>
      <c r="U696" s="1"/>
      <c r="V696" s="15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</row>
    <row r="697" spans="1:67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5"/>
      <c r="Q697" s="1"/>
      <c r="R697" s="1"/>
      <c r="S697" s="1"/>
      <c r="T697" s="1"/>
      <c r="U697" s="1"/>
      <c r="V697" s="15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</row>
    <row r="698" spans="1:67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5"/>
      <c r="Q698" s="1"/>
      <c r="R698" s="1"/>
      <c r="S698" s="1"/>
      <c r="T698" s="1"/>
      <c r="U698" s="1"/>
      <c r="V698" s="15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</row>
    <row r="699" spans="1:67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5"/>
      <c r="Q699" s="1"/>
      <c r="R699" s="1"/>
      <c r="S699" s="1"/>
      <c r="T699" s="1"/>
      <c r="U699" s="1"/>
      <c r="V699" s="15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</row>
    <row r="700" spans="1:67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5"/>
      <c r="Q700" s="1"/>
      <c r="R700" s="1"/>
      <c r="S700" s="1"/>
      <c r="T700" s="1"/>
      <c r="U700" s="1"/>
      <c r="V700" s="15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</row>
    <row r="701" spans="1:67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5"/>
      <c r="Q701" s="1"/>
      <c r="R701" s="1"/>
      <c r="S701" s="1"/>
      <c r="T701" s="1"/>
      <c r="U701" s="1"/>
      <c r="V701" s="15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</row>
    <row r="702" spans="1:67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5"/>
      <c r="Q702" s="1"/>
      <c r="R702" s="1"/>
      <c r="S702" s="1"/>
      <c r="T702" s="1"/>
      <c r="U702" s="1"/>
      <c r="V702" s="15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</row>
    <row r="703" spans="1:67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5"/>
      <c r="Q703" s="1"/>
      <c r="R703" s="1"/>
      <c r="S703" s="1"/>
      <c r="T703" s="1"/>
      <c r="U703" s="1"/>
      <c r="V703" s="15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</row>
    <row r="704" spans="1:67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5"/>
      <c r="Q704" s="1"/>
      <c r="R704" s="1"/>
      <c r="S704" s="1"/>
      <c r="T704" s="1"/>
      <c r="U704" s="1"/>
      <c r="V704" s="15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</row>
    <row r="705" spans="1:67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5"/>
      <c r="Q705" s="1"/>
      <c r="R705" s="1"/>
      <c r="S705" s="1"/>
      <c r="T705" s="1"/>
      <c r="U705" s="1"/>
      <c r="V705" s="15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</row>
    <row r="706" spans="1:67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5"/>
      <c r="Q706" s="1"/>
      <c r="R706" s="1"/>
      <c r="S706" s="1"/>
      <c r="T706" s="1"/>
      <c r="U706" s="1"/>
      <c r="V706" s="15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</row>
    <row r="707" spans="1:67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5"/>
      <c r="Q707" s="1"/>
      <c r="R707" s="1"/>
      <c r="S707" s="1"/>
      <c r="T707" s="1"/>
      <c r="U707" s="1"/>
      <c r="V707" s="15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</row>
    <row r="708" spans="1:67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5"/>
      <c r="Q708" s="1"/>
      <c r="R708" s="1"/>
      <c r="S708" s="1"/>
      <c r="T708" s="1"/>
      <c r="U708" s="1"/>
      <c r="V708" s="15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</row>
    <row r="709" spans="1:67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5"/>
      <c r="Q709" s="1"/>
      <c r="R709" s="1"/>
      <c r="S709" s="1"/>
      <c r="T709" s="1"/>
      <c r="U709" s="1"/>
      <c r="V709" s="15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</row>
    <row r="710" spans="1:67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5"/>
      <c r="Q710" s="1"/>
      <c r="R710" s="1"/>
      <c r="S710" s="1"/>
      <c r="T710" s="1"/>
      <c r="U710" s="1"/>
      <c r="V710" s="15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</row>
    <row r="711" spans="1:67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5"/>
      <c r="Q711" s="1"/>
      <c r="R711" s="1"/>
      <c r="S711" s="1"/>
      <c r="T711" s="1"/>
      <c r="U711" s="1"/>
      <c r="V711" s="15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</row>
    <row r="712" spans="1:67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5"/>
      <c r="Q712" s="1"/>
      <c r="R712" s="1"/>
      <c r="S712" s="1"/>
      <c r="T712" s="1"/>
      <c r="U712" s="1"/>
      <c r="V712" s="15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</row>
    <row r="713" spans="1:67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5"/>
      <c r="Q713" s="1"/>
      <c r="R713" s="1"/>
      <c r="S713" s="1"/>
      <c r="T713" s="1"/>
      <c r="U713" s="1"/>
      <c r="V713" s="15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</row>
    <row r="714" spans="1:67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5"/>
      <c r="Q714" s="1"/>
      <c r="R714" s="1"/>
      <c r="S714" s="1"/>
      <c r="T714" s="1"/>
      <c r="U714" s="1"/>
      <c r="V714" s="15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</row>
    <row r="715" spans="1:67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5"/>
      <c r="Q715" s="1"/>
      <c r="R715" s="1"/>
      <c r="S715" s="1"/>
      <c r="T715" s="1"/>
      <c r="U715" s="1"/>
      <c r="V715" s="15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</row>
    <row r="716" spans="1:67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5"/>
      <c r="Q716" s="1"/>
      <c r="R716" s="1"/>
      <c r="S716" s="1"/>
      <c r="T716" s="1"/>
      <c r="U716" s="1"/>
      <c r="V716" s="15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</row>
    <row r="717" spans="1:67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5"/>
      <c r="Q717" s="1"/>
      <c r="R717" s="1"/>
      <c r="S717" s="1"/>
      <c r="T717" s="1"/>
      <c r="U717" s="1"/>
      <c r="V717" s="15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</row>
    <row r="718" spans="1:67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5"/>
      <c r="Q718" s="1"/>
      <c r="R718" s="1"/>
      <c r="S718" s="1"/>
      <c r="T718" s="1"/>
      <c r="U718" s="1"/>
      <c r="V718" s="15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</row>
    <row r="719" spans="1:67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5"/>
      <c r="Q719" s="1"/>
      <c r="R719" s="1"/>
      <c r="S719" s="1"/>
      <c r="T719" s="1"/>
      <c r="U719" s="1"/>
      <c r="V719" s="15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</row>
    <row r="720" spans="1:67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5"/>
      <c r="Q720" s="1"/>
      <c r="R720" s="1"/>
      <c r="S720" s="1"/>
      <c r="T720" s="1"/>
      <c r="U720" s="1"/>
      <c r="V720" s="15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</row>
    <row r="721" spans="1:67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5"/>
      <c r="Q721" s="1"/>
      <c r="R721" s="1"/>
      <c r="S721" s="1"/>
      <c r="T721" s="1"/>
      <c r="U721" s="1"/>
      <c r="V721" s="15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</row>
    <row r="722" spans="1:67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5"/>
      <c r="Q722" s="1"/>
      <c r="R722" s="1"/>
      <c r="S722" s="1"/>
      <c r="T722" s="1"/>
      <c r="U722" s="1"/>
      <c r="V722" s="15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</row>
    <row r="723" spans="1:67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5"/>
      <c r="Q723" s="1"/>
      <c r="R723" s="1"/>
      <c r="S723" s="1"/>
      <c r="T723" s="1"/>
      <c r="U723" s="1"/>
      <c r="V723" s="15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</row>
    <row r="724" spans="1:67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5"/>
      <c r="Q724" s="1"/>
      <c r="R724" s="1"/>
      <c r="S724" s="1"/>
      <c r="T724" s="1"/>
      <c r="U724" s="1"/>
      <c r="V724" s="15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</row>
    <row r="725" spans="1:67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5"/>
      <c r="Q725" s="1"/>
      <c r="R725" s="1"/>
      <c r="S725" s="1"/>
      <c r="T725" s="1"/>
      <c r="U725" s="1"/>
      <c r="V725" s="15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</row>
    <row r="726" spans="1:67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5"/>
      <c r="Q726" s="1"/>
      <c r="R726" s="1"/>
      <c r="S726" s="1"/>
      <c r="T726" s="1"/>
      <c r="U726" s="1"/>
      <c r="V726" s="15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</row>
    <row r="727" spans="1:67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5"/>
      <c r="Q727" s="1"/>
      <c r="R727" s="1"/>
      <c r="S727" s="1"/>
      <c r="T727" s="1"/>
      <c r="U727" s="1"/>
      <c r="V727" s="15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</row>
    <row r="728" spans="1:67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5"/>
      <c r="Q728" s="1"/>
      <c r="R728" s="1"/>
      <c r="S728" s="1"/>
      <c r="T728" s="1"/>
      <c r="U728" s="1"/>
      <c r="V728" s="15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</row>
    <row r="729" spans="1:67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5"/>
      <c r="Q729" s="1"/>
      <c r="R729" s="1"/>
      <c r="S729" s="1"/>
      <c r="T729" s="1"/>
      <c r="U729" s="1"/>
      <c r="V729" s="15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</row>
    <row r="730" spans="1:67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5"/>
      <c r="Q730" s="1"/>
      <c r="R730" s="1"/>
      <c r="S730" s="1"/>
      <c r="T730" s="1"/>
      <c r="U730" s="1"/>
      <c r="V730" s="15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</row>
    <row r="731" spans="1:67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5"/>
      <c r="Q731" s="1"/>
      <c r="R731" s="1"/>
      <c r="S731" s="1"/>
      <c r="T731" s="1"/>
      <c r="U731" s="1"/>
      <c r="V731" s="15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</row>
    <row r="732" spans="1:67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5"/>
      <c r="Q732" s="1"/>
      <c r="R732" s="1"/>
      <c r="S732" s="1"/>
      <c r="T732" s="1"/>
      <c r="U732" s="1"/>
      <c r="V732" s="15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</row>
    <row r="733" spans="1:67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5"/>
      <c r="Q733" s="1"/>
      <c r="R733" s="1"/>
      <c r="S733" s="1"/>
      <c r="T733" s="1"/>
      <c r="U733" s="1"/>
      <c r="V733" s="15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</row>
    <row r="734" spans="1:67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5"/>
      <c r="Q734" s="1"/>
      <c r="R734" s="1"/>
      <c r="S734" s="1"/>
      <c r="T734" s="1"/>
      <c r="U734" s="1"/>
      <c r="V734" s="15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</row>
    <row r="735" spans="1:67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5"/>
      <c r="Q735" s="1"/>
      <c r="R735" s="1"/>
      <c r="S735" s="1"/>
      <c r="T735" s="1"/>
      <c r="U735" s="1"/>
      <c r="V735" s="15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</row>
    <row r="736" spans="1:67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5"/>
      <c r="Q736" s="1"/>
      <c r="R736" s="1"/>
      <c r="S736" s="1"/>
      <c r="T736" s="1"/>
      <c r="U736" s="1"/>
      <c r="V736" s="15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</row>
    <row r="737" spans="1:67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5"/>
      <c r="Q737" s="1"/>
      <c r="R737" s="1"/>
      <c r="S737" s="1"/>
      <c r="T737" s="1"/>
      <c r="U737" s="1"/>
      <c r="V737" s="15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</row>
    <row r="738" spans="1:67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5"/>
      <c r="Q738" s="1"/>
      <c r="R738" s="1"/>
      <c r="S738" s="1"/>
      <c r="T738" s="1"/>
      <c r="U738" s="1"/>
      <c r="V738" s="15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</row>
    <row r="739" spans="1:67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5"/>
      <c r="Q739" s="1"/>
      <c r="R739" s="1"/>
      <c r="S739" s="1"/>
      <c r="T739" s="1"/>
      <c r="U739" s="1"/>
      <c r="V739" s="15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</row>
    <row r="740" spans="1:67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5"/>
      <c r="Q740" s="1"/>
      <c r="R740" s="1"/>
      <c r="S740" s="1"/>
      <c r="T740" s="1"/>
      <c r="U740" s="1"/>
      <c r="V740" s="15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</row>
    <row r="741" spans="1:67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5"/>
      <c r="Q741" s="1"/>
      <c r="R741" s="1"/>
      <c r="S741" s="1"/>
      <c r="T741" s="1"/>
      <c r="U741" s="1"/>
      <c r="V741" s="15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</row>
    <row r="742" spans="1:67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5"/>
      <c r="Q742" s="1"/>
      <c r="R742" s="1"/>
      <c r="S742" s="1"/>
      <c r="T742" s="1"/>
      <c r="U742" s="1"/>
      <c r="V742" s="15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</row>
    <row r="743" spans="1:67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5"/>
      <c r="Q743" s="1"/>
      <c r="R743" s="1"/>
      <c r="S743" s="1"/>
      <c r="T743" s="1"/>
      <c r="U743" s="1"/>
      <c r="V743" s="15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</row>
    <row r="744" spans="1:67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5"/>
      <c r="Q744" s="1"/>
      <c r="R744" s="1"/>
      <c r="S744" s="1"/>
      <c r="T744" s="1"/>
      <c r="U744" s="1"/>
      <c r="V744" s="15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</row>
    <row r="745" spans="1:67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5"/>
      <c r="Q745" s="1"/>
      <c r="R745" s="1"/>
      <c r="S745" s="1"/>
      <c r="T745" s="1"/>
      <c r="U745" s="1"/>
      <c r="V745" s="15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</row>
    <row r="746" spans="1:67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5"/>
      <c r="Q746" s="1"/>
      <c r="R746" s="1"/>
      <c r="S746" s="1"/>
      <c r="T746" s="1"/>
      <c r="U746" s="1"/>
      <c r="V746" s="15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</row>
    <row r="747" spans="1:67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5"/>
      <c r="Q747" s="1"/>
      <c r="R747" s="1"/>
      <c r="S747" s="1"/>
      <c r="T747" s="1"/>
      <c r="U747" s="1"/>
      <c r="V747" s="15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</row>
    <row r="748" spans="1:67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5"/>
      <c r="Q748" s="1"/>
      <c r="R748" s="1"/>
      <c r="S748" s="1"/>
      <c r="T748" s="1"/>
      <c r="U748" s="1"/>
      <c r="V748" s="15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</row>
    <row r="749" spans="1:67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5"/>
      <c r="Q749" s="1"/>
      <c r="R749" s="1"/>
      <c r="S749" s="1"/>
      <c r="T749" s="1"/>
      <c r="U749" s="1"/>
      <c r="V749" s="15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</row>
    <row r="750" spans="1:67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5"/>
      <c r="Q750" s="1"/>
      <c r="R750" s="1"/>
      <c r="S750" s="1"/>
      <c r="T750" s="1"/>
      <c r="U750" s="1"/>
      <c r="V750" s="15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</row>
    <row r="751" spans="1:67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5"/>
      <c r="Q751" s="1"/>
      <c r="R751" s="1"/>
      <c r="S751" s="1"/>
      <c r="T751" s="1"/>
      <c r="U751" s="1"/>
      <c r="V751" s="15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</row>
    <row r="752" spans="1:67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5"/>
      <c r="Q752" s="1"/>
      <c r="R752" s="1"/>
      <c r="S752" s="1"/>
      <c r="T752" s="1"/>
      <c r="U752" s="1"/>
      <c r="V752" s="15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</row>
    <row r="753" spans="1:67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5"/>
      <c r="Q753" s="1"/>
      <c r="R753" s="1"/>
      <c r="S753" s="1"/>
      <c r="T753" s="1"/>
      <c r="U753" s="1"/>
      <c r="V753" s="15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</row>
    <row r="754" spans="1:67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5"/>
      <c r="Q754" s="1"/>
      <c r="R754" s="1"/>
      <c r="S754" s="1"/>
      <c r="T754" s="1"/>
      <c r="U754" s="1"/>
      <c r="V754" s="15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</row>
    <row r="755" spans="1:67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5"/>
      <c r="Q755" s="1"/>
      <c r="R755" s="1"/>
      <c r="S755" s="1"/>
      <c r="T755" s="1"/>
      <c r="U755" s="1"/>
      <c r="V755" s="15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</row>
    <row r="756" spans="1:67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5"/>
      <c r="Q756" s="1"/>
      <c r="R756" s="1"/>
      <c r="S756" s="1"/>
      <c r="T756" s="1"/>
      <c r="U756" s="1"/>
      <c r="V756" s="15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</row>
    <row r="757" spans="1:67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5"/>
      <c r="Q757" s="1"/>
      <c r="R757" s="1"/>
      <c r="S757" s="1"/>
      <c r="T757" s="1"/>
      <c r="U757" s="1"/>
      <c r="V757" s="15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</row>
    <row r="758" spans="1:67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5"/>
      <c r="Q758" s="1"/>
      <c r="R758" s="1"/>
      <c r="S758" s="1"/>
      <c r="T758" s="1"/>
      <c r="U758" s="1"/>
      <c r="V758" s="15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</row>
    <row r="759" spans="1:67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5"/>
      <c r="Q759" s="1"/>
      <c r="R759" s="1"/>
      <c r="S759" s="1"/>
      <c r="T759" s="1"/>
      <c r="U759" s="1"/>
      <c r="V759" s="15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</row>
    <row r="760" spans="1:67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5"/>
      <c r="Q760" s="1"/>
      <c r="R760" s="1"/>
      <c r="S760" s="1"/>
      <c r="T760" s="1"/>
      <c r="U760" s="1"/>
      <c r="V760" s="15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</row>
    <row r="761" spans="1:67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5"/>
      <c r="Q761" s="1"/>
      <c r="R761" s="1"/>
      <c r="S761" s="1"/>
      <c r="T761" s="1"/>
      <c r="U761" s="1"/>
      <c r="V761" s="15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</row>
    <row r="762" spans="1:67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5"/>
      <c r="Q762" s="1"/>
      <c r="R762" s="1"/>
      <c r="S762" s="1"/>
      <c r="T762" s="1"/>
      <c r="U762" s="1"/>
      <c r="V762" s="15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</row>
    <row r="763" spans="1:67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5"/>
      <c r="Q763" s="1"/>
      <c r="R763" s="1"/>
      <c r="S763" s="1"/>
      <c r="T763" s="1"/>
      <c r="U763" s="1"/>
      <c r="V763" s="15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</row>
    <row r="764" spans="1:67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5"/>
      <c r="Q764" s="1"/>
      <c r="R764" s="1"/>
      <c r="S764" s="1"/>
      <c r="T764" s="1"/>
      <c r="U764" s="1"/>
      <c r="V764" s="15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</row>
    <row r="765" spans="1:67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5"/>
      <c r="Q765" s="1"/>
      <c r="R765" s="1"/>
      <c r="S765" s="1"/>
      <c r="T765" s="1"/>
      <c r="U765" s="1"/>
      <c r="V765" s="15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</row>
    <row r="766" spans="1:67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5"/>
      <c r="Q766" s="1"/>
      <c r="R766" s="1"/>
      <c r="S766" s="1"/>
      <c r="T766" s="1"/>
      <c r="U766" s="1"/>
      <c r="V766" s="15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</row>
    <row r="767" spans="1:67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5"/>
      <c r="Q767" s="1"/>
      <c r="R767" s="1"/>
      <c r="S767" s="1"/>
      <c r="T767" s="1"/>
      <c r="U767" s="1"/>
      <c r="V767" s="15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</row>
    <row r="768" spans="1:67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5"/>
      <c r="Q768" s="1"/>
      <c r="R768" s="1"/>
      <c r="S768" s="1"/>
      <c r="T768" s="1"/>
      <c r="U768" s="1"/>
      <c r="V768" s="15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</row>
    <row r="769" spans="1:67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5"/>
      <c r="Q769" s="1"/>
      <c r="R769" s="1"/>
      <c r="S769" s="1"/>
      <c r="T769" s="1"/>
      <c r="U769" s="1"/>
      <c r="V769" s="15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</row>
    <row r="770" spans="1:67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5"/>
      <c r="Q770" s="1"/>
      <c r="R770" s="1"/>
      <c r="S770" s="1"/>
      <c r="T770" s="1"/>
      <c r="U770" s="1"/>
      <c r="V770" s="15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</row>
    <row r="771" spans="1:67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5"/>
      <c r="Q771" s="1"/>
      <c r="R771" s="1"/>
      <c r="S771" s="1"/>
      <c r="T771" s="1"/>
      <c r="U771" s="1"/>
      <c r="V771" s="15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</row>
    <row r="772" spans="1:67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5"/>
      <c r="Q772" s="1"/>
      <c r="R772" s="1"/>
      <c r="S772" s="1"/>
      <c r="T772" s="1"/>
      <c r="U772" s="1"/>
      <c r="V772" s="15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</row>
    <row r="773" spans="1:67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5"/>
      <c r="Q773" s="1"/>
      <c r="R773" s="1"/>
      <c r="S773" s="1"/>
      <c r="T773" s="1"/>
      <c r="U773" s="1"/>
      <c r="V773" s="15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</row>
    <row r="774" spans="1:67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5"/>
      <c r="Q774" s="1"/>
      <c r="R774" s="1"/>
      <c r="S774" s="1"/>
      <c r="T774" s="1"/>
      <c r="U774" s="1"/>
      <c r="V774" s="15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</row>
    <row r="775" spans="1:67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5"/>
      <c r="Q775" s="1"/>
      <c r="R775" s="1"/>
      <c r="S775" s="1"/>
      <c r="T775" s="1"/>
      <c r="U775" s="1"/>
      <c r="V775" s="15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</row>
    <row r="776" spans="1:67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5"/>
      <c r="Q776" s="1"/>
      <c r="R776" s="1"/>
      <c r="S776" s="1"/>
      <c r="T776" s="1"/>
      <c r="U776" s="1"/>
      <c r="V776" s="15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</row>
    <row r="777" spans="1:67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5"/>
      <c r="Q777" s="1"/>
      <c r="R777" s="1"/>
      <c r="S777" s="1"/>
      <c r="T777" s="1"/>
      <c r="U777" s="1"/>
      <c r="V777" s="15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</row>
    <row r="778" spans="1:67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5"/>
      <c r="Q778" s="1"/>
      <c r="R778" s="1"/>
      <c r="S778" s="1"/>
      <c r="T778" s="1"/>
      <c r="U778" s="1"/>
      <c r="V778" s="15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</row>
    <row r="779" spans="1:67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5"/>
      <c r="Q779" s="1"/>
      <c r="R779" s="1"/>
      <c r="S779" s="1"/>
      <c r="T779" s="1"/>
      <c r="U779" s="1"/>
      <c r="V779" s="15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</row>
    <row r="780" spans="1:67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5"/>
      <c r="Q780" s="1"/>
      <c r="R780" s="1"/>
      <c r="S780" s="1"/>
      <c r="T780" s="1"/>
      <c r="U780" s="1"/>
      <c r="V780" s="15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</row>
    <row r="781" spans="1:67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5"/>
      <c r="Q781" s="1"/>
      <c r="R781" s="1"/>
      <c r="S781" s="1"/>
      <c r="T781" s="1"/>
      <c r="U781" s="1"/>
      <c r="V781" s="15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</row>
    <row r="782" spans="1:67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5"/>
      <c r="Q782" s="1"/>
      <c r="R782" s="1"/>
      <c r="S782" s="1"/>
      <c r="T782" s="1"/>
      <c r="U782" s="1"/>
      <c r="V782" s="15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</row>
    <row r="783" spans="1:67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5"/>
      <c r="Q783" s="1"/>
      <c r="R783" s="1"/>
      <c r="S783" s="1"/>
      <c r="T783" s="1"/>
      <c r="U783" s="1"/>
      <c r="V783" s="15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</row>
    <row r="784" spans="1:67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5"/>
      <c r="Q784" s="1"/>
      <c r="R784" s="1"/>
      <c r="S784" s="1"/>
      <c r="T784" s="1"/>
      <c r="U784" s="1"/>
      <c r="V784" s="15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</row>
    <row r="785" spans="1:67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5"/>
      <c r="Q785" s="1"/>
      <c r="R785" s="1"/>
      <c r="S785" s="1"/>
      <c r="T785" s="1"/>
      <c r="U785" s="1"/>
      <c r="V785" s="15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</row>
    <row r="786" spans="1:67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5"/>
      <c r="Q786" s="1"/>
      <c r="R786" s="1"/>
      <c r="S786" s="1"/>
      <c r="T786" s="1"/>
      <c r="U786" s="1"/>
      <c r="V786" s="15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</row>
    <row r="787" spans="1:67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5"/>
      <c r="Q787" s="1"/>
      <c r="R787" s="1"/>
      <c r="S787" s="1"/>
      <c r="T787" s="1"/>
      <c r="U787" s="1"/>
      <c r="V787" s="15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</row>
    <row r="788" spans="1:67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5"/>
      <c r="Q788" s="1"/>
      <c r="R788" s="1"/>
      <c r="S788" s="1"/>
      <c r="T788" s="1"/>
      <c r="U788" s="1"/>
      <c r="V788" s="15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</row>
    <row r="789" spans="1:67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5"/>
      <c r="Q789" s="1"/>
      <c r="R789" s="1"/>
      <c r="S789" s="1"/>
      <c r="T789" s="1"/>
      <c r="U789" s="1"/>
      <c r="V789" s="15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</row>
    <row r="790" spans="1:67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5"/>
      <c r="Q790" s="1"/>
      <c r="R790" s="1"/>
      <c r="S790" s="1"/>
      <c r="T790" s="1"/>
      <c r="U790" s="1"/>
      <c r="V790" s="15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</row>
    <row r="791" spans="1:67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5"/>
      <c r="Q791" s="1"/>
      <c r="R791" s="1"/>
      <c r="S791" s="1"/>
      <c r="T791" s="1"/>
      <c r="U791" s="1"/>
      <c r="V791" s="15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</row>
    <row r="792" spans="1:67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5"/>
      <c r="Q792" s="1"/>
      <c r="R792" s="1"/>
      <c r="S792" s="1"/>
      <c r="T792" s="1"/>
      <c r="U792" s="1"/>
      <c r="V792" s="15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</row>
    <row r="793" spans="1:67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5"/>
      <c r="Q793" s="1"/>
      <c r="R793" s="1"/>
      <c r="S793" s="1"/>
      <c r="T793" s="1"/>
      <c r="U793" s="1"/>
      <c r="V793" s="15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</row>
    <row r="794" spans="1:67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5"/>
      <c r="Q794" s="1"/>
      <c r="R794" s="1"/>
      <c r="S794" s="1"/>
      <c r="T794" s="1"/>
      <c r="U794" s="1"/>
      <c r="V794" s="15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</row>
    <row r="795" spans="1:67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5"/>
      <c r="Q795" s="1"/>
      <c r="R795" s="1"/>
      <c r="S795" s="1"/>
      <c r="T795" s="1"/>
      <c r="U795" s="1"/>
      <c r="V795" s="15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</row>
    <row r="796" spans="1:67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5"/>
      <c r="Q796" s="1"/>
      <c r="R796" s="1"/>
      <c r="S796" s="1"/>
      <c r="T796" s="1"/>
      <c r="U796" s="1"/>
      <c r="V796" s="15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</row>
    <row r="797" spans="1:67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5"/>
      <c r="Q797" s="1"/>
      <c r="R797" s="1"/>
      <c r="S797" s="1"/>
      <c r="T797" s="1"/>
      <c r="U797" s="1"/>
      <c r="V797" s="15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</row>
    <row r="798" spans="1:67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5"/>
      <c r="Q798" s="1"/>
      <c r="R798" s="1"/>
      <c r="S798" s="1"/>
      <c r="T798" s="1"/>
      <c r="U798" s="1"/>
      <c r="V798" s="15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</row>
    <row r="799" spans="1:67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5"/>
      <c r="Q799" s="1"/>
      <c r="R799" s="1"/>
      <c r="S799" s="1"/>
      <c r="T799" s="1"/>
      <c r="U799" s="1"/>
      <c r="V799" s="15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</row>
    <row r="800" spans="1:67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5"/>
      <c r="Q800" s="1"/>
      <c r="R800" s="1"/>
      <c r="S800" s="1"/>
      <c r="T800" s="1"/>
      <c r="U800" s="1"/>
      <c r="V800" s="15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</row>
    <row r="801" spans="1:67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5"/>
      <c r="Q801" s="1"/>
      <c r="R801" s="1"/>
      <c r="S801" s="1"/>
      <c r="T801" s="1"/>
      <c r="U801" s="1"/>
      <c r="V801" s="15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</row>
    <row r="802" spans="1:67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5"/>
      <c r="Q802" s="1"/>
      <c r="R802" s="1"/>
      <c r="S802" s="1"/>
      <c r="T802" s="1"/>
      <c r="U802" s="1"/>
      <c r="V802" s="15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</row>
    <row r="803" spans="1:67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5"/>
      <c r="Q803" s="1"/>
      <c r="R803" s="1"/>
      <c r="S803" s="1"/>
      <c r="T803" s="1"/>
      <c r="U803" s="1"/>
      <c r="V803" s="15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</row>
    <row r="804" spans="1:67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5"/>
      <c r="Q804" s="1"/>
      <c r="R804" s="1"/>
      <c r="S804" s="1"/>
      <c r="T804" s="1"/>
      <c r="U804" s="1"/>
      <c r="V804" s="15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</row>
    <row r="805" spans="1:67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5"/>
      <c r="Q805" s="1"/>
      <c r="R805" s="1"/>
      <c r="S805" s="1"/>
      <c r="T805" s="1"/>
      <c r="U805" s="1"/>
      <c r="V805" s="15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</row>
    <row r="806" spans="1:67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5"/>
      <c r="Q806" s="1"/>
      <c r="R806" s="1"/>
      <c r="S806" s="1"/>
      <c r="T806" s="1"/>
      <c r="U806" s="1"/>
      <c r="V806" s="15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</row>
    <row r="807" spans="1:67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5"/>
      <c r="Q807" s="1"/>
      <c r="R807" s="1"/>
      <c r="S807" s="1"/>
      <c r="T807" s="1"/>
      <c r="U807" s="1"/>
      <c r="V807" s="15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</row>
    <row r="808" spans="1:67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5"/>
      <c r="Q808" s="1"/>
      <c r="R808" s="1"/>
      <c r="S808" s="1"/>
      <c r="T808" s="1"/>
      <c r="U808" s="1"/>
      <c r="V808" s="15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</row>
    <row r="809" spans="1:67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5"/>
      <c r="Q809" s="1"/>
      <c r="R809" s="1"/>
      <c r="S809" s="1"/>
      <c r="T809" s="1"/>
      <c r="U809" s="1"/>
      <c r="V809" s="15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</row>
    <row r="810" spans="1:67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5"/>
      <c r="Q810" s="1"/>
      <c r="R810" s="1"/>
      <c r="S810" s="1"/>
      <c r="T810" s="1"/>
      <c r="U810" s="1"/>
      <c r="V810" s="15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</row>
    <row r="811" spans="1:67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5"/>
      <c r="Q811" s="1"/>
      <c r="R811" s="1"/>
      <c r="S811" s="1"/>
      <c r="T811" s="1"/>
      <c r="U811" s="1"/>
      <c r="V811" s="15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</row>
    <row r="812" spans="1:67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5"/>
      <c r="Q812" s="1"/>
      <c r="R812" s="1"/>
      <c r="S812" s="1"/>
      <c r="T812" s="1"/>
      <c r="U812" s="1"/>
      <c r="V812" s="15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</row>
    <row r="813" spans="1:67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5"/>
      <c r="Q813" s="1"/>
      <c r="R813" s="1"/>
      <c r="S813" s="1"/>
      <c r="T813" s="1"/>
      <c r="U813" s="1"/>
      <c r="V813" s="15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</row>
    <row r="814" spans="1:67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5"/>
      <c r="Q814" s="1"/>
      <c r="R814" s="1"/>
      <c r="S814" s="1"/>
      <c r="T814" s="1"/>
      <c r="U814" s="1"/>
      <c r="V814" s="15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</row>
    <row r="815" spans="1:67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5"/>
      <c r="Q815" s="1"/>
      <c r="R815" s="1"/>
      <c r="S815" s="1"/>
      <c r="T815" s="1"/>
      <c r="U815" s="1"/>
      <c r="V815" s="15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</row>
    <row r="816" spans="1:67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5"/>
      <c r="Q816" s="1"/>
      <c r="R816" s="1"/>
      <c r="S816" s="1"/>
      <c r="T816" s="1"/>
      <c r="U816" s="1"/>
      <c r="V816" s="15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</row>
    <row r="817" spans="1:67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5"/>
      <c r="Q817" s="1"/>
      <c r="R817" s="1"/>
      <c r="S817" s="1"/>
      <c r="T817" s="1"/>
      <c r="U817" s="1"/>
      <c r="V817" s="15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</row>
    <row r="818" spans="1:67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5"/>
      <c r="Q818" s="1"/>
      <c r="R818" s="1"/>
      <c r="S818" s="1"/>
      <c r="T818" s="1"/>
      <c r="U818" s="1"/>
      <c r="V818" s="15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</row>
    <row r="819" spans="1:67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5"/>
      <c r="Q819" s="1"/>
      <c r="R819" s="1"/>
      <c r="S819" s="1"/>
      <c r="T819" s="1"/>
      <c r="U819" s="1"/>
      <c r="V819" s="15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</row>
    <row r="820" spans="1:67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5"/>
      <c r="Q820" s="1"/>
      <c r="R820" s="1"/>
      <c r="S820" s="1"/>
      <c r="T820" s="1"/>
      <c r="U820" s="1"/>
      <c r="V820" s="15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</row>
    <row r="821" spans="1:67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5"/>
      <c r="Q821" s="1"/>
      <c r="R821" s="1"/>
      <c r="S821" s="1"/>
      <c r="T821" s="1"/>
      <c r="U821" s="1"/>
      <c r="V821" s="15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</row>
    <row r="822" spans="1:67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5"/>
      <c r="Q822" s="1"/>
      <c r="R822" s="1"/>
      <c r="S822" s="1"/>
      <c r="T822" s="1"/>
      <c r="U822" s="1"/>
      <c r="V822" s="15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</row>
    <row r="823" spans="1:67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5"/>
      <c r="Q823" s="1"/>
      <c r="R823" s="1"/>
      <c r="S823" s="1"/>
      <c r="T823" s="1"/>
      <c r="U823" s="1"/>
      <c r="V823" s="15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</row>
    <row r="824" spans="1:67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5"/>
      <c r="Q824" s="1"/>
      <c r="R824" s="1"/>
      <c r="S824" s="1"/>
      <c r="T824" s="1"/>
      <c r="U824" s="1"/>
      <c r="V824" s="15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</row>
    <row r="825" spans="1:67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5"/>
      <c r="Q825" s="1"/>
      <c r="R825" s="1"/>
      <c r="S825" s="1"/>
      <c r="T825" s="1"/>
      <c r="U825" s="1"/>
      <c r="V825" s="15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</row>
    <row r="826" spans="1:67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5"/>
      <c r="Q826" s="1"/>
      <c r="R826" s="1"/>
      <c r="S826" s="1"/>
      <c r="T826" s="1"/>
      <c r="U826" s="1"/>
      <c r="V826" s="15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</row>
    <row r="827" spans="1:67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5"/>
      <c r="Q827" s="1"/>
      <c r="R827" s="1"/>
      <c r="S827" s="1"/>
      <c r="T827" s="1"/>
      <c r="U827" s="1"/>
      <c r="V827" s="15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</row>
    <row r="828" spans="1:67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5"/>
      <c r="Q828" s="1"/>
      <c r="R828" s="1"/>
      <c r="S828" s="1"/>
      <c r="T828" s="1"/>
      <c r="U828" s="1"/>
      <c r="V828" s="15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</row>
    <row r="829" spans="1:67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5"/>
      <c r="Q829" s="1"/>
      <c r="R829" s="1"/>
      <c r="S829" s="1"/>
      <c r="T829" s="1"/>
      <c r="U829" s="1"/>
      <c r="V829" s="15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</row>
    <row r="830" spans="1:67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5"/>
      <c r="Q830" s="1"/>
      <c r="R830" s="1"/>
      <c r="S830" s="1"/>
      <c r="T830" s="1"/>
      <c r="U830" s="1"/>
      <c r="V830" s="15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</row>
    <row r="831" spans="1:67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5"/>
      <c r="Q831" s="1"/>
      <c r="R831" s="1"/>
      <c r="S831" s="1"/>
      <c r="T831" s="1"/>
      <c r="U831" s="1"/>
      <c r="V831" s="15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</row>
    <row r="832" spans="1:67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5"/>
      <c r="Q832" s="1"/>
      <c r="R832" s="1"/>
      <c r="S832" s="1"/>
      <c r="T832" s="1"/>
      <c r="U832" s="1"/>
      <c r="V832" s="15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</row>
    <row r="833" spans="1:67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5"/>
      <c r="Q833" s="1"/>
      <c r="R833" s="1"/>
      <c r="S833" s="1"/>
      <c r="T833" s="1"/>
      <c r="U833" s="1"/>
      <c r="V833" s="15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</row>
    <row r="834" spans="1:67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5"/>
      <c r="Q834" s="1"/>
      <c r="R834" s="1"/>
      <c r="S834" s="1"/>
      <c r="T834" s="1"/>
      <c r="U834" s="1"/>
      <c r="V834" s="15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</row>
    <row r="835" spans="1:67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5"/>
      <c r="Q835" s="1"/>
      <c r="R835" s="1"/>
      <c r="S835" s="1"/>
      <c r="T835" s="1"/>
      <c r="U835" s="1"/>
      <c r="V835" s="15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</row>
    <row r="836" spans="1:67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5"/>
      <c r="Q836" s="1"/>
      <c r="R836" s="1"/>
      <c r="S836" s="1"/>
      <c r="T836" s="1"/>
      <c r="U836" s="1"/>
      <c r="V836" s="15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</row>
    <row r="837" spans="1:67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5"/>
      <c r="Q837" s="1"/>
      <c r="R837" s="1"/>
      <c r="S837" s="1"/>
      <c r="T837" s="1"/>
      <c r="U837" s="1"/>
      <c r="V837" s="15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</row>
    <row r="838" spans="1:67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5"/>
      <c r="Q838" s="1"/>
      <c r="R838" s="1"/>
      <c r="S838" s="1"/>
      <c r="T838" s="1"/>
      <c r="U838" s="1"/>
      <c r="V838" s="15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</row>
    <row r="839" spans="1:67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5"/>
      <c r="Q839" s="1"/>
      <c r="R839" s="1"/>
      <c r="S839" s="1"/>
      <c r="T839" s="1"/>
      <c r="U839" s="1"/>
      <c r="V839" s="15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</row>
    <row r="840" spans="1:67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5"/>
      <c r="Q840" s="1"/>
      <c r="R840" s="1"/>
      <c r="S840" s="1"/>
      <c r="T840" s="1"/>
      <c r="U840" s="1"/>
      <c r="V840" s="15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</row>
    <row r="841" spans="1:67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5"/>
      <c r="Q841" s="1"/>
      <c r="R841" s="1"/>
      <c r="S841" s="1"/>
      <c r="T841" s="1"/>
      <c r="U841" s="1"/>
      <c r="V841" s="15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</row>
    <row r="842" spans="1:67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5"/>
      <c r="Q842" s="1"/>
      <c r="R842" s="1"/>
      <c r="S842" s="1"/>
      <c r="T842" s="1"/>
      <c r="U842" s="1"/>
      <c r="V842" s="15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</row>
    <row r="843" spans="1:67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5"/>
      <c r="Q843" s="1"/>
      <c r="R843" s="1"/>
      <c r="S843" s="1"/>
      <c r="T843" s="1"/>
      <c r="U843" s="1"/>
      <c r="V843" s="15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</row>
    <row r="844" spans="1:67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5"/>
      <c r="Q844" s="1"/>
      <c r="R844" s="1"/>
      <c r="S844" s="1"/>
      <c r="T844" s="1"/>
      <c r="U844" s="1"/>
      <c r="V844" s="15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</row>
    <row r="845" spans="1:67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5"/>
      <c r="Q845" s="1"/>
      <c r="R845" s="1"/>
      <c r="S845" s="1"/>
      <c r="T845" s="1"/>
      <c r="U845" s="1"/>
      <c r="V845" s="15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</row>
    <row r="846" spans="1:67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5"/>
      <c r="Q846" s="1"/>
      <c r="R846" s="1"/>
      <c r="S846" s="1"/>
      <c r="T846" s="1"/>
      <c r="U846" s="1"/>
      <c r="V846" s="15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</row>
    <row r="847" spans="1:67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5"/>
      <c r="Q847" s="1"/>
      <c r="R847" s="1"/>
      <c r="S847" s="1"/>
      <c r="T847" s="1"/>
      <c r="U847" s="1"/>
      <c r="V847" s="15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</row>
    <row r="848" spans="1:67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5"/>
      <c r="Q848" s="1"/>
      <c r="R848" s="1"/>
      <c r="S848" s="1"/>
      <c r="T848" s="1"/>
      <c r="U848" s="1"/>
      <c r="V848" s="15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</row>
    <row r="849" spans="1:67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5"/>
      <c r="Q849" s="1"/>
      <c r="R849" s="1"/>
      <c r="S849" s="1"/>
      <c r="T849" s="1"/>
      <c r="U849" s="1"/>
      <c r="V849" s="15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</row>
    <row r="850" spans="1:67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5"/>
      <c r="Q850" s="1"/>
      <c r="R850" s="1"/>
      <c r="S850" s="1"/>
      <c r="T850" s="1"/>
      <c r="U850" s="1"/>
      <c r="V850" s="15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</row>
    <row r="851" spans="1:67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5"/>
      <c r="Q851" s="1"/>
      <c r="R851" s="1"/>
      <c r="S851" s="1"/>
      <c r="T851" s="1"/>
      <c r="U851" s="1"/>
      <c r="V851" s="15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</row>
    <row r="852" spans="1:67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5"/>
      <c r="Q852" s="1"/>
      <c r="R852" s="1"/>
      <c r="S852" s="1"/>
      <c r="T852" s="1"/>
      <c r="U852" s="1"/>
      <c r="V852" s="15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</row>
    <row r="853" spans="1:67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5"/>
      <c r="Q853" s="1"/>
      <c r="R853" s="1"/>
      <c r="S853" s="1"/>
      <c r="T853" s="1"/>
      <c r="U853" s="1"/>
      <c r="V853" s="15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</row>
    <row r="854" spans="1:67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5"/>
      <c r="Q854" s="1"/>
      <c r="R854" s="1"/>
      <c r="S854" s="1"/>
      <c r="T854" s="1"/>
      <c r="U854" s="1"/>
      <c r="V854" s="15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</row>
    <row r="855" spans="1:67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5"/>
      <c r="Q855" s="1"/>
      <c r="R855" s="1"/>
      <c r="S855" s="1"/>
      <c r="T855" s="1"/>
      <c r="U855" s="1"/>
      <c r="V855" s="15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</row>
    <row r="856" spans="1:67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5"/>
      <c r="Q856" s="1"/>
      <c r="R856" s="1"/>
      <c r="S856" s="1"/>
      <c r="T856" s="1"/>
      <c r="U856" s="1"/>
      <c r="V856" s="15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</row>
    <row r="857" spans="1:67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5"/>
      <c r="Q857" s="1"/>
      <c r="R857" s="1"/>
      <c r="S857" s="1"/>
      <c r="T857" s="1"/>
      <c r="U857" s="1"/>
      <c r="V857" s="15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</row>
    <row r="858" spans="1:67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5"/>
      <c r="Q858" s="1"/>
      <c r="R858" s="1"/>
      <c r="S858" s="1"/>
      <c r="T858" s="1"/>
      <c r="U858" s="1"/>
      <c r="V858" s="15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</row>
    <row r="859" spans="1:67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5"/>
      <c r="Q859" s="1"/>
      <c r="R859" s="1"/>
      <c r="S859" s="1"/>
      <c r="T859" s="1"/>
      <c r="U859" s="1"/>
      <c r="V859" s="15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</row>
    <row r="860" spans="1:67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5"/>
      <c r="Q860" s="1"/>
      <c r="R860" s="1"/>
      <c r="S860" s="1"/>
      <c r="T860" s="1"/>
      <c r="U860" s="1"/>
      <c r="V860" s="15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</row>
    <row r="861" spans="1:67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5"/>
      <c r="Q861" s="1"/>
      <c r="R861" s="1"/>
      <c r="S861" s="1"/>
      <c r="T861" s="1"/>
      <c r="U861" s="1"/>
      <c r="V861" s="15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</row>
    <row r="862" spans="1:67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5"/>
      <c r="Q862" s="1"/>
      <c r="R862" s="1"/>
      <c r="S862" s="1"/>
      <c r="T862" s="1"/>
      <c r="U862" s="1"/>
      <c r="V862" s="15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</row>
    <row r="863" spans="1:67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5"/>
      <c r="Q863" s="1"/>
      <c r="R863" s="1"/>
      <c r="S863" s="1"/>
      <c r="T863" s="1"/>
      <c r="U863" s="1"/>
      <c r="V863" s="15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</row>
    <row r="864" spans="1:67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5"/>
      <c r="Q864" s="1"/>
      <c r="R864" s="1"/>
      <c r="S864" s="1"/>
      <c r="T864" s="1"/>
      <c r="U864" s="1"/>
      <c r="V864" s="15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</row>
    <row r="865" spans="1:67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5"/>
      <c r="Q865" s="1"/>
      <c r="R865" s="1"/>
      <c r="S865" s="1"/>
      <c r="T865" s="1"/>
      <c r="U865" s="1"/>
      <c r="V865" s="15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</row>
    <row r="866" spans="1:67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5"/>
      <c r="Q866" s="1"/>
      <c r="R866" s="1"/>
      <c r="S866" s="1"/>
      <c r="T866" s="1"/>
      <c r="U866" s="1"/>
      <c r="V866" s="15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</row>
    <row r="867" spans="1:67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5"/>
      <c r="Q867" s="1"/>
      <c r="R867" s="1"/>
      <c r="S867" s="1"/>
      <c r="T867" s="1"/>
      <c r="U867" s="1"/>
      <c r="V867" s="15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</row>
    <row r="868" spans="1:67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5"/>
      <c r="Q868" s="1"/>
      <c r="R868" s="1"/>
      <c r="S868" s="1"/>
      <c r="T868" s="1"/>
      <c r="U868" s="1"/>
      <c r="V868" s="15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</row>
    <row r="869" spans="1:67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5"/>
      <c r="Q869" s="1"/>
      <c r="R869" s="1"/>
      <c r="S869" s="1"/>
      <c r="T869" s="1"/>
      <c r="U869" s="1"/>
      <c r="V869" s="15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</row>
    <row r="870" spans="1:67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5"/>
      <c r="Q870" s="1"/>
      <c r="R870" s="1"/>
      <c r="S870" s="1"/>
      <c r="T870" s="1"/>
      <c r="U870" s="1"/>
      <c r="V870" s="15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</row>
    <row r="871" spans="1:67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5"/>
      <c r="Q871" s="1"/>
      <c r="R871" s="1"/>
      <c r="S871" s="1"/>
      <c r="T871" s="1"/>
      <c r="U871" s="1"/>
      <c r="V871" s="15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</row>
    <row r="872" spans="1:67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5"/>
      <c r="Q872" s="1"/>
      <c r="R872" s="1"/>
      <c r="S872" s="1"/>
      <c r="T872" s="1"/>
      <c r="U872" s="1"/>
      <c r="V872" s="15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</row>
    <row r="873" spans="1:67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5"/>
      <c r="Q873" s="1"/>
      <c r="R873" s="1"/>
      <c r="S873" s="1"/>
      <c r="T873" s="1"/>
      <c r="U873" s="1"/>
      <c r="V873" s="15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</row>
    <row r="874" spans="1:67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5"/>
      <c r="Q874" s="1"/>
      <c r="R874" s="1"/>
      <c r="S874" s="1"/>
      <c r="T874" s="1"/>
      <c r="U874" s="1"/>
      <c r="V874" s="15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</row>
    <row r="875" spans="1:67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5"/>
      <c r="Q875" s="1"/>
      <c r="R875" s="1"/>
      <c r="S875" s="1"/>
      <c r="T875" s="1"/>
      <c r="U875" s="1"/>
      <c r="V875" s="15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</row>
    <row r="876" spans="1:67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5"/>
      <c r="Q876" s="1"/>
      <c r="R876" s="1"/>
      <c r="S876" s="1"/>
      <c r="T876" s="1"/>
      <c r="U876" s="1"/>
      <c r="V876" s="15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</row>
    <row r="877" spans="1:67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5"/>
      <c r="Q877" s="1"/>
      <c r="R877" s="1"/>
      <c r="S877" s="1"/>
      <c r="T877" s="1"/>
      <c r="U877" s="1"/>
      <c r="V877" s="15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</row>
    <row r="878" spans="1:67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5"/>
      <c r="Q878" s="1"/>
      <c r="R878" s="1"/>
      <c r="S878" s="1"/>
      <c r="T878" s="1"/>
      <c r="U878" s="1"/>
      <c r="V878" s="15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</row>
    <row r="879" spans="1:67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5"/>
      <c r="Q879" s="1"/>
      <c r="R879" s="1"/>
      <c r="S879" s="1"/>
      <c r="T879" s="1"/>
      <c r="U879" s="1"/>
      <c r="V879" s="15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</row>
    <row r="880" spans="1:67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5"/>
      <c r="Q880" s="1"/>
      <c r="R880" s="1"/>
      <c r="S880" s="1"/>
      <c r="T880" s="1"/>
      <c r="U880" s="1"/>
      <c r="V880" s="15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</row>
    <row r="881" spans="1:67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5"/>
      <c r="Q881" s="1"/>
      <c r="R881" s="1"/>
      <c r="S881" s="1"/>
      <c r="T881" s="1"/>
      <c r="U881" s="1"/>
      <c r="V881" s="15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</row>
    <row r="882" spans="1:67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5"/>
      <c r="Q882" s="1"/>
      <c r="R882" s="1"/>
      <c r="S882" s="1"/>
      <c r="T882" s="1"/>
      <c r="U882" s="1"/>
      <c r="V882" s="15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</row>
    <row r="883" spans="1:67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5"/>
      <c r="Q883" s="1"/>
      <c r="R883" s="1"/>
      <c r="S883" s="1"/>
      <c r="T883" s="1"/>
      <c r="U883" s="1"/>
      <c r="V883" s="15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</row>
    <row r="884" spans="1:67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5"/>
      <c r="Q884" s="1"/>
      <c r="R884" s="1"/>
      <c r="S884" s="1"/>
      <c r="T884" s="1"/>
      <c r="U884" s="1"/>
      <c r="V884" s="15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</row>
    <row r="885" spans="1:67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5"/>
      <c r="Q885" s="1"/>
      <c r="R885" s="1"/>
      <c r="S885" s="1"/>
      <c r="T885" s="1"/>
      <c r="U885" s="1"/>
      <c r="V885" s="15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</row>
    <row r="886" spans="1:67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5"/>
      <c r="Q886" s="1"/>
      <c r="R886" s="1"/>
      <c r="S886" s="1"/>
      <c r="T886" s="1"/>
      <c r="U886" s="1"/>
      <c r="V886" s="15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</row>
    <row r="887" spans="1:67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5"/>
      <c r="Q887" s="1"/>
      <c r="R887" s="1"/>
      <c r="S887" s="1"/>
      <c r="T887" s="1"/>
      <c r="U887" s="1"/>
      <c r="V887" s="15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</row>
    <row r="888" spans="1:67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5"/>
      <c r="Q888" s="1"/>
      <c r="R888" s="1"/>
      <c r="S888" s="1"/>
      <c r="T888" s="1"/>
      <c r="U888" s="1"/>
      <c r="V888" s="15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</row>
    <row r="889" spans="1:67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5"/>
      <c r="Q889" s="1"/>
      <c r="R889" s="1"/>
      <c r="S889" s="1"/>
      <c r="T889" s="1"/>
      <c r="U889" s="1"/>
      <c r="V889" s="15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</row>
    <row r="890" spans="1:67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5"/>
      <c r="Q890" s="1"/>
      <c r="R890" s="1"/>
      <c r="S890" s="1"/>
      <c r="T890" s="1"/>
      <c r="U890" s="1"/>
      <c r="V890" s="15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</row>
    <row r="891" spans="1:67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5"/>
      <c r="Q891" s="1"/>
      <c r="R891" s="1"/>
      <c r="S891" s="1"/>
      <c r="T891" s="1"/>
      <c r="U891" s="1"/>
      <c r="V891" s="15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</row>
    <row r="892" spans="1:67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5"/>
      <c r="Q892" s="1"/>
      <c r="R892" s="1"/>
      <c r="S892" s="1"/>
      <c r="T892" s="1"/>
      <c r="U892" s="1"/>
      <c r="V892" s="15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</row>
    <row r="893" spans="1:67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5"/>
      <c r="Q893" s="1"/>
      <c r="R893" s="1"/>
      <c r="S893" s="1"/>
      <c r="T893" s="1"/>
      <c r="U893" s="1"/>
      <c r="V893" s="15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</row>
    <row r="894" spans="1:67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5"/>
      <c r="Q894" s="1"/>
      <c r="R894" s="1"/>
      <c r="S894" s="1"/>
      <c r="T894" s="1"/>
      <c r="U894" s="1"/>
      <c r="V894" s="15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</row>
    <row r="895" spans="1:67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5"/>
      <c r="Q895" s="1"/>
      <c r="R895" s="1"/>
      <c r="S895" s="1"/>
      <c r="T895" s="1"/>
      <c r="U895" s="1"/>
      <c r="V895" s="15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</row>
    <row r="896" spans="1:67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5"/>
      <c r="Q896" s="1"/>
      <c r="R896" s="1"/>
      <c r="S896" s="1"/>
      <c r="T896" s="1"/>
      <c r="U896" s="1"/>
      <c r="V896" s="15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</row>
    <row r="897" spans="1:67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5"/>
      <c r="Q897" s="1"/>
      <c r="R897" s="1"/>
      <c r="S897" s="1"/>
      <c r="T897" s="1"/>
      <c r="U897" s="1"/>
      <c r="V897" s="15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</row>
    <row r="898" spans="1:67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5"/>
      <c r="Q898" s="1"/>
      <c r="R898" s="1"/>
      <c r="S898" s="1"/>
      <c r="T898" s="1"/>
      <c r="U898" s="1"/>
      <c r="V898" s="15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</row>
    <row r="899" spans="1:67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5"/>
      <c r="Q899" s="1"/>
      <c r="R899" s="1"/>
      <c r="S899" s="1"/>
      <c r="T899" s="1"/>
      <c r="U899" s="1"/>
      <c r="V899" s="15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</row>
    <row r="900" spans="1:67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5"/>
      <c r="Q900" s="1"/>
      <c r="R900" s="1"/>
      <c r="S900" s="1"/>
      <c r="T900" s="1"/>
      <c r="U900" s="1"/>
      <c r="V900" s="15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</row>
    <row r="901" spans="1:67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5"/>
      <c r="Q901" s="1"/>
      <c r="R901" s="1"/>
      <c r="S901" s="1"/>
      <c r="T901" s="1"/>
      <c r="U901" s="1"/>
      <c r="V901" s="15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</row>
    <row r="902" spans="1:67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5"/>
      <c r="Q902" s="1"/>
      <c r="R902" s="1"/>
      <c r="S902" s="1"/>
      <c r="T902" s="1"/>
      <c r="U902" s="1"/>
      <c r="V902" s="15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</row>
    <row r="903" spans="1:67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5"/>
      <c r="Q903" s="1"/>
      <c r="R903" s="1"/>
      <c r="S903" s="1"/>
      <c r="T903" s="1"/>
      <c r="U903" s="1"/>
      <c r="V903" s="15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</row>
    <row r="904" spans="1:67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5"/>
      <c r="Q904" s="1"/>
      <c r="R904" s="1"/>
      <c r="S904" s="1"/>
      <c r="T904" s="1"/>
      <c r="U904" s="1"/>
      <c r="V904" s="15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</row>
    <row r="905" spans="1:67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5"/>
      <c r="Q905" s="1"/>
      <c r="R905" s="1"/>
      <c r="S905" s="1"/>
      <c r="T905" s="1"/>
      <c r="U905" s="1"/>
      <c r="V905" s="15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</row>
    <row r="906" spans="1:67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5"/>
      <c r="Q906" s="1"/>
      <c r="R906" s="1"/>
      <c r="S906" s="1"/>
      <c r="T906" s="1"/>
      <c r="U906" s="1"/>
      <c r="V906" s="15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</row>
    <row r="907" spans="1:67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5"/>
      <c r="Q907" s="1"/>
      <c r="R907" s="1"/>
      <c r="S907" s="1"/>
      <c r="T907" s="1"/>
      <c r="U907" s="1"/>
      <c r="V907" s="15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</row>
    <row r="908" spans="1:67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5"/>
      <c r="Q908" s="1"/>
      <c r="R908" s="1"/>
      <c r="S908" s="1"/>
      <c r="T908" s="1"/>
      <c r="U908" s="1"/>
      <c r="V908" s="15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</row>
    <row r="909" spans="1:67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5"/>
      <c r="Q909" s="1"/>
      <c r="R909" s="1"/>
      <c r="S909" s="1"/>
      <c r="T909" s="1"/>
      <c r="U909" s="1"/>
      <c r="V909" s="15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</row>
    <row r="910" spans="1:67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5"/>
      <c r="Q910" s="1"/>
      <c r="R910" s="1"/>
      <c r="S910" s="1"/>
      <c r="T910" s="1"/>
      <c r="U910" s="1"/>
      <c r="V910" s="15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</row>
    <row r="911" spans="1:67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5"/>
      <c r="Q911" s="1"/>
      <c r="R911" s="1"/>
      <c r="S911" s="1"/>
      <c r="T911" s="1"/>
      <c r="U911" s="1"/>
      <c r="V911" s="15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</row>
    <row r="912" spans="1:67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5"/>
      <c r="Q912" s="1"/>
      <c r="R912" s="1"/>
      <c r="S912" s="1"/>
      <c r="T912" s="1"/>
      <c r="U912" s="1"/>
      <c r="V912" s="15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</row>
    <row r="913" spans="1:67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5"/>
      <c r="Q913" s="1"/>
      <c r="R913" s="1"/>
      <c r="S913" s="1"/>
      <c r="T913" s="1"/>
      <c r="U913" s="1"/>
      <c r="V913" s="15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</row>
    <row r="914" spans="1:67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5"/>
      <c r="Q914" s="1"/>
      <c r="R914" s="1"/>
      <c r="S914" s="1"/>
      <c r="T914" s="1"/>
      <c r="U914" s="1"/>
      <c r="V914" s="15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</row>
    <row r="915" spans="1:67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5"/>
      <c r="Q915" s="1"/>
      <c r="R915" s="1"/>
      <c r="S915" s="1"/>
      <c r="T915" s="1"/>
      <c r="U915" s="1"/>
      <c r="V915" s="15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</row>
    <row r="916" spans="1:67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5"/>
      <c r="Q916" s="1"/>
      <c r="R916" s="1"/>
      <c r="S916" s="1"/>
      <c r="T916" s="1"/>
      <c r="U916" s="1"/>
      <c r="V916" s="15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</row>
    <row r="917" spans="1:67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5"/>
      <c r="Q917" s="1"/>
      <c r="R917" s="1"/>
      <c r="S917" s="1"/>
      <c r="T917" s="1"/>
      <c r="U917" s="1"/>
      <c r="V917" s="15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</row>
    <row r="918" spans="1:67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5"/>
      <c r="Q918" s="1"/>
      <c r="R918" s="1"/>
      <c r="S918" s="1"/>
      <c r="T918" s="1"/>
      <c r="U918" s="1"/>
      <c r="V918" s="15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</row>
    <row r="919" spans="1:67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5"/>
      <c r="Q919" s="1"/>
      <c r="R919" s="1"/>
      <c r="S919" s="1"/>
      <c r="T919" s="1"/>
      <c r="U919" s="1"/>
      <c r="V919" s="15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</row>
    <row r="920" spans="1:67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5"/>
      <c r="Q920" s="1"/>
      <c r="R920" s="1"/>
      <c r="S920" s="1"/>
      <c r="T920" s="1"/>
      <c r="U920" s="1"/>
      <c r="V920" s="15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</row>
    <row r="921" spans="1:67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5"/>
      <c r="Q921" s="1"/>
      <c r="R921" s="1"/>
      <c r="S921" s="1"/>
      <c r="T921" s="1"/>
      <c r="U921" s="1"/>
      <c r="V921" s="15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</row>
    <row r="922" spans="1:67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5"/>
      <c r="Q922" s="1"/>
      <c r="R922" s="1"/>
      <c r="S922" s="1"/>
      <c r="T922" s="1"/>
      <c r="U922" s="1"/>
      <c r="V922" s="15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</row>
    <row r="923" spans="1:67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5"/>
      <c r="Q923" s="1"/>
      <c r="R923" s="1"/>
      <c r="S923" s="1"/>
      <c r="T923" s="1"/>
      <c r="U923" s="1"/>
      <c r="V923" s="15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</row>
    <row r="924" spans="1:67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5"/>
      <c r="Q924" s="1"/>
      <c r="R924" s="1"/>
      <c r="S924" s="1"/>
      <c r="T924" s="1"/>
      <c r="U924" s="1"/>
      <c r="V924" s="15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</row>
    <row r="925" spans="1:67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5"/>
      <c r="Q925" s="1"/>
      <c r="R925" s="1"/>
      <c r="S925" s="1"/>
      <c r="T925" s="1"/>
      <c r="U925" s="1"/>
      <c r="V925" s="15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</row>
    <row r="926" spans="1:67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5"/>
      <c r="Q926" s="1"/>
      <c r="R926" s="1"/>
      <c r="S926" s="1"/>
      <c r="T926" s="1"/>
      <c r="U926" s="1"/>
      <c r="V926" s="15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</row>
    <row r="927" spans="1:67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5"/>
      <c r="Q927" s="1"/>
      <c r="R927" s="1"/>
      <c r="S927" s="1"/>
      <c r="T927" s="1"/>
      <c r="U927" s="1"/>
      <c r="V927" s="15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</row>
    <row r="928" spans="1:67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5"/>
      <c r="Q928" s="1"/>
      <c r="R928" s="1"/>
      <c r="S928" s="1"/>
      <c r="T928" s="1"/>
      <c r="U928" s="1"/>
      <c r="V928" s="15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</row>
    <row r="929" spans="1:67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5"/>
      <c r="Q929" s="1"/>
      <c r="R929" s="1"/>
      <c r="S929" s="1"/>
      <c r="T929" s="1"/>
      <c r="U929" s="1"/>
      <c r="V929" s="15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</row>
    <row r="930" spans="1:67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5"/>
      <c r="Q930" s="1"/>
      <c r="R930" s="1"/>
      <c r="S930" s="1"/>
      <c r="T930" s="1"/>
      <c r="U930" s="1"/>
      <c r="V930" s="15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</row>
    <row r="931" spans="1:67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5"/>
      <c r="Q931" s="1"/>
      <c r="R931" s="1"/>
      <c r="S931" s="1"/>
      <c r="T931" s="1"/>
      <c r="U931" s="1"/>
      <c r="V931" s="15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</row>
    <row r="932" spans="1:67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5"/>
      <c r="Q932" s="1"/>
      <c r="R932" s="1"/>
      <c r="S932" s="1"/>
      <c r="T932" s="1"/>
      <c r="U932" s="1"/>
      <c r="V932" s="15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</row>
    <row r="933" spans="1:67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5"/>
      <c r="Q933" s="1"/>
      <c r="R933" s="1"/>
      <c r="S933" s="1"/>
      <c r="T933" s="1"/>
      <c r="U933" s="1"/>
      <c r="V933" s="15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</row>
    <row r="934" spans="1:67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5"/>
      <c r="Q934" s="1"/>
      <c r="R934" s="1"/>
      <c r="S934" s="1"/>
      <c r="T934" s="1"/>
      <c r="U934" s="1"/>
      <c r="V934" s="15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</row>
    <row r="935" spans="1:67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5"/>
      <c r="Q935" s="1"/>
      <c r="R935" s="1"/>
      <c r="S935" s="1"/>
      <c r="T935" s="1"/>
      <c r="U935" s="1"/>
      <c r="V935" s="15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</row>
    <row r="936" spans="1:67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5"/>
      <c r="Q936" s="1"/>
      <c r="R936" s="1"/>
      <c r="S936" s="1"/>
      <c r="T936" s="1"/>
      <c r="U936" s="1"/>
      <c r="V936" s="15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</row>
    <row r="937" spans="1:67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5"/>
      <c r="Q937" s="1"/>
      <c r="R937" s="1"/>
      <c r="S937" s="1"/>
      <c r="T937" s="1"/>
      <c r="U937" s="1"/>
      <c r="V937" s="15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</row>
    <row r="938" spans="1:67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5"/>
      <c r="Q938" s="1"/>
      <c r="R938" s="1"/>
      <c r="S938" s="1"/>
      <c r="T938" s="1"/>
      <c r="U938" s="1"/>
      <c r="V938" s="15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</row>
    <row r="939" spans="1:67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5"/>
      <c r="Q939" s="1"/>
      <c r="R939" s="1"/>
      <c r="S939" s="1"/>
      <c r="T939" s="1"/>
      <c r="U939" s="1"/>
      <c r="V939" s="15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</row>
    <row r="940" spans="1:67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5"/>
      <c r="Q940" s="1"/>
      <c r="R940" s="1"/>
      <c r="S940" s="1"/>
      <c r="T940" s="1"/>
      <c r="U940" s="1"/>
      <c r="V940" s="15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</row>
    <row r="941" spans="1:67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5"/>
      <c r="Q941" s="1"/>
      <c r="R941" s="1"/>
      <c r="S941" s="1"/>
      <c r="T941" s="1"/>
      <c r="U941" s="1"/>
      <c r="V941" s="15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</row>
    <row r="942" spans="1:67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5"/>
      <c r="Q942" s="1"/>
      <c r="R942" s="1"/>
      <c r="S942" s="1"/>
      <c r="T942" s="1"/>
      <c r="U942" s="1"/>
      <c r="V942" s="15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</row>
    <row r="943" spans="1:67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5"/>
      <c r="Q943" s="1"/>
      <c r="R943" s="1"/>
      <c r="S943" s="1"/>
      <c r="T943" s="1"/>
      <c r="U943" s="1"/>
      <c r="V943" s="15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</row>
    <row r="944" spans="1:67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5"/>
      <c r="Q944" s="1"/>
      <c r="R944" s="1"/>
      <c r="S944" s="1"/>
      <c r="T944" s="1"/>
      <c r="U944" s="1"/>
      <c r="V944" s="15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</row>
    <row r="945" spans="1:67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5"/>
      <c r="Q945" s="1"/>
      <c r="R945" s="1"/>
      <c r="S945" s="1"/>
      <c r="T945" s="1"/>
      <c r="U945" s="1"/>
      <c r="V945" s="15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</row>
    <row r="946" spans="1:67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5"/>
      <c r="Q946" s="1"/>
      <c r="R946" s="1"/>
      <c r="S946" s="1"/>
      <c r="T946" s="1"/>
      <c r="U946" s="1"/>
      <c r="V946" s="15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</row>
    <row r="947" spans="1:67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5"/>
      <c r="Q947" s="1"/>
      <c r="R947" s="1"/>
      <c r="S947" s="1"/>
      <c r="T947" s="1"/>
      <c r="U947" s="1"/>
      <c r="V947" s="15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</row>
    <row r="948" spans="1:67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5"/>
      <c r="Q948" s="1"/>
      <c r="R948" s="1"/>
      <c r="S948" s="1"/>
      <c r="T948" s="1"/>
      <c r="U948" s="1"/>
      <c r="V948" s="15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</row>
    <row r="949" spans="1:67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5"/>
      <c r="Q949" s="1"/>
      <c r="R949" s="1"/>
      <c r="S949" s="1"/>
      <c r="T949" s="1"/>
      <c r="U949" s="1"/>
      <c r="V949" s="15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</row>
    <row r="950" spans="1:67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5"/>
      <c r="Q950" s="1"/>
      <c r="R950" s="1"/>
      <c r="S950" s="1"/>
      <c r="T950" s="1"/>
      <c r="U950" s="1"/>
      <c r="V950" s="15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</row>
    <row r="951" spans="1:67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5"/>
      <c r="Q951" s="1"/>
      <c r="R951" s="1"/>
      <c r="S951" s="1"/>
      <c r="T951" s="1"/>
      <c r="U951" s="1"/>
      <c r="V951" s="15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</row>
    <row r="952" spans="1:67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5"/>
      <c r="Q952" s="1"/>
      <c r="R952" s="1"/>
      <c r="S952" s="1"/>
      <c r="T952" s="1"/>
      <c r="U952" s="1"/>
      <c r="V952" s="15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</row>
    <row r="953" spans="1:67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5"/>
      <c r="Q953" s="1"/>
      <c r="R953" s="1"/>
      <c r="S953" s="1"/>
      <c r="T953" s="1"/>
      <c r="U953" s="1"/>
      <c r="V953" s="15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</row>
    <row r="954" spans="1:67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5"/>
      <c r="Q954" s="1"/>
      <c r="R954" s="1"/>
      <c r="S954" s="1"/>
      <c r="T954" s="1"/>
      <c r="U954" s="1"/>
      <c r="V954" s="15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</row>
    <row r="955" spans="1:67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5"/>
      <c r="Q955" s="1"/>
      <c r="R955" s="1"/>
      <c r="S955" s="1"/>
      <c r="T955" s="1"/>
      <c r="U955" s="1"/>
      <c r="V955" s="15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</row>
    <row r="956" spans="1:67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5"/>
      <c r="Q956" s="1"/>
      <c r="R956" s="1"/>
      <c r="S956" s="1"/>
      <c r="T956" s="1"/>
      <c r="U956" s="1"/>
      <c r="V956" s="15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</row>
    <row r="957" spans="1:67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5"/>
      <c r="Q957" s="1"/>
      <c r="R957" s="1"/>
      <c r="S957" s="1"/>
      <c r="T957" s="1"/>
      <c r="U957" s="1"/>
      <c r="V957" s="15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</row>
    <row r="958" spans="1:67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5"/>
      <c r="Q958" s="1"/>
      <c r="R958" s="1"/>
      <c r="S958" s="1"/>
      <c r="T958" s="1"/>
      <c r="U958" s="1"/>
      <c r="V958" s="15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</row>
    <row r="959" spans="1:67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5"/>
      <c r="Q959" s="1"/>
      <c r="R959" s="1"/>
      <c r="S959" s="1"/>
      <c r="T959" s="1"/>
      <c r="U959" s="1"/>
      <c r="V959" s="15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</row>
    <row r="960" spans="1:67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5"/>
      <c r="Q960" s="1"/>
      <c r="R960" s="1"/>
      <c r="S960" s="1"/>
      <c r="T960" s="1"/>
      <c r="U960" s="1"/>
      <c r="V960" s="15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</row>
    <row r="961" spans="1:67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5"/>
      <c r="Q961" s="1"/>
      <c r="R961" s="1"/>
      <c r="S961" s="1"/>
      <c r="T961" s="1"/>
      <c r="U961" s="1"/>
      <c r="V961" s="15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</row>
    <row r="962" spans="1:67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5"/>
      <c r="Q962" s="1"/>
      <c r="R962" s="1"/>
      <c r="S962" s="1"/>
      <c r="T962" s="1"/>
      <c r="U962" s="1"/>
      <c r="V962" s="15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</row>
    <row r="963" spans="1:67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5"/>
      <c r="Q963" s="1"/>
      <c r="R963" s="1"/>
      <c r="S963" s="1"/>
      <c r="T963" s="1"/>
      <c r="U963" s="1"/>
      <c r="V963" s="15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</row>
    <row r="964" spans="1:67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5"/>
      <c r="Q964" s="1"/>
      <c r="R964" s="1"/>
      <c r="S964" s="1"/>
      <c r="T964" s="1"/>
      <c r="U964" s="1"/>
      <c r="V964" s="15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</row>
    <row r="965" spans="1:67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5"/>
      <c r="Q965" s="1"/>
      <c r="R965" s="1"/>
      <c r="S965" s="1"/>
      <c r="T965" s="1"/>
      <c r="U965" s="1"/>
      <c r="V965" s="15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</row>
    <row r="966" spans="1:67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5"/>
      <c r="Q966" s="1"/>
      <c r="R966" s="1"/>
      <c r="S966" s="1"/>
      <c r="T966" s="1"/>
      <c r="U966" s="1"/>
      <c r="V966" s="15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</row>
    <row r="967" spans="1:67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5"/>
      <c r="Q967" s="1"/>
      <c r="R967" s="1"/>
      <c r="S967" s="1"/>
      <c r="T967" s="1"/>
      <c r="U967" s="1"/>
      <c r="V967" s="15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</row>
    <row r="968" spans="1:67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5"/>
      <c r="Q968" s="1"/>
      <c r="R968" s="1"/>
      <c r="S968" s="1"/>
      <c r="T968" s="1"/>
      <c r="U968" s="1"/>
      <c r="V968" s="15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</row>
    <row r="969" spans="1:67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5"/>
      <c r="Q969" s="1"/>
      <c r="R969" s="1"/>
      <c r="S969" s="1"/>
      <c r="T969" s="1"/>
      <c r="U969" s="1"/>
      <c r="V969" s="15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</row>
    <row r="970" spans="1:67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5"/>
      <c r="Q970" s="1"/>
      <c r="R970" s="1"/>
      <c r="S970" s="1"/>
      <c r="T970" s="1"/>
      <c r="U970" s="1"/>
      <c r="V970" s="15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</row>
    <row r="971" spans="1:67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5"/>
      <c r="Q971" s="1"/>
      <c r="R971" s="1"/>
      <c r="S971" s="1"/>
      <c r="T971" s="1"/>
      <c r="U971" s="1"/>
      <c r="V971" s="15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</row>
    <row r="972" spans="1:67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5"/>
      <c r="Q972" s="1"/>
      <c r="R972" s="1"/>
      <c r="S972" s="1"/>
      <c r="T972" s="1"/>
      <c r="U972" s="1"/>
      <c r="V972" s="15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</row>
    <row r="973" spans="1:67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5"/>
      <c r="Q973" s="1"/>
      <c r="R973" s="1"/>
      <c r="S973" s="1"/>
      <c r="T973" s="1"/>
      <c r="U973" s="1"/>
      <c r="V973" s="15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</row>
    <row r="974" spans="1:67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5"/>
      <c r="Q974" s="1"/>
      <c r="R974" s="1"/>
      <c r="S974" s="1"/>
      <c r="T974" s="1"/>
      <c r="U974" s="1"/>
      <c r="V974" s="15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</row>
    <row r="975" spans="1:67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5"/>
      <c r="Q975" s="1"/>
      <c r="R975" s="1"/>
      <c r="S975" s="1"/>
      <c r="T975" s="1"/>
      <c r="U975" s="1"/>
      <c r="V975" s="15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</row>
    <row r="976" spans="1:67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5"/>
      <c r="Q976" s="1"/>
      <c r="R976" s="1"/>
      <c r="S976" s="1"/>
      <c r="T976" s="1"/>
      <c r="U976" s="1"/>
      <c r="V976" s="15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</row>
    <row r="977" spans="1:67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5"/>
      <c r="Q977" s="1"/>
      <c r="R977" s="1"/>
      <c r="S977" s="1"/>
      <c r="T977" s="1"/>
      <c r="U977" s="1"/>
      <c r="V977" s="15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</row>
    <row r="978" spans="1:67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5"/>
      <c r="Q978" s="1"/>
      <c r="R978" s="1"/>
      <c r="S978" s="1"/>
      <c r="T978" s="1"/>
      <c r="U978" s="1"/>
      <c r="V978" s="15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</row>
    <row r="979" spans="1:67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5"/>
      <c r="Q979" s="1"/>
      <c r="R979" s="1"/>
      <c r="S979" s="1"/>
      <c r="T979" s="1"/>
      <c r="U979" s="1"/>
      <c r="V979" s="15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</row>
    <row r="980" spans="1:67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5"/>
      <c r="Q980" s="1"/>
      <c r="R980" s="1"/>
      <c r="S980" s="1"/>
      <c r="T980" s="1"/>
      <c r="U980" s="1"/>
      <c r="V980" s="15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</row>
    <row r="981" spans="1:67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5"/>
      <c r="Q981" s="1"/>
      <c r="R981" s="1"/>
      <c r="S981" s="1"/>
      <c r="T981" s="1"/>
      <c r="U981" s="1"/>
      <c r="V981" s="15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</row>
    <row r="982" spans="1:67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5"/>
      <c r="Q982" s="1"/>
      <c r="R982" s="1"/>
      <c r="S982" s="1"/>
      <c r="T982" s="1"/>
      <c r="U982" s="1"/>
      <c r="V982" s="15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</row>
    <row r="983" spans="1:67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5"/>
      <c r="Q983" s="1"/>
      <c r="R983" s="1"/>
      <c r="S983" s="1"/>
      <c r="T983" s="1"/>
      <c r="U983" s="1"/>
      <c r="V983" s="15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</row>
    <row r="984" spans="1:67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5"/>
      <c r="Q984" s="1"/>
      <c r="R984" s="1"/>
      <c r="S984" s="1"/>
      <c r="T984" s="1"/>
      <c r="U984" s="1"/>
      <c r="V984" s="15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</row>
    <row r="985" spans="1:67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5"/>
      <c r="Q985" s="1"/>
      <c r="R985" s="1"/>
      <c r="S985" s="1"/>
      <c r="T985" s="1"/>
      <c r="U985" s="1"/>
      <c r="V985" s="15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</row>
    <row r="986" spans="1:67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5"/>
      <c r="Q986" s="1"/>
      <c r="R986" s="1"/>
      <c r="S986" s="1"/>
      <c r="T986" s="1"/>
      <c r="U986" s="1"/>
      <c r="V986" s="15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</row>
    <row r="987" spans="1:67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5"/>
      <c r="Q987" s="1"/>
      <c r="R987" s="1"/>
      <c r="S987" s="1"/>
      <c r="T987" s="1"/>
      <c r="U987" s="1"/>
      <c r="V987" s="15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</row>
    <row r="988" spans="1:67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5"/>
      <c r="Q988" s="1"/>
      <c r="R988" s="1"/>
      <c r="S988" s="1"/>
      <c r="T988" s="1"/>
      <c r="U988" s="1"/>
      <c r="V988" s="15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</row>
    <row r="989" spans="1:67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5"/>
      <c r="Q989" s="1"/>
      <c r="R989" s="1"/>
      <c r="S989" s="1"/>
      <c r="T989" s="1"/>
      <c r="U989" s="1"/>
      <c r="V989" s="15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</row>
    <row r="990" spans="1:67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5"/>
      <c r="Q990" s="1"/>
      <c r="R990" s="1"/>
      <c r="S990" s="1"/>
      <c r="T990" s="1"/>
      <c r="U990" s="1"/>
      <c r="V990" s="15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</row>
    <row r="991" spans="1:67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5"/>
      <c r="Q991" s="1"/>
      <c r="R991" s="1"/>
      <c r="S991" s="1"/>
      <c r="T991" s="1"/>
      <c r="U991" s="1"/>
      <c r="V991" s="15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</row>
    <row r="992" spans="1:67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5"/>
      <c r="Q992" s="1"/>
      <c r="R992" s="1"/>
      <c r="S992" s="1"/>
      <c r="T992" s="1"/>
      <c r="U992" s="1"/>
      <c r="V992" s="15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</row>
    <row r="993" spans="1:67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5"/>
      <c r="Q993" s="1"/>
      <c r="R993" s="1"/>
      <c r="S993" s="1"/>
      <c r="T993" s="1"/>
      <c r="U993" s="1"/>
      <c r="V993" s="15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</row>
    <row r="994" spans="1:67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5"/>
      <c r="Q994" s="1"/>
      <c r="R994" s="1"/>
      <c r="S994" s="1"/>
      <c r="T994" s="1"/>
      <c r="U994" s="1"/>
      <c r="V994" s="15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</row>
    <row r="995" spans="1:67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5"/>
      <c r="Q995" s="1"/>
      <c r="R995" s="1"/>
      <c r="S995" s="1"/>
      <c r="T995" s="1"/>
      <c r="U995" s="1"/>
      <c r="V995" s="15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</row>
    <row r="996" spans="1:67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5"/>
      <c r="Q996" s="1"/>
      <c r="R996" s="1"/>
      <c r="S996" s="1"/>
      <c r="T996" s="1"/>
      <c r="U996" s="1"/>
      <c r="V996" s="15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</row>
    <row r="997" spans="1:67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5"/>
      <c r="Q997" s="1"/>
      <c r="R997" s="1"/>
      <c r="S997" s="1"/>
      <c r="T997" s="1"/>
      <c r="U997" s="1"/>
      <c r="V997" s="15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</row>
    <row r="998" spans="1:67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5"/>
      <c r="Q998" s="1"/>
      <c r="R998" s="1"/>
      <c r="S998" s="1"/>
      <c r="T998" s="1"/>
      <c r="U998" s="1"/>
      <c r="V998" s="15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</row>
    <row r="999" spans="1:67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5"/>
      <c r="Q999" s="1"/>
      <c r="R999" s="1"/>
      <c r="S999" s="1"/>
      <c r="T999" s="1"/>
      <c r="U999" s="1"/>
      <c r="V999" s="15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</row>
    <row r="1000" spans="1:67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5"/>
      <c r="Q1000" s="1"/>
      <c r="R1000" s="1"/>
      <c r="S1000" s="1"/>
      <c r="T1000" s="1"/>
      <c r="U1000" s="1"/>
      <c r="V1000" s="15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</row>
    <row r="1001" spans="1:67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5"/>
      <c r="Q1001" s="1"/>
      <c r="R1001" s="1"/>
      <c r="S1001" s="1"/>
      <c r="T1001" s="1"/>
      <c r="U1001" s="1"/>
      <c r="V1001" s="15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</row>
  </sheetData>
  <phoneticPr fontId="9" type="noConversion"/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001"/>
  <sheetViews>
    <sheetView zoomScale="80" zoomScaleNormal="80" workbookViewId="0"/>
  </sheetViews>
  <sheetFormatPr defaultColWidth="18.58203125" defaultRowHeight="14.5" x14ac:dyDescent="0.35"/>
  <cols>
    <col min="1" max="1" width="42.75" style="38" bestFit="1" customWidth="1"/>
    <col min="2" max="2" width="7.58203125" style="39" bestFit="1" customWidth="1"/>
    <col min="3" max="3" width="33.58203125" style="39" bestFit="1" customWidth="1"/>
    <col min="4" max="4" width="29.5" style="38" bestFit="1" customWidth="1"/>
    <col min="5" max="10" width="33.58203125" style="38" bestFit="1" customWidth="1"/>
    <col min="11" max="11" width="16.1640625" style="38" bestFit="1" customWidth="1"/>
    <col min="12" max="12" width="33.58203125" style="38" bestFit="1" customWidth="1"/>
    <col min="13" max="13" width="16.1640625" style="38" bestFit="1" customWidth="1"/>
    <col min="14" max="14" width="15.5" style="38" bestFit="1" customWidth="1"/>
    <col min="15" max="15" width="33.58203125" style="38" bestFit="1" customWidth="1"/>
    <col min="16" max="16" width="13.83203125" style="38" bestFit="1" customWidth="1"/>
    <col min="17" max="19" width="33.58203125" style="38" bestFit="1" customWidth="1"/>
    <col min="20" max="20" width="12.1640625" style="38" bestFit="1" customWidth="1"/>
    <col min="21" max="21" width="12.5" style="38" bestFit="1" customWidth="1"/>
    <col min="22" max="22" width="148.83203125" style="38" bestFit="1" customWidth="1"/>
    <col min="23" max="23" width="33.58203125" style="38" bestFit="1" customWidth="1"/>
    <col min="24" max="24" width="16.08203125" style="38" bestFit="1" customWidth="1"/>
    <col min="25" max="25" width="10.4140625" style="38" bestFit="1" customWidth="1"/>
    <col min="26" max="26" width="8.83203125" style="38" bestFit="1" customWidth="1"/>
    <col min="27" max="27" width="33.58203125" style="38" bestFit="1" customWidth="1"/>
    <col min="28" max="28" width="16.08203125" style="38" bestFit="1" customWidth="1"/>
    <col min="29" max="29" width="15.25" style="38" bestFit="1" customWidth="1"/>
    <col min="30" max="30" width="14.25" style="38" bestFit="1" customWidth="1"/>
    <col min="31" max="31" width="35.75" style="38" bestFit="1" customWidth="1"/>
    <col min="32" max="32" width="15.4140625" style="38" bestFit="1" customWidth="1"/>
    <col min="33" max="33" width="16.75" style="38" bestFit="1" customWidth="1"/>
    <col min="34" max="34" width="36.1640625" style="38" bestFit="1" customWidth="1"/>
    <col min="35" max="37" width="34" style="38" bestFit="1" customWidth="1"/>
    <col min="38" max="38" width="183" style="38" bestFit="1" customWidth="1"/>
    <col min="39" max="39" width="19.83203125" style="38" bestFit="1" customWidth="1"/>
    <col min="40" max="40" width="19.4140625" style="38" bestFit="1" customWidth="1"/>
    <col min="41" max="43" width="34" style="38" bestFit="1" customWidth="1"/>
    <col min="44" max="44" width="26.25" style="38" bestFit="1" customWidth="1"/>
    <col min="45" max="48" width="34" style="38" bestFit="1" customWidth="1"/>
    <col min="49" max="49" width="33.58203125" style="38" bestFit="1" customWidth="1"/>
    <col min="50" max="50" width="18.1640625" style="38" bestFit="1" customWidth="1"/>
    <col min="51" max="51" width="34" style="38" bestFit="1" customWidth="1"/>
    <col min="52" max="52" width="34.5" style="38" bestFit="1" customWidth="1"/>
    <col min="53" max="56" width="33.58203125" style="38" bestFit="1" customWidth="1"/>
    <col min="57" max="60" width="32.4140625" style="38" bestFit="1" customWidth="1"/>
    <col min="61" max="61" width="29.25" style="38" bestFit="1" customWidth="1"/>
    <col min="62" max="63" width="33.58203125" style="38" bestFit="1" customWidth="1"/>
    <col min="64" max="64" width="18.33203125" style="38" bestFit="1" customWidth="1"/>
    <col min="65" max="65" width="15.33203125" style="38" bestFit="1" customWidth="1"/>
    <col min="66" max="66" width="15.08203125" style="38" bestFit="1" customWidth="1"/>
    <col min="67" max="69" width="33.58203125" style="38" bestFit="1" customWidth="1"/>
    <col min="70" max="70" width="15.08203125" style="38" bestFit="1" customWidth="1"/>
    <col min="71" max="71" width="33" style="38" bestFit="1" customWidth="1"/>
    <col min="72" max="72" width="18" style="38" bestFit="1" customWidth="1"/>
    <col min="73" max="74" width="14.9140625" style="38" bestFit="1" customWidth="1"/>
    <col min="75" max="75" width="13.1640625" style="38" bestFit="1" customWidth="1"/>
    <col min="76" max="77" width="33.58203125" style="38" bestFit="1" customWidth="1"/>
    <col min="78" max="78" width="16.1640625" style="38" bestFit="1" customWidth="1"/>
    <col min="79" max="79" width="17.83203125" style="38" bestFit="1" customWidth="1"/>
    <col min="80" max="81" width="33.58203125" style="38" bestFit="1" customWidth="1"/>
    <col min="82" max="82" width="14.4140625" style="38" bestFit="1" customWidth="1"/>
    <col min="83" max="83" width="19.4140625" style="38" bestFit="1" customWidth="1"/>
    <col min="84" max="87" width="33.58203125" style="38" bestFit="1" customWidth="1"/>
    <col min="88" max="88" width="13.1640625" style="38" bestFit="1" customWidth="1"/>
    <col min="89" max="89" width="16.9140625" style="38" bestFit="1" customWidth="1"/>
    <col min="90" max="93" width="33.58203125" style="38" bestFit="1" customWidth="1"/>
    <col min="94" max="16384" width="18.58203125" style="38"/>
  </cols>
  <sheetData>
    <row r="1" spans="1:93" ht="58" x14ac:dyDescent="0.35">
      <c r="A1" s="18" t="s">
        <v>0</v>
      </c>
      <c r="B1" s="18" t="s">
        <v>1</v>
      </c>
      <c r="C1" s="24" t="s">
        <v>779</v>
      </c>
      <c r="D1" s="18" t="s">
        <v>130</v>
      </c>
      <c r="E1" s="18" t="s">
        <v>131</v>
      </c>
      <c r="F1" s="18" t="s">
        <v>132</v>
      </c>
      <c r="G1" s="18" t="s">
        <v>133</v>
      </c>
      <c r="H1" s="24" t="s">
        <v>605</v>
      </c>
      <c r="I1" s="18" t="s">
        <v>134</v>
      </c>
      <c r="J1" s="18" t="s">
        <v>135</v>
      </c>
      <c r="K1" s="18" t="s">
        <v>136</v>
      </c>
      <c r="L1" s="24" t="s">
        <v>607</v>
      </c>
      <c r="M1" s="24" t="s">
        <v>137</v>
      </c>
      <c r="N1" s="24" t="s">
        <v>138</v>
      </c>
      <c r="O1" s="18" t="s">
        <v>139</v>
      </c>
      <c r="P1" s="18" t="s">
        <v>140</v>
      </c>
      <c r="Q1" s="18" t="s">
        <v>141</v>
      </c>
      <c r="R1" s="18" t="s">
        <v>142</v>
      </c>
      <c r="S1" s="18" t="s">
        <v>143</v>
      </c>
      <c r="T1" s="18" t="s">
        <v>144</v>
      </c>
      <c r="U1" s="18" t="s">
        <v>145</v>
      </c>
      <c r="V1" s="18" t="s">
        <v>146</v>
      </c>
      <c r="W1" s="18" t="s">
        <v>147</v>
      </c>
      <c r="X1" s="18" t="s">
        <v>148</v>
      </c>
      <c r="Y1" s="24" t="s">
        <v>149</v>
      </c>
      <c r="Z1" s="24" t="s">
        <v>150</v>
      </c>
      <c r="AA1" s="18" t="s">
        <v>151</v>
      </c>
      <c r="AB1" s="18" t="s">
        <v>152</v>
      </c>
      <c r="AC1" s="18" t="s">
        <v>153</v>
      </c>
      <c r="AD1" s="18" t="s">
        <v>154</v>
      </c>
      <c r="AE1" s="18" t="s">
        <v>155</v>
      </c>
      <c r="AF1" s="18" t="s">
        <v>156</v>
      </c>
      <c r="AG1" s="18" t="s">
        <v>157</v>
      </c>
      <c r="AH1" s="18" t="s">
        <v>158</v>
      </c>
      <c r="AI1" s="18" t="s">
        <v>159</v>
      </c>
      <c r="AJ1" s="18" t="s">
        <v>160</v>
      </c>
      <c r="AK1" s="18" t="s">
        <v>161</v>
      </c>
      <c r="AL1" s="18" t="s">
        <v>162</v>
      </c>
      <c r="AM1" s="18" t="s">
        <v>163</v>
      </c>
      <c r="AN1" s="18" t="s">
        <v>164</v>
      </c>
      <c r="AO1" s="18" t="s">
        <v>165</v>
      </c>
      <c r="AP1" s="18" t="s">
        <v>166</v>
      </c>
      <c r="AQ1" s="18" t="s">
        <v>167</v>
      </c>
      <c r="AR1" s="18" t="s">
        <v>780</v>
      </c>
      <c r="AS1" s="18" t="s">
        <v>781</v>
      </c>
      <c r="AT1" s="18" t="s">
        <v>170</v>
      </c>
      <c r="AU1" s="18" t="s">
        <v>171</v>
      </c>
      <c r="AV1" s="18" t="s">
        <v>172</v>
      </c>
      <c r="AW1" s="18" t="s">
        <v>173</v>
      </c>
      <c r="AX1" s="18" t="s">
        <v>174</v>
      </c>
      <c r="AY1" s="18" t="s">
        <v>175</v>
      </c>
      <c r="AZ1" s="18" t="s">
        <v>176</v>
      </c>
      <c r="BA1" s="18" t="s">
        <v>177</v>
      </c>
      <c r="BB1" s="18" t="s">
        <v>178</v>
      </c>
      <c r="BC1" s="24" t="s">
        <v>611</v>
      </c>
      <c r="BD1" s="18" t="s">
        <v>179</v>
      </c>
      <c r="BE1" s="18" t="s">
        <v>180</v>
      </c>
      <c r="BF1" s="18" t="s">
        <v>181</v>
      </c>
      <c r="BG1" s="24" t="s">
        <v>182</v>
      </c>
      <c r="BH1" s="18" t="s">
        <v>183</v>
      </c>
      <c r="BI1" s="18" t="s">
        <v>20</v>
      </c>
      <c r="BJ1" s="51"/>
      <c r="BK1" s="96" t="s">
        <v>184</v>
      </c>
      <c r="BL1" s="97"/>
      <c r="BM1" s="97"/>
      <c r="BN1" s="97"/>
      <c r="BO1" s="97"/>
      <c r="BP1" s="97"/>
      <c r="BQ1" s="97"/>
      <c r="BR1" s="97"/>
      <c r="BS1" s="97"/>
      <c r="BT1" s="97"/>
      <c r="BU1" s="97"/>
      <c r="BV1" s="97"/>
      <c r="BW1" s="97"/>
      <c r="BX1" s="97"/>
      <c r="BY1" s="97"/>
      <c r="BZ1" s="97"/>
      <c r="CA1" s="97"/>
      <c r="CB1" s="97"/>
      <c r="CC1" s="97"/>
      <c r="CD1" s="52"/>
      <c r="CE1" s="52"/>
      <c r="CF1" s="52"/>
      <c r="CG1" s="52"/>
      <c r="CH1" s="45"/>
      <c r="CI1" s="45"/>
      <c r="CJ1" s="45"/>
      <c r="CK1" s="52"/>
      <c r="CL1" s="52"/>
      <c r="CM1" s="52"/>
      <c r="CN1" s="45"/>
      <c r="CO1" s="52"/>
    </row>
    <row r="2" spans="1:93" ht="43.5" x14ac:dyDescent="0.35">
      <c r="A2" s="43" t="s">
        <v>64</v>
      </c>
      <c r="B2" s="43" t="s">
        <v>65</v>
      </c>
      <c r="C2" s="22" t="s">
        <v>604</v>
      </c>
      <c r="D2" s="43" t="s">
        <v>185</v>
      </c>
      <c r="E2" s="43" t="s">
        <v>186</v>
      </c>
      <c r="F2" s="43" t="s">
        <v>187</v>
      </c>
      <c r="G2" s="43" t="s">
        <v>188</v>
      </c>
      <c r="H2" s="22" t="s">
        <v>606</v>
      </c>
      <c r="I2" s="43" t="s">
        <v>189</v>
      </c>
      <c r="J2" s="43" t="s">
        <v>190</v>
      </c>
      <c r="K2" s="18" t="s">
        <v>191</v>
      </c>
      <c r="L2" s="22" t="s">
        <v>608</v>
      </c>
      <c r="M2" s="22" t="s">
        <v>192</v>
      </c>
      <c r="N2" s="22" t="s">
        <v>193</v>
      </c>
      <c r="O2" s="19" t="s">
        <v>194</v>
      </c>
      <c r="P2" s="19" t="s">
        <v>195</v>
      </c>
      <c r="Q2" s="43" t="s">
        <v>196</v>
      </c>
      <c r="R2" s="43" t="s">
        <v>197</v>
      </c>
      <c r="S2" s="43" t="s">
        <v>198</v>
      </c>
      <c r="T2" s="43" t="s">
        <v>199</v>
      </c>
      <c r="U2" s="43" t="s">
        <v>200</v>
      </c>
      <c r="V2" s="43" t="s">
        <v>201</v>
      </c>
      <c r="W2" s="43" t="s">
        <v>202</v>
      </c>
      <c r="X2" s="43" t="s">
        <v>203</v>
      </c>
      <c r="Y2" s="22" t="s">
        <v>609</v>
      </c>
      <c r="Z2" s="22" t="s">
        <v>610</v>
      </c>
      <c r="AA2" s="43" t="s">
        <v>204</v>
      </c>
      <c r="AB2" s="43" t="s">
        <v>205</v>
      </c>
      <c r="AC2" s="43" t="s">
        <v>206</v>
      </c>
      <c r="AD2" s="43" t="s">
        <v>207</v>
      </c>
      <c r="AE2" s="43" t="s">
        <v>208</v>
      </c>
      <c r="AF2" s="43" t="s">
        <v>209</v>
      </c>
      <c r="AG2" s="43" t="s">
        <v>210</v>
      </c>
      <c r="AH2" s="43" t="s">
        <v>211</v>
      </c>
      <c r="AI2" s="43" t="s">
        <v>212</v>
      </c>
      <c r="AJ2" s="43" t="s">
        <v>213</v>
      </c>
      <c r="AK2" s="43" t="s">
        <v>214</v>
      </c>
      <c r="AL2" s="43" t="s">
        <v>215</v>
      </c>
      <c r="AM2" s="43" t="s">
        <v>216</v>
      </c>
      <c r="AN2" s="43" t="s">
        <v>217</v>
      </c>
      <c r="AO2" s="43" t="s">
        <v>218</v>
      </c>
      <c r="AP2" s="43" t="s">
        <v>219</v>
      </c>
      <c r="AQ2" s="43" t="s">
        <v>220</v>
      </c>
      <c r="AR2" s="43" t="s">
        <v>221</v>
      </c>
      <c r="AS2" s="43" t="s">
        <v>222</v>
      </c>
      <c r="AT2" s="43" t="s">
        <v>223</v>
      </c>
      <c r="AU2" s="43" t="s">
        <v>224</v>
      </c>
      <c r="AV2" s="43" t="s">
        <v>225</v>
      </c>
      <c r="AW2" s="43" t="s">
        <v>226</v>
      </c>
      <c r="AX2" s="43" t="s">
        <v>227</v>
      </c>
      <c r="AY2" s="43" t="s">
        <v>228</v>
      </c>
      <c r="AZ2" s="43" t="s">
        <v>229</v>
      </c>
      <c r="BA2" s="43" t="s">
        <v>230</v>
      </c>
      <c r="BB2" s="43" t="s">
        <v>231</v>
      </c>
      <c r="BC2" s="22" t="s">
        <v>612</v>
      </c>
      <c r="BD2" s="43" t="s">
        <v>232</v>
      </c>
      <c r="BE2" s="43" t="s">
        <v>233</v>
      </c>
      <c r="BF2" s="43" t="s">
        <v>234</v>
      </c>
      <c r="BG2" s="43" t="s">
        <v>235</v>
      </c>
      <c r="BH2" s="43" t="s">
        <v>236</v>
      </c>
      <c r="BI2" s="43" t="s">
        <v>237</v>
      </c>
      <c r="BJ2" s="18" t="s">
        <v>782</v>
      </c>
      <c r="BK2" s="18" t="s">
        <v>783</v>
      </c>
      <c r="BL2" s="18" t="s">
        <v>784</v>
      </c>
      <c r="BM2" s="18" t="s">
        <v>785</v>
      </c>
      <c r="BN2" s="18" t="s">
        <v>786</v>
      </c>
      <c r="BO2" s="18" t="s">
        <v>787</v>
      </c>
      <c r="BP2" s="18" t="s">
        <v>788</v>
      </c>
      <c r="BQ2" s="18" t="s">
        <v>789</v>
      </c>
      <c r="BR2" s="18" t="s">
        <v>790</v>
      </c>
      <c r="BS2" s="18" t="s">
        <v>791</v>
      </c>
      <c r="BT2" s="18" t="s">
        <v>792</v>
      </c>
      <c r="BU2" s="18" t="s">
        <v>793</v>
      </c>
      <c r="BV2" s="18" t="s">
        <v>794</v>
      </c>
      <c r="BW2" s="18" t="s">
        <v>795</v>
      </c>
      <c r="BX2" s="18" t="s">
        <v>796</v>
      </c>
      <c r="BY2" s="18" t="s">
        <v>797</v>
      </c>
      <c r="BZ2" s="18" t="s">
        <v>798</v>
      </c>
      <c r="CA2" s="18" t="s">
        <v>799</v>
      </c>
      <c r="CB2" s="18" t="s">
        <v>800</v>
      </c>
      <c r="CC2" s="18" t="s">
        <v>801</v>
      </c>
      <c r="CD2" s="18" t="s">
        <v>802</v>
      </c>
      <c r="CE2" s="18" t="s">
        <v>803</v>
      </c>
      <c r="CF2" s="24" t="s">
        <v>613</v>
      </c>
      <c r="CG2" s="18" t="s">
        <v>804</v>
      </c>
      <c r="CH2" s="24" t="s">
        <v>615</v>
      </c>
      <c r="CI2" s="24" t="s">
        <v>616</v>
      </c>
      <c r="CJ2" s="24" t="s">
        <v>617</v>
      </c>
      <c r="CK2" s="18" t="s">
        <v>805</v>
      </c>
      <c r="CL2" s="18" t="s">
        <v>806</v>
      </c>
      <c r="CM2" s="18" t="s">
        <v>807</v>
      </c>
      <c r="CN2" s="24" t="s">
        <v>621</v>
      </c>
      <c r="CO2" s="18" t="s">
        <v>808</v>
      </c>
    </row>
    <row r="3" spans="1:93" ht="87" x14ac:dyDescent="0.35">
      <c r="A3" s="10"/>
      <c r="B3" s="43"/>
      <c r="C3" s="53"/>
      <c r="D3" s="10"/>
      <c r="E3" s="10"/>
      <c r="F3" s="10"/>
      <c r="G3" s="10"/>
      <c r="H3" s="22"/>
      <c r="I3" s="10"/>
      <c r="J3" s="10"/>
      <c r="K3" s="10"/>
      <c r="L3" s="22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22"/>
      <c r="BD3" s="10"/>
      <c r="BE3" s="10"/>
      <c r="BF3" s="10"/>
      <c r="BG3" s="10"/>
      <c r="BH3" s="10"/>
      <c r="BI3" s="10"/>
      <c r="BJ3" s="18" t="s">
        <v>243</v>
      </c>
      <c r="BK3" s="18" t="s">
        <v>244</v>
      </c>
      <c r="BL3" s="44" t="s">
        <v>245</v>
      </c>
      <c r="BM3" s="44"/>
      <c r="BN3" s="44"/>
      <c r="BO3" s="44"/>
      <c r="BP3" s="44" t="s">
        <v>246</v>
      </c>
      <c r="BQ3" s="44"/>
      <c r="BR3" s="44"/>
      <c r="BS3" s="44"/>
      <c r="BT3" s="44" t="s">
        <v>247</v>
      </c>
      <c r="BU3" s="44"/>
      <c r="BV3" s="44"/>
      <c r="BW3" s="44"/>
      <c r="BX3" s="18" t="s">
        <v>248</v>
      </c>
      <c r="BY3" s="18" t="s">
        <v>249</v>
      </c>
      <c r="BZ3" s="18" t="s">
        <v>250</v>
      </c>
      <c r="CA3" s="18" t="s">
        <v>251</v>
      </c>
      <c r="CB3" s="18"/>
      <c r="CC3" s="18" t="s">
        <v>252</v>
      </c>
      <c r="CD3" s="18"/>
      <c r="CE3" s="18" t="s">
        <v>253</v>
      </c>
      <c r="CF3" s="24" t="s">
        <v>614</v>
      </c>
      <c r="CG3" s="18" t="s">
        <v>254</v>
      </c>
      <c r="CH3" s="24" t="s">
        <v>618</v>
      </c>
      <c r="CI3" s="24" t="s">
        <v>619</v>
      </c>
      <c r="CJ3" s="24" t="s">
        <v>620</v>
      </c>
      <c r="CK3" s="18" t="s">
        <v>255</v>
      </c>
      <c r="CL3" s="18" t="s">
        <v>256</v>
      </c>
      <c r="CM3" s="18" t="s">
        <v>257</v>
      </c>
      <c r="CN3" s="24" t="s">
        <v>622</v>
      </c>
      <c r="CO3" s="18" t="s">
        <v>258</v>
      </c>
    </row>
    <row r="4" spans="1:93" x14ac:dyDescent="0.35">
      <c r="A4" s="1" t="s">
        <v>742</v>
      </c>
      <c r="B4" s="15">
        <v>2001</v>
      </c>
      <c r="C4" s="54">
        <v>2004</v>
      </c>
      <c r="D4" s="1" t="s">
        <v>481</v>
      </c>
      <c r="E4" s="4">
        <f>16.36%-4.11%</f>
        <v>0.1225</v>
      </c>
      <c r="F4" s="4">
        <f>9.53%-4.11%</f>
        <v>5.4199999999999991E-2</v>
      </c>
      <c r="G4" s="4">
        <v>6.83E-2</v>
      </c>
      <c r="H4" s="55">
        <v>18307000</v>
      </c>
      <c r="I4" s="4">
        <v>1.35E-2</v>
      </c>
      <c r="J4" s="17">
        <v>1.35E-2</v>
      </c>
      <c r="K4" s="4"/>
      <c r="L4" s="55">
        <v>67537000</v>
      </c>
      <c r="M4" s="4"/>
      <c r="N4" s="4"/>
      <c r="O4" s="4"/>
      <c r="P4" s="4"/>
      <c r="Q4" s="4">
        <v>6.7699999999999996E-2</v>
      </c>
      <c r="R4" s="4">
        <v>6.83E-2</v>
      </c>
      <c r="S4" s="15" t="s">
        <v>747</v>
      </c>
      <c r="T4" s="4"/>
      <c r="U4" s="17"/>
      <c r="V4" s="15" t="s">
        <v>675</v>
      </c>
      <c r="W4" s="1" t="s">
        <v>393</v>
      </c>
      <c r="X4" s="1"/>
      <c r="Y4" s="4"/>
      <c r="Z4" s="17"/>
      <c r="AA4" s="17" t="s">
        <v>493</v>
      </c>
      <c r="AB4" s="15" t="s">
        <v>410</v>
      </c>
      <c r="AC4" s="1" t="s">
        <v>410</v>
      </c>
      <c r="AD4" s="1"/>
      <c r="AE4" s="31" t="s">
        <v>393</v>
      </c>
      <c r="AF4" s="1" t="s">
        <v>410</v>
      </c>
      <c r="AG4" s="1" t="s">
        <v>410</v>
      </c>
      <c r="AH4" s="31"/>
      <c r="AI4" s="4">
        <v>3.5000000000000003E-2</v>
      </c>
      <c r="AJ4" s="4">
        <v>8.2500000000000004E-2</v>
      </c>
      <c r="AK4" s="17"/>
      <c r="AL4" s="15" t="s">
        <v>680</v>
      </c>
      <c r="AM4" s="15" t="s">
        <v>495</v>
      </c>
      <c r="AN4" s="1" t="s">
        <v>377</v>
      </c>
      <c r="AO4" s="1" t="s">
        <v>496</v>
      </c>
      <c r="AP4" s="1">
        <v>1994</v>
      </c>
      <c r="AQ4" s="1"/>
      <c r="AR4" s="1"/>
      <c r="AS4" s="1"/>
      <c r="AT4" s="15" t="s">
        <v>320</v>
      </c>
      <c r="AU4" s="15" t="s">
        <v>347</v>
      </c>
      <c r="AV4" s="1" t="s">
        <v>315</v>
      </c>
      <c r="AW4" s="4">
        <v>8.2500000000000004E-2</v>
      </c>
      <c r="AX4" s="1" t="s">
        <v>410</v>
      </c>
      <c r="AY4" s="4">
        <v>8.2500000000000004E-2</v>
      </c>
      <c r="AZ4" s="1"/>
      <c r="BA4" s="56">
        <v>8.2500000000000004E-2</v>
      </c>
      <c r="BB4" s="17">
        <v>-5.57E-2</v>
      </c>
      <c r="BC4" s="23">
        <f>(3322*1000)/(5796189*1000)</f>
        <v>5.7313521004922368E-4</v>
      </c>
      <c r="BD4" s="15" t="s">
        <v>393</v>
      </c>
      <c r="BE4" s="40">
        <v>5579440000</v>
      </c>
      <c r="BF4" s="40">
        <v>5528026000</v>
      </c>
      <c r="BG4" s="40">
        <v>-51414000</v>
      </c>
      <c r="BH4" s="4">
        <v>1.0089999999999999</v>
      </c>
      <c r="BI4" s="40">
        <v>1208700000</v>
      </c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55">
        <v>223304000</v>
      </c>
      <c r="CG4" s="21">
        <f>(-73182+77846)*1000</f>
        <v>4664000</v>
      </c>
      <c r="CH4" s="55">
        <v>26898000</v>
      </c>
      <c r="CI4" s="55"/>
      <c r="CJ4" s="55"/>
      <c r="CK4" s="21"/>
      <c r="CL4" s="21"/>
      <c r="CM4" s="21">
        <v>12000000</v>
      </c>
      <c r="CN4" s="55">
        <v>7898000</v>
      </c>
      <c r="CO4" s="21"/>
    </row>
    <row r="5" spans="1:93" x14ac:dyDescent="0.35">
      <c r="A5" s="1" t="s">
        <v>742</v>
      </c>
      <c r="B5" s="15">
        <f t="shared" ref="B5:B21" si="0">B4+1</f>
        <v>2002</v>
      </c>
      <c r="C5" s="54">
        <v>2005</v>
      </c>
      <c r="D5" s="1" t="s">
        <v>480</v>
      </c>
      <c r="E5" s="4">
        <v>0.2014</v>
      </c>
      <c r="F5" s="4">
        <v>0.1331</v>
      </c>
      <c r="G5" s="4">
        <v>6.83E-2</v>
      </c>
      <c r="H5" s="55">
        <v>162735000</v>
      </c>
      <c r="I5" s="4">
        <v>0.11600000000000001</v>
      </c>
      <c r="J5" s="17">
        <v>0.11600000000000001</v>
      </c>
      <c r="K5" s="4"/>
      <c r="L5" s="55">
        <v>71558000</v>
      </c>
      <c r="M5" s="4"/>
      <c r="N5" s="4"/>
      <c r="O5" s="4"/>
      <c r="P5" s="4"/>
      <c r="Q5" s="4">
        <v>0.24909999999999999</v>
      </c>
      <c r="R5" s="4">
        <v>6.83E-2</v>
      </c>
      <c r="S5" s="15" t="s">
        <v>747</v>
      </c>
      <c r="T5" s="4"/>
      <c r="U5" s="17"/>
      <c r="V5" s="15" t="s">
        <v>675</v>
      </c>
      <c r="W5" s="1" t="s">
        <v>393</v>
      </c>
      <c r="X5" s="1"/>
      <c r="Y5" s="4"/>
      <c r="Z5" s="17"/>
      <c r="AA5" s="17" t="s">
        <v>493</v>
      </c>
      <c r="AB5" s="15" t="s">
        <v>410</v>
      </c>
      <c r="AC5" s="1" t="s">
        <v>410</v>
      </c>
      <c r="AD5" s="1"/>
      <c r="AE5" s="31" t="s">
        <v>393</v>
      </c>
      <c r="AF5" s="1" t="s">
        <v>410</v>
      </c>
      <c r="AG5" s="1" t="s">
        <v>410</v>
      </c>
      <c r="AH5" s="31"/>
      <c r="AI5" s="4">
        <v>3.5000000000000003E-2</v>
      </c>
      <c r="AJ5" s="4">
        <v>8.2500000000000004E-2</v>
      </c>
      <c r="AK5" s="17"/>
      <c r="AL5" s="15" t="s">
        <v>681</v>
      </c>
      <c r="AM5" s="15" t="s">
        <v>498</v>
      </c>
      <c r="AN5" s="1" t="s">
        <v>378</v>
      </c>
      <c r="AO5" s="1" t="s">
        <v>496</v>
      </c>
      <c r="AP5" s="1">
        <v>1994</v>
      </c>
      <c r="AQ5" s="1"/>
      <c r="AR5" s="1"/>
      <c r="AS5" s="1"/>
      <c r="AT5" s="15" t="s">
        <v>320</v>
      </c>
      <c r="AU5" s="15" t="s">
        <v>347</v>
      </c>
      <c r="AV5" s="1" t="s">
        <v>315</v>
      </c>
      <c r="AW5" s="4">
        <v>8.2500000000000004E-2</v>
      </c>
      <c r="AX5" s="1" t="s">
        <v>410</v>
      </c>
      <c r="AY5" s="4">
        <v>8.2500000000000004E-2</v>
      </c>
      <c r="AZ5" s="1"/>
      <c r="BA5" s="56">
        <v>8.2500000000000004E-2</v>
      </c>
      <c r="BB5" s="17">
        <v>-5.6899999999999999E-2</v>
      </c>
      <c r="BC5" s="23">
        <f>(3756*1000)/(5323757*1000)</f>
        <v>7.0551679950831719E-4</v>
      </c>
      <c r="BD5" s="15" t="s">
        <v>393</v>
      </c>
      <c r="BE5" s="40">
        <v>4611170000</v>
      </c>
      <c r="BF5" s="40">
        <v>6133182000</v>
      </c>
      <c r="BG5" s="40">
        <v>1522012000</v>
      </c>
      <c r="BH5" s="4">
        <v>0.752</v>
      </c>
      <c r="BI5" s="40">
        <v>1245054000</v>
      </c>
      <c r="BJ5" s="21">
        <v>-67065000</v>
      </c>
      <c r="BK5" s="21"/>
      <c r="BL5" s="21"/>
      <c r="BM5" s="21"/>
      <c r="BN5" s="21"/>
      <c r="BO5" s="21"/>
      <c r="BP5" s="21"/>
      <c r="BQ5" s="21"/>
      <c r="BR5" s="21"/>
      <c r="BS5" s="21">
        <v>398648000</v>
      </c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55">
        <v>222589000</v>
      </c>
      <c r="CG5" s="21">
        <v>331583000</v>
      </c>
      <c r="CH5" s="55"/>
      <c r="CI5" s="55"/>
      <c r="CJ5" s="55"/>
      <c r="CK5" s="21"/>
      <c r="CL5" s="21"/>
      <c r="CM5" s="21"/>
      <c r="CN5" s="55"/>
      <c r="CO5" s="21"/>
    </row>
    <row r="6" spans="1:93" x14ac:dyDescent="0.35">
      <c r="A6" s="1" t="s">
        <v>742</v>
      </c>
      <c r="B6" s="15">
        <f t="shared" si="0"/>
        <v>2003</v>
      </c>
      <c r="C6" s="54">
        <v>2006</v>
      </c>
      <c r="D6" s="1" t="s">
        <v>480</v>
      </c>
      <c r="E6" s="4">
        <v>0.20050000000000001</v>
      </c>
      <c r="F6" s="4">
        <v>0.13239999999999999</v>
      </c>
      <c r="G6" s="4">
        <v>6.8099999999999994E-2</v>
      </c>
      <c r="H6" s="55">
        <v>180985000</v>
      </c>
      <c r="I6" s="4">
        <v>0.1239</v>
      </c>
      <c r="J6" s="17">
        <v>0.1239</v>
      </c>
      <c r="K6" s="4"/>
      <c r="L6" s="55">
        <v>78889000</v>
      </c>
      <c r="M6" s="4"/>
      <c r="N6" s="4"/>
      <c r="O6" s="4"/>
      <c r="P6" s="4"/>
      <c r="Q6" s="4">
        <v>0.25629999999999997</v>
      </c>
      <c r="R6" s="4">
        <v>6.8099999999999994E-2</v>
      </c>
      <c r="S6" s="15" t="s">
        <v>747</v>
      </c>
      <c r="T6" s="4"/>
      <c r="U6" s="17"/>
      <c r="V6" s="15" t="s">
        <v>675</v>
      </c>
      <c r="W6" s="1" t="s">
        <v>393</v>
      </c>
      <c r="X6" s="1"/>
      <c r="Y6" s="4"/>
      <c r="Z6" s="17"/>
      <c r="AA6" s="17" t="s">
        <v>493</v>
      </c>
      <c r="AB6" s="15" t="s">
        <v>410</v>
      </c>
      <c r="AC6" s="1" t="s">
        <v>410</v>
      </c>
      <c r="AD6" s="1"/>
      <c r="AE6" s="31" t="s">
        <v>393</v>
      </c>
      <c r="AF6" s="1" t="s">
        <v>410</v>
      </c>
      <c r="AG6" s="1" t="s">
        <v>410</v>
      </c>
      <c r="AH6" s="31"/>
      <c r="AI6" s="4">
        <v>3.5000000000000003E-2</v>
      </c>
      <c r="AJ6" s="4">
        <v>8.2500000000000004E-2</v>
      </c>
      <c r="AK6" s="17"/>
      <c r="AL6" s="15" t="s">
        <v>681</v>
      </c>
      <c r="AM6" s="15" t="s">
        <v>499</v>
      </c>
      <c r="AN6" s="1" t="s">
        <v>379</v>
      </c>
      <c r="AO6" s="1" t="s">
        <v>496</v>
      </c>
      <c r="AP6" s="1">
        <v>1994</v>
      </c>
      <c r="AQ6" s="1"/>
      <c r="AR6" s="1"/>
      <c r="AS6" s="1"/>
      <c r="AT6" s="15" t="s">
        <v>320</v>
      </c>
      <c r="AU6" s="15" t="s">
        <v>347</v>
      </c>
      <c r="AV6" s="1" t="s">
        <v>315</v>
      </c>
      <c r="AW6" s="4">
        <v>8.2500000000000004E-2</v>
      </c>
      <c r="AX6" s="1" t="s">
        <v>410</v>
      </c>
      <c r="AY6" s="4">
        <v>8.2500000000000004E-2</v>
      </c>
      <c r="AZ6" s="1"/>
      <c r="BA6" s="56">
        <v>8.2500000000000004E-2</v>
      </c>
      <c r="BB6" s="17">
        <v>3.1800000000000002E-2</v>
      </c>
      <c r="BC6" s="23">
        <f>(4138*1000)/(5318390*1000)</f>
        <v>7.7805501288923898E-4</v>
      </c>
      <c r="BD6" s="15" t="s">
        <v>393</v>
      </c>
      <c r="BE6" s="40">
        <v>4607673000</v>
      </c>
      <c r="BF6" s="40">
        <v>6330541000</v>
      </c>
      <c r="BG6" s="40">
        <v>1722868000</v>
      </c>
      <c r="BH6" s="4">
        <v>0.72799999999999998</v>
      </c>
      <c r="BI6" s="40">
        <v>1300041000</v>
      </c>
      <c r="BJ6" s="21">
        <v>73956000</v>
      </c>
      <c r="BK6" s="21"/>
      <c r="BL6" s="21"/>
      <c r="BM6" s="21"/>
      <c r="BN6" s="21"/>
      <c r="BO6" s="21"/>
      <c r="BP6" s="21"/>
      <c r="BQ6" s="21"/>
      <c r="BR6" s="21"/>
      <c r="BS6" s="21">
        <v>66013000</v>
      </c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55">
        <v>282508000</v>
      </c>
      <c r="CG6" s="21">
        <v>139969000</v>
      </c>
      <c r="CH6" s="55"/>
      <c r="CI6" s="55"/>
      <c r="CJ6" s="55"/>
      <c r="CK6" s="21"/>
      <c r="CL6" s="21"/>
      <c r="CM6" s="21"/>
      <c r="CN6" s="55"/>
      <c r="CO6" s="21"/>
    </row>
    <row r="7" spans="1:93" x14ac:dyDescent="0.35">
      <c r="A7" s="1" t="s">
        <v>742</v>
      </c>
      <c r="B7" s="15">
        <f t="shared" si="0"/>
        <v>2004</v>
      </c>
      <c r="C7" s="54">
        <v>2007</v>
      </c>
      <c r="D7" s="1" t="s">
        <v>480</v>
      </c>
      <c r="E7" s="4">
        <v>0.20130000000000001</v>
      </c>
      <c r="F7" s="4">
        <v>0.13320000000000001</v>
      </c>
      <c r="G7" s="4">
        <v>6.8099999999999994E-2</v>
      </c>
      <c r="H7" s="55">
        <v>219027000</v>
      </c>
      <c r="I7" s="17">
        <v>0.1487</v>
      </c>
      <c r="J7" s="17">
        <v>0.1487</v>
      </c>
      <c r="K7" s="4"/>
      <c r="L7" s="55">
        <v>83290000</v>
      </c>
      <c r="M7" s="4"/>
      <c r="N7" s="4"/>
      <c r="O7" s="4"/>
      <c r="P7" s="4"/>
      <c r="Q7" s="4">
        <v>0.28189999999999998</v>
      </c>
      <c r="R7" s="4">
        <v>6.8099999999999994E-2</v>
      </c>
      <c r="S7" s="15" t="s">
        <v>747</v>
      </c>
      <c r="T7" s="4"/>
      <c r="U7" s="17"/>
      <c r="V7" s="15" t="s">
        <v>675</v>
      </c>
      <c r="W7" s="1" t="s">
        <v>393</v>
      </c>
      <c r="X7" s="1"/>
      <c r="Y7" s="4"/>
      <c r="Z7" s="17"/>
      <c r="AA7" s="17" t="s">
        <v>493</v>
      </c>
      <c r="AB7" s="15" t="s">
        <v>410</v>
      </c>
      <c r="AC7" s="1" t="s">
        <v>410</v>
      </c>
      <c r="AD7" s="1"/>
      <c r="AE7" s="31" t="s">
        <v>393</v>
      </c>
      <c r="AF7" s="1" t="s">
        <v>410</v>
      </c>
      <c r="AG7" s="1" t="s">
        <v>410</v>
      </c>
      <c r="AH7" s="31"/>
      <c r="AI7" s="4">
        <v>3.5000000000000003E-2</v>
      </c>
      <c r="AJ7" s="4">
        <v>8.2500000000000004E-2</v>
      </c>
      <c r="AK7" s="17"/>
      <c r="AL7" s="15" t="s">
        <v>681</v>
      </c>
      <c r="AM7" s="15" t="s">
        <v>506</v>
      </c>
      <c r="AN7" s="1" t="s">
        <v>380</v>
      </c>
      <c r="AO7" s="1" t="s">
        <v>496</v>
      </c>
      <c r="AP7" s="1">
        <v>1994</v>
      </c>
      <c r="AQ7" s="1"/>
      <c r="AR7" s="1"/>
      <c r="AS7" s="1"/>
      <c r="AT7" s="15" t="s">
        <v>320</v>
      </c>
      <c r="AU7" s="15" t="s">
        <v>347</v>
      </c>
      <c r="AV7" s="1" t="s">
        <v>315</v>
      </c>
      <c r="AW7" s="4">
        <v>8.2500000000000004E-2</v>
      </c>
      <c r="AX7" s="1" t="s">
        <v>410</v>
      </c>
      <c r="AY7" s="4">
        <v>8.2500000000000004E-2</v>
      </c>
      <c r="AZ7" s="1"/>
      <c r="BA7" s="56">
        <v>8.2500000000000004E-2</v>
      </c>
      <c r="BB7" s="17">
        <v>0.14599999999999999</v>
      </c>
      <c r="BC7" s="23">
        <f>(3721*1000)/(5880443*1000)</f>
        <v>6.3277545586276412E-4</v>
      </c>
      <c r="BD7" s="15" t="s">
        <v>393</v>
      </c>
      <c r="BE7" s="40">
        <v>4708592000</v>
      </c>
      <c r="BF7" s="40">
        <v>6711507000</v>
      </c>
      <c r="BG7" s="40">
        <v>2001915000</v>
      </c>
      <c r="BH7" s="4">
        <v>0.70199999999999996</v>
      </c>
      <c r="BI7" s="40">
        <v>1305670000</v>
      </c>
      <c r="BJ7" s="21">
        <v>6172000</v>
      </c>
      <c r="BK7" s="21"/>
      <c r="BL7" s="21"/>
      <c r="BM7" s="21"/>
      <c r="BN7" s="21"/>
      <c r="BO7" s="21"/>
      <c r="BP7" s="21"/>
      <c r="BQ7" s="21"/>
      <c r="BR7" s="21"/>
      <c r="BS7" s="21">
        <v>212223000</v>
      </c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55">
        <v>292826000</v>
      </c>
      <c r="CG7" s="21">
        <v>218395000</v>
      </c>
      <c r="CH7" s="55"/>
      <c r="CI7" s="55"/>
      <c r="CJ7" s="55"/>
      <c r="CK7" s="21"/>
      <c r="CL7" s="21"/>
      <c r="CM7" s="21"/>
      <c r="CN7" s="55"/>
      <c r="CO7" s="55">
        <v>279515000</v>
      </c>
    </row>
    <row r="8" spans="1:93" x14ac:dyDescent="0.35">
      <c r="A8" s="1" t="s">
        <v>742</v>
      </c>
      <c r="B8" s="15">
        <f t="shared" si="0"/>
        <v>2005</v>
      </c>
      <c r="C8" s="54">
        <v>2008</v>
      </c>
      <c r="D8" s="1" t="s">
        <v>482</v>
      </c>
      <c r="E8" s="4">
        <v>0.2132</v>
      </c>
      <c r="F8" s="4">
        <v>0.14480000000000001</v>
      </c>
      <c r="G8" s="4">
        <v>6.8400000000000002E-2</v>
      </c>
      <c r="H8" s="55">
        <v>286075000</v>
      </c>
      <c r="I8" s="17">
        <v>0.18029999999999999</v>
      </c>
      <c r="J8" s="17">
        <v>0.18029999999999999</v>
      </c>
      <c r="K8" s="4"/>
      <c r="L8" s="55">
        <v>71312000</v>
      </c>
      <c r="M8" s="4"/>
      <c r="N8" s="4"/>
      <c r="O8" s="4"/>
      <c r="P8" s="4"/>
      <c r="Q8" s="4">
        <v>0.3251</v>
      </c>
      <c r="R8" s="4">
        <v>6.8400000000000002E-2</v>
      </c>
      <c r="S8" s="15" t="s">
        <v>747</v>
      </c>
      <c r="T8" s="4"/>
      <c r="U8" s="17"/>
      <c r="V8" s="15" t="s">
        <v>675</v>
      </c>
      <c r="W8" s="1" t="s">
        <v>393</v>
      </c>
      <c r="X8" s="1"/>
      <c r="Y8" s="4"/>
      <c r="Z8" s="17"/>
      <c r="AA8" s="17" t="s">
        <v>493</v>
      </c>
      <c r="AB8" s="15" t="s">
        <v>410</v>
      </c>
      <c r="AC8" s="1" t="s">
        <v>410</v>
      </c>
      <c r="AD8" s="1"/>
      <c r="AE8" s="31" t="s">
        <v>393</v>
      </c>
      <c r="AF8" s="1" t="s">
        <v>410</v>
      </c>
      <c r="AG8" s="1" t="s">
        <v>410</v>
      </c>
      <c r="AH8" s="31"/>
      <c r="AI8" s="4">
        <v>3.5000000000000003E-2</v>
      </c>
      <c r="AJ8" s="4">
        <v>8.2500000000000004E-2</v>
      </c>
      <c r="AK8" s="17">
        <v>4.2500000000000003E-2</v>
      </c>
      <c r="AL8" s="15" t="s">
        <v>508</v>
      </c>
      <c r="AM8" s="15" t="s">
        <v>511</v>
      </c>
      <c r="AN8" s="1" t="s">
        <v>381</v>
      </c>
      <c r="AO8" s="1" t="s">
        <v>496</v>
      </c>
      <c r="AP8" s="1">
        <v>1994</v>
      </c>
      <c r="AQ8" s="1"/>
      <c r="AR8" s="1"/>
      <c r="AS8" s="1"/>
      <c r="AT8" s="15" t="s">
        <v>317</v>
      </c>
      <c r="AU8" s="15" t="s">
        <v>316</v>
      </c>
      <c r="AV8" s="1" t="s">
        <v>315</v>
      </c>
      <c r="AW8" s="4">
        <v>8.2500000000000004E-2</v>
      </c>
      <c r="AX8" s="1" t="s">
        <v>410</v>
      </c>
      <c r="AY8" s="4">
        <v>8.2500000000000004E-2</v>
      </c>
      <c r="AZ8" s="1" t="s">
        <v>513</v>
      </c>
      <c r="BA8" s="56">
        <v>8.2500000000000004E-2</v>
      </c>
      <c r="BB8" s="17">
        <v>8.5500000000000007E-2</v>
      </c>
      <c r="BC8" s="23">
        <f>(3114*1000)/(6122064*1000)</f>
        <v>5.0865198403675621E-4</v>
      </c>
      <c r="BD8" s="15" t="s">
        <v>393</v>
      </c>
      <c r="BE8" s="40">
        <v>4658413000</v>
      </c>
      <c r="BF8" s="40">
        <v>7087191000</v>
      </c>
      <c r="BG8" s="40">
        <v>2428778000</v>
      </c>
      <c r="BH8" s="4">
        <v>0.65700000000000003</v>
      </c>
      <c r="BI8" s="40">
        <v>1404043000</v>
      </c>
      <c r="BJ8" s="21">
        <v>-35146000</v>
      </c>
      <c r="BK8" s="21"/>
      <c r="BL8" s="21"/>
      <c r="BM8" s="21"/>
      <c r="BN8" s="21"/>
      <c r="BO8" s="21"/>
      <c r="BP8" s="21"/>
      <c r="BQ8" s="21"/>
      <c r="BR8" s="21"/>
      <c r="BS8" s="21">
        <v>725931000</v>
      </c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55">
        <v>296486000</v>
      </c>
      <c r="CG8" s="21">
        <v>690785000</v>
      </c>
      <c r="CH8" s="55"/>
      <c r="CI8" s="55"/>
      <c r="CJ8" s="55"/>
      <c r="CK8" s="21"/>
      <c r="CL8" s="21"/>
      <c r="CM8" s="21"/>
      <c r="CN8" s="55"/>
      <c r="CO8" s="55">
        <v>253118000</v>
      </c>
    </row>
    <row r="9" spans="1:93" x14ac:dyDescent="0.35">
      <c r="A9" s="1" t="s">
        <v>742</v>
      </c>
      <c r="B9" s="15">
        <f t="shared" si="0"/>
        <v>2006</v>
      </c>
      <c r="C9" s="54">
        <v>2009</v>
      </c>
      <c r="D9" s="1" t="s">
        <v>482</v>
      </c>
      <c r="E9" s="4">
        <v>0.1066</v>
      </c>
      <c r="F9" s="4">
        <v>3.8199999999999998E-2</v>
      </c>
      <c r="G9" s="4">
        <v>6.8400000000000002E-2</v>
      </c>
      <c r="H9" s="55">
        <v>118815000</v>
      </c>
      <c r="I9" s="17">
        <v>7.0900000000000005E-2</v>
      </c>
      <c r="J9" s="17">
        <v>7.0900000000000005E-2</v>
      </c>
      <c r="K9" s="4"/>
      <c r="L9" s="55">
        <v>71666000</v>
      </c>
      <c r="M9" s="4"/>
      <c r="N9" s="57"/>
      <c r="O9" s="17">
        <v>0.24310000000000001</v>
      </c>
      <c r="P9" s="17"/>
      <c r="Q9" s="4">
        <v>0.1091</v>
      </c>
      <c r="R9" s="4">
        <v>6.8400000000000002E-2</v>
      </c>
      <c r="S9" s="15" t="s">
        <v>747</v>
      </c>
      <c r="T9" s="4"/>
      <c r="U9" s="17"/>
      <c r="V9" s="15" t="s">
        <v>675</v>
      </c>
      <c r="W9" s="1" t="s">
        <v>393</v>
      </c>
      <c r="X9" s="1"/>
      <c r="Y9" s="4"/>
      <c r="Z9" s="17"/>
      <c r="AA9" s="17" t="s">
        <v>493</v>
      </c>
      <c r="AB9" s="15" t="s">
        <v>410</v>
      </c>
      <c r="AC9" s="1" t="s">
        <v>410</v>
      </c>
      <c r="AD9" s="1"/>
      <c r="AE9" s="31" t="s">
        <v>393</v>
      </c>
      <c r="AF9" s="1" t="s">
        <v>410</v>
      </c>
      <c r="AG9" s="1" t="s">
        <v>410</v>
      </c>
      <c r="AH9" s="31"/>
      <c r="AI9" s="4">
        <v>3.5000000000000003E-2</v>
      </c>
      <c r="AJ9" s="4">
        <v>8.2500000000000004E-2</v>
      </c>
      <c r="AK9" s="17">
        <v>0.04</v>
      </c>
      <c r="AL9" s="15" t="s">
        <v>676</v>
      </c>
      <c r="AM9" s="15" t="s">
        <v>520</v>
      </c>
      <c r="AN9" s="1" t="s">
        <v>382</v>
      </c>
      <c r="AO9" s="1" t="s">
        <v>496</v>
      </c>
      <c r="AP9" s="1">
        <v>1994</v>
      </c>
      <c r="AQ9" s="1"/>
      <c r="AR9" s="1"/>
      <c r="AS9" s="1"/>
      <c r="AT9" s="15" t="s">
        <v>311</v>
      </c>
      <c r="AU9" s="15" t="s">
        <v>312</v>
      </c>
      <c r="AV9" s="1" t="s">
        <v>310</v>
      </c>
      <c r="AW9" s="4">
        <v>8.2500000000000004E-2</v>
      </c>
      <c r="AX9" s="1" t="s">
        <v>410</v>
      </c>
      <c r="AY9" s="4">
        <v>8.2500000000000004E-2</v>
      </c>
      <c r="AZ9" s="1" t="s">
        <v>513</v>
      </c>
      <c r="BA9" s="56">
        <v>8.2500000000000004E-2</v>
      </c>
      <c r="BB9" s="17">
        <v>0.114</v>
      </c>
      <c r="BC9" s="23">
        <f>(3477*1000)/(6568150*1000)</f>
        <v>5.2937280665027442E-4</v>
      </c>
      <c r="BD9" s="15" t="s">
        <v>393</v>
      </c>
      <c r="BE9" s="40">
        <v>6331065000</v>
      </c>
      <c r="BF9" s="40">
        <v>8094043000</v>
      </c>
      <c r="BG9" s="40">
        <v>1762978000</v>
      </c>
      <c r="BH9" s="4">
        <v>0.78200000000000003</v>
      </c>
      <c r="BI9" s="40">
        <v>1590693000</v>
      </c>
      <c r="BJ9" s="21">
        <v>42050000</v>
      </c>
      <c r="BK9" s="21"/>
      <c r="BL9" s="21"/>
      <c r="BM9" s="21"/>
      <c r="BN9" s="21"/>
      <c r="BO9" s="21"/>
      <c r="BP9" s="21"/>
      <c r="BQ9" s="21"/>
      <c r="BR9" s="21"/>
      <c r="BS9" s="21">
        <v>52818000</v>
      </c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55">
        <v>181187000</v>
      </c>
      <c r="CG9" s="21">
        <v>94868000</v>
      </c>
      <c r="CH9" s="55"/>
      <c r="CI9" s="55"/>
      <c r="CJ9" s="55"/>
      <c r="CK9" s="21"/>
      <c r="CL9" s="21"/>
      <c r="CM9" s="21"/>
      <c r="CN9" s="55"/>
      <c r="CO9" s="55">
        <v>-216579000</v>
      </c>
    </row>
    <row r="10" spans="1:93" x14ac:dyDescent="0.35">
      <c r="A10" s="1" t="s">
        <v>742</v>
      </c>
      <c r="B10" s="15">
        <f t="shared" si="0"/>
        <v>2007</v>
      </c>
      <c r="C10" s="54">
        <v>2010</v>
      </c>
      <c r="D10" s="1" t="s">
        <v>482</v>
      </c>
      <c r="E10" s="4">
        <v>9.3299999999999994E-2</v>
      </c>
      <c r="F10" s="4">
        <v>2.9100000000000001E-2</v>
      </c>
      <c r="G10" s="4">
        <v>6.4199999999999993E-2</v>
      </c>
      <c r="H10" s="55">
        <v>132419000</v>
      </c>
      <c r="I10" s="17">
        <v>7.3400000000000007E-2</v>
      </c>
      <c r="J10" s="17">
        <v>7.3400000000000007E-2</v>
      </c>
      <c r="K10" s="4"/>
      <c r="L10" s="55">
        <v>71023000</v>
      </c>
      <c r="M10" s="4"/>
      <c r="N10" s="57"/>
      <c r="O10" s="17">
        <v>0.17399999999999999</v>
      </c>
      <c r="P10" s="17"/>
      <c r="Q10" s="4">
        <v>0.10249999999999999</v>
      </c>
      <c r="R10" s="4">
        <v>6.4199999999999993E-2</v>
      </c>
      <c r="S10" s="15" t="s">
        <v>747</v>
      </c>
      <c r="T10" s="4"/>
      <c r="U10" s="17"/>
      <c r="V10" s="15" t="s">
        <v>675</v>
      </c>
      <c r="W10" s="1" t="s">
        <v>393</v>
      </c>
      <c r="X10" s="1"/>
      <c r="Y10" s="4"/>
      <c r="Z10" s="17"/>
      <c r="AA10" s="17" t="s">
        <v>493</v>
      </c>
      <c r="AB10" s="15" t="s">
        <v>410</v>
      </c>
      <c r="AC10" s="1" t="s">
        <v>410</v>
      </c>
      <c r="AD10" s="1"/>
      <c r="AE10" s="31" t="s">
        <v>393</v>
      </c>
      <c r="AF10" s="1" t="s">
        <v>410</v>
      </c>
      <c r="AG10" s="1" t="s">
        <v>410</v>
      </c>
      <c r="AH10" s="31" t="s">
        <v>393</v>
      </c>
      <c r="AI10" s="4">
        <v>3.5000000000000003E-2</v>
      </c>
      <c r="AJ10" s="4">
        <v>8.2500000000000004E-2</v>
      </c>
      <c r="AK10" s="17">
        <v>0.04</v>
      </c>
      <c r="AL10" s="15" t="s">
        <v>676</v>
      </c>
      <c r="AM10" s="15" t="s">
        <v>517</v>
      </c>
      <c r="AN10" s="1" t="s">
        <v>383</v>
      </c>
      <c r="AO10" s="1" t="s">
        <v>496</v>
      </c>
      <c r="AP10" s="1">
        <v>1994</v>
      </c>
      <c r="AQ10" s="1"/>
      <c r="AR10" s="1"/>
      <c r="AS10" s="1"/>
      <c r="AT10" s="15" t="s">
        <v>311</v>
      </c>
      <c r="AU10" s="15" t="s">
        <v>330</v>
      </c>
      <c r="AV10" s="1" t="s">
        <v>310</v>
      </c>
      <c r="AW10" s="4">
        <v>8.2500000000000004E-2</v>
      </c>
      <c r="AX10" s="1" t="s">
        <v>410</v>
      </c>
      <c r="AY10" s="4">
        <v>8.2500000000000004E-2</v>
      </c>
      <c r="AZ10" s="1" t="s">
        <v>513</v>
      </c>
      <c r="BA10" s="17">
        <v>0.11600000000000001</v>
      </c>
      <c r="BB10" s="17">
        <v>0.185</v>
      </c>
      <c r="BC10" s="23">
        <f>(3663*1000)/(7439387*1000)</f>
        <v>4.923792780238479E-4</v>
      </c>
      <c r="BD10" s="15" t="s">
        <v>393</v>
      </c>
      <c r="BE10" s="40">
        <v>6739004000</v>
      </c>
      <c r="BF10" s="40">
        <v>8662324000</v>
      </c>
      <c r="BG10" s="40">
        <v>1923320000</v>
      </c>
      <c r="BH10" s="4">
        <v>0.77800000000000002</v>
      </c>
      <c r="BI10" s="40">
        <v>1605819000</v>
      </c>
      <c r="BJ10" s="21">
        <v>-31982000</v>
      </c>
      <c r="BK10" s="21"/>
      <c r="BL10" s="21"/>
      <c r="BM10" s="21"/>
      <c r="BN10" s="21"/>
      <c r="BO10" s="21"/>
      <c r="BP10" s="21"/>
      <c r="BQ10" s="21"/>
      <c r="BR10" s="21"/>
      <c r="BS10" s="21">
        <v>143532000</v>
      </c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55">
        <v>178660000</v>
      </c>
      <c r="CG10" s="21">
        <v>111550000</v>
      </c>
      <c r="CH10" s="55"/>
      <c r="CI10" s="55"/>
      <c r="CJ10" s="55"/>
      <c r="CK10" s="21"/>
      <c r="CL10" s="21"/>
      <c r="CM10" s="21"/>
      <c r="CN10" s="55"/>
      <c r="CO10" s="55">
        <v>31964000</v>
      </c>
    </row>
    <row r="11" spans="1:93" x14ac:dyDescent="0.35">
      <c r="A11" s="1" t="s">
        <v>742</v>
      </c>
      <c r="B11" s="15">
        <f t="shared" si="0"/>
        <v>2008</v>
      </c>
      <c r="C11" s="54">
        <v>2011</v>
      </c>
      <c r="D11" s="1" t="s">
        <v>482</v>
      </c>
      <c r="E11" s="4">
        <v>8.77E-2</v>
      </c>
      <c r="F11" s="4">
        <v>2.6499999999999999E-2</v>
      </c>
      <c r="G11" s="4">
        <v>6.1199999999999997E-2</v>
      </c>
      <c r="H11" s="55">
        <v>137807000</v>
      </c>
      <c r="I11" s="17">
        <v>7.3300000000000004E-2</v>
      </c>
      <c r="J11" s="17">
        <v>7.3300000000000004E-2</v>
      </c>
      <c r="K11" s="4"/>
      <c r="L11" s="55">
        <v>120506000</v>
      </c>
      <c r="M11" s="4"/>
      <c r="N11" s="4"/>
      <c r="O11" s="17">
        <v>0.17979999999999999</v>
      </c>
      <c r="P11" s="17"/>
      <c r="Q11" s="4">
        <v>9.98E-2</v>
      </c>
      <c r="R11" s="4">
        <v>6.1199999999999997E-2</v>
      </c>
      <c r="S11" s="15" t="s">
        <v>747</v>
      </c>
      <c r="T11" s="4"/>
      <c r="U11" s="17"/>
      <c r="V11" s="15" t="s">
        <v>675</v>
      </c>
      <c r="W11" s="1" t="s">
        <v>393</v>
      </c>
      <c r="X11" s="1"/>
      <c r="Y11" s="4"/>
      <c r="Z11" s="17"/>
      <c r="AA11" s="17" t="s">
        <v>493</v>
      </c>
      <c r="AB11" s="15" t="s">
        <v>410</v>
      </c>
      <c r="AC11" s="1" t="s">
        <v>410</v>
      </c>
      <c r="AD11" s="1"/>
      <c r="AE11" s="31" t="s">
        <v>393</v>
      </c>
      <c r="AF11" s="1" t="s">
        <v>410</v>
      </c>
      <c r="AG11" s="1" t="s">
        <v>410</v>
      </c>
      <c r="AH11" s="31" t="s">
        <v>393</v>
      </c>
      <c r="AI11" s="4">
        <v>3.5000000000000003E-2</v>
      </c>
      <c r="AJ11" s="4">
        <v>8.2500000000000004E-2</v>
      </c>
      <c r="AK11" s="17">
        <v>0.04</v>
      </c>
      <c r="AL11" s="15" t="s">
        <v>676</v>
      </c>
      <c r="AM11" s="15" t="s">
        <v>697</v>
      </c>
      <c r="AN11" s="1" t="s">
        <v>384</v>
      </c>
      <c r="AO11" s="1" t="s">
        <v>496</v>
      </c>
      <c r="AP11" s="1">
        <v>1994</v>
      </c>
      <c r="AQ11" s="1"/>
      <c r="AR11" s="1"/>
      <c r="AS11" s="1"/>
      <c r="AT11" s="15" t="s">
        <v>311</v>
      </c>
      <c r="AU11" s="15" t="s">
        <v>332</v>
      </c>
      <c r="AV11" s="1" t="s">
        <v>310</v>
      </c>
      <c r="AW11" s="4">
        <v>8.2500000000000004E-2</v>
      </c>
      <c r="AX11" s="1" t="s">
        <v>410</v>
      </c>
      <c r="AY11" s="4">
        <v>8.2500000000000004E-2</v>
      </c>
      <c r="AZ11" s="1" t="s">
        <v>513</v>
      </c>
      <c r="BA11" s="17">
        <v>9.8000000000000004E-2</v>
      </c>
      <c r="BB11" s="17">
        <v>-3.1E-2</v>
      </c>
      <c r="BC11" s="23">
        <f>(6585*1000)/(6935808*1000)</f>
        <v>9.4942074521094013E-4</v>
      </c>
      <c r="BD11" s="15" t="s">
        <v>393</v>
      </c>
      <c r="BE11" s="40">
        <v>7210772000</v>
      </c>
      <c r="BF11" s="40">
        <v>9154282000</v>
      </c>
      <c r="BG11" s="40">
        <v>1943510000</v>
      </c>
      <c r="BH11" s="4">
        <v>0.78800000000000003</v>
      </c>
      <c r="BI11" s="40">
        <v>1577846000</v>
      </c>
      <c r="BJ11" s="21">
        <v>-105049000</v>
      </c>
      <c r="BK11" s="21"/>
      <c r="BL11" s="21"/>
      <c r="BM11" s="21"/>
      <c r="BN11" s="21"/>
      <c r="BO11" s="21"/>
      <c r="BP11" s="21"/>
      <c r="BQ11" s="21"/>
      <c r="BR11" s="21"/>
      <c r="BS11" s="21">
        <v>67163000</v>
      </c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55">
        <v>168420000</v>
      </c>
      <c r="CG11" s="21">
        <v>-37886000</v>
      </c>
      <c r="CH11" s="55"/>
      <c r="CI11" s="55"/>
      <c r="CJ11" s="55"/>
      <c r="CK11" s="21"/>
      <c r="CL11" s="21"/>
      <c r="CM11" s="21"/>
      <c r="CN11" s="55"/>
      <c r="CO11" s="55">
        <v>42746000</v>
      </c>
    </row>
    <row r="12" spans="1:93" x14ac:dyDescent="0.35">
      <c r="A12" s="1" t="s">
        <v>742</v>
      </c>
      <c r="B12" s="15">
        <f t="shared" si="0"/>
        <v>2009</v>
      </c>
      <c r="C12" s="54">
        <v>2012</v>
      </c>
      <c r="D12" s="1" t="s">
        <v>482</v>
      </c>
      <c r="E12" s="4">
        <v>8.2900000000000001E-2</v>
      </c>
      <c r="F12" s="4">
        <v>2.52E-2</v>
      </c>
      <c r="G12" s="4">
        <v>5.7700000000000001E-2</v>
      </c>
      <c r="H12" s="55">
        <v>243020000</v>
      </c>
      <c r="I12" s="17">
        <v>0.12130000000000001</v>
      </c>
      <c r="J12" s="17">
        <v>0.12130000000000001</v>
      </c>
      <c r="K12" s="4"/>
      <c r="L12" s="55">
        <v>118815000</v>
      </c>
      <c r="M12" s="4"/>
      <c r="N12" s="4"/>
      <c r="O12" s="17">
        <v>0.16109999999999999</v>
      </c>
      <c r="P12" s="17"/>
      <c r="Q12" s="4">
        <v>0.14649999999999999</v>
      </c>
      <c r="R12" s="4">
        <v>5.7700000000000001E-2</v>
      </c>
      <c r="S12" s="15" t="s">
        <v>747</v>
      </c>
      <c r="T12" s="4"/>
      <c r="U12" s="17"/>
      <c r="V12" s="15" t="s">
        <v>675</v>
      </c>
      <c r="W12" s="1" t="s">
        <v>393</v>
      </c>
      <c r="X12" s="1"/>
      <c r="Y12" s="4"/>
      <c r="Z12" s="17"/>
      <c r="AA12" s="17" t="s">
        <v>493</v>
      </c>
      <c r="AB12" s="15" t="s">
        <v>410</v>
      </c>
      <c r="AC12" s="1" t="s">
        <v>410</v>
      </c>
      <c r="AD12" s="1"/>
      <c r="AE12" s="31" t="s">
        <v>393</v>
      </c>
      <c r="AF12" s="1" t="s">
        <v>410</v>
      </c>
      <c r="AG12" s="1" t="s">
        <v>410</v>
      </c>
      <c r="AH12" s="31" t="s">
        <v>393</v>
      </c>
      <c r="AI12" s="4">
        <v>3.5000000000000003E-2</v>
      </c>
      <c r="AJ12" s="4">
        <v>8.2500000000000004E-2</v>
      </c>
      <c r="AK12" s="17">
        <v>0.04</v>
      </c>
      <c r="AL12" s="15" t="s">
        <v>676</v>
      </c>
      <c r="AM12" s="15" t="s">
        <v>698</v>
      </c>
      <c r="AN12" s="1" t="s">
        <v>385</v>
      </c>
      <c r="AO12" s="1" t="s">
        <v>496</v>
      </c>
      <c r="AP12" s="1">
        <v>1994</v>
      </c>
      <c r="AQ12" s="1"/>
      <c r="AR12" s="1"/>
      <c r="AS12" s="1"/>
      <c r="AT12" s="15" t="s">
        <v>311</v>
      </c>
      <c r="AU12" s="15" t="s">
        <v>332</v>
      </c>
      <c r="AV12" s="1" t="s">
        <v>310</v>
      </c>
      <c r="AW12" s="4">
        <v>8.2500000000000004E-2</v>
      </c>
      <c r="AX12" s="1" t="s">
        <v>410</v>
      </c>
      <c r="AY12" s="4">
        <v>8.2500000000000004E-2</v>
      </c>
      <c r="AZ12" s="1" t="s">
        <v>513</v>
      </c>
      <c r="BA12" s="17">
        <v>-0.13100000000000001</v>
      </c>
      <c r="BB12" s="17">
        <v>-0.245</v>
      </c>
      <c r="BC12" s="23">
        <f>(6568*1000)/(5090440*1000)</f>
        <v>1.290261745546554E-3</v>
      </c>
      <c r="BD12" s="15" t="s">
        <v>393</v>
      </c>
      <c r="BE12" s="40">
        <v>6108528000</v>
      </c>
      <c r="BF12" s="40">
        <v>9702086000</v>
      </c>
      <c r="BG12" s="40">
        <v>3593558000</v>
      </c>
      <c r="BH12" s="4">
        <v>0.63</v>
      </c>
      <c r="BI12" s="40">
        <v>1585490000</v>
      </c>
      <c r="BJ12" s="21">
        <v>1523352000</v>
      </c>
      <c r="BK12" s="21"/>
      <c r="BL12" s="21"/>
      <c r="BM12" s="21"/>
      <c r="BN12" s="21"/>
      <c r="BO12" s="21"/>
      <c r="BP12" s="21"/>
      <c r="BQ12" s="21"/>
      <c r="BR12" s="21"/>
      <c r="BS12" s="21">
        <v>112100000</v>
      </c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55">
        <v>164812000</v>
      </c>
      <c r="CG12" s="21">
        <v>1635452000</v>
      </c>
      <c r="CH12" s="55"/>
      <c r="CI12" s="55"/>
      <c r="CJ12" s="55"/>
      <c r="CK12" s="21"/>
      <c r="CL12" s="21"/>
      <c r="CM12" s="21"/>
      <c r="CN12" s="55"/>
      <c r="CO12" s="55">
        <v>3433000</v>
      </c>
    </row>
    <row r="13" spans="1:93" x14ac:dyDescent="0.35">
      <c r="A13" s="1" t="s">
        <v>742</v>
      </c>
      <c r="B13" s="15">
        <f t="shared" si="0"/>
        <v>2010</v>
      </c>
      <c r="C13" s="54">
        <v>2013</v>
      </c>
      <c r="D13" s="1" t="s">
        <v>482</v>
      </c>
      <c r="E13" s="4">
        <v>8.0199999999999994E-2</v>
      </c>
      <c r="F13" s="4">
        <v>2.5499999999999998E-2</v>
      </c>
      <c r="G13" s="4">
        <v>5.4699999999999999E-2</v>
      </c>
      <c r="H13" s="55">
        <v>272929000</v>
      </c>
      <c r="I13" s="17">
        <v>0.129</v>
      </c>
      <c r="J13" s="17">
        <v>0.129</v>
      </c>
      <c r="K13" s="4"/>
      <c r="L13" s="55">
        <v>123066000</v>
      </c>
      <c r="M13" s="4"/>
      <c r="N13" s="4"/>
      <c r="O13" s="17">
        <v>0.17380000000000001</v>
      </c>
      <c r="P13" s="17"/>
      <c r="Q13" s="4">
        <v>0.1545</v>
      </c>
      <c r="R13" s="4">
        <v>5.4699999999999999E-2</v>
      </c>
      <c r="S13" s="15" t="s">
        <v>747</v>
      </c>
      <c r="T13" s="4"/>
      <c r="U13" s="17"/>
      <c r="V13" s="15" t="s">
        <v>675</v>
      </c>
      <c r="W13" s="1" t="s">
        <v>393</v>
      </c>
      <c r="X13" s="1"/>
      <c r="Y13" s="4"/>
      <c r="Z13" s="17"/>
      <c r="AA13" s="17" t="s">
        <v>493</v>
      </c>
      <c r="AB13" s="15" t="s">
        <v>410</v>
      </c>
      <c r="AC13" s="1" t="s">
        <v>410</v>
      </c>
      <c r="AD13" s="1"/>
      <c r="AE13" s="31" t="s">
        <v>393</v>
      </c>
      <c r="AF13" s="1" t="s">
        <v>410</v>
      </c>
      <c r="AG13" s="1" t="s">
        <v>410</v>
      </c>
      <c r="AH13" s="31" t="s">
        <v>393</v>
      </c>
      <c r="AI13" s="4">
        <v>3.1199999999999999E-2</v>
      </c>
      <c r="AJ13" s="4">
        <v>0.08</v>
      </c>
      <c r="AK13" s="17">
        <v>3.6200000000000003E-2</v>
      </c>
      <c r="AL13" s="15" t="s">
        <v>676</v>
      </c>
      <c r="AM13" s="15" t="s">
        <v>384</v>
      </c>
      <c r="AN13" s="1" t="s">
        <v>386</v>
      </c>
      <c r="AO13" s="1" t="s">
        <v>527</v>
      </c>
      <c r="AP13" s="1">
        <v>1994</v>
      </c>
      <c r="AQ13" s="1" t="s">
        <v>688</v>
      </c>
      <c r="AR13" s="1"/>
      <c r="AS13" s="1" t="s">
        <v>684</v>
      </c>
      <c r="AT13" s="15" t="s">
        <v>311</v>
      </c>
      <c r="AU13" s="15" t="s">
        <v>337</v>
      </c>
      <c r="AV13" s="1" t="s">
        <v>310</v>
      </c>
      <c r="AW13" s="28">
        <v>8.2500000000000004E-2</v>
      </c>
      <c r="AX13" s="1" t="s">
        <v>410</v>
      </c>
      <c r="AY13" s="4">
        <v>0.08</v>
      </c>
      <c r="AZ13" s="1" t="s">
        <v>513</v>
      </c>
      <c r="BA13" s="17">
        <v>9.2999999999999999E-2</v>
      </c>
      <c r="BB13" s="17">
        <v>0.1</v>
      </c>
      <c r="BC13" s="23">
        <f>(6365*1000)/(5391527*1000)</f>
        <v>1.1805560836475454E-3</v>
      </c>
      <c r="BD13" s="15" t="s">
        <v>393</v>
      </c>
      <c r="BE13" s="40">
        <v>6469832000</v>
      </c>
      <c r="BF13" s="40">
        <v>10371672000</v>
      </c>
      <c r="BG13" s="40">
        <v>3901840000</v>
      </c>
      <c r="BH13" s="4">
        <v>0.624</v>
      </c>
      <c r="BI13" s="40">
        <v>1586697000</v>
      </c>
      <c r="BJ13" s="21">
        <v>-64080000</v>
      </c>
      <c r="BK13" s="21"/>
      <c r="BL13" s="21"/>
      <c r="BM13" s="21"/>
      <c r="BN13" s="21"/>
      <c r="BO13" s="21"/>
      <c r="BP13" s="42"/>
      <c r="BQ13" s="21"/>
      <c r="BR13" s="21"/>
      <c r="BS13" s="21">
        <v>-13342000</v>
      </c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55">
        <v>166056000</v>
      </c>
      <c r="CG13" s="21">
        <v>-77422000</v>
      </c>
      <c r="CH13" s="55"/>
      <c r="CI13" s="55"/>
      <c r="CJ13" s="55"/>
      <c r="CK13" s="21"/>
      <c r="CL13" s="21"/>
      <c r="CM13" s="21"/>
      <c r="CN13" s="55"/>
      <c r="CO13" s="55">
        <v>120619000</v>
      </c>
    </row>
    <row r="14" spans="1:93" x14ac:dyDescent="0.35">
      <c r="A14" s="1" t="s">
        <v>742</v>
      </c>
      <c r="B14" s="15">
        <f t="shared" si="0"/>
        <v>2011</v>
      </c>
      <c r="C14" s="54">
        <v>2014</v>
      </c>
      <c r="D14" s="1" t="s">
        <v>482</v>
      </c>
      <c r="E14" s="4">
        <v>7.9500000000000001E-2</v>
      </c>
      <c r="F14" s="4">
        <v>2.7900000000000001E-2</v>
      </c>
      <c r="G14" s="4">
        <v>5.16E-2</v>
      </c>
      <c r="H14" s="55">
        <v>297757000</v>
      </c>
      <c r="I14" s="17">
        <v>0.1368</v>
      </c>
      <c r="J14" s="17">
        <v>0.1368</v>
      </c>
      <c r="K14" s="4"/>
      <c r="L14" s="55">
        <v>116270000</v>
      </c>
      <c r="M14" s="4"/>
      <c r="N14" s="4"/>
      <c r="O14" s="17">
        <v>0.15840000000000001</v>
      </c>
      <c r="P14" s="17"/>
      <c r="Q14" s="4">
        <v>0.16470000000000001</v>
      </c>
      <c r="R14" s="4">
        <v>5.16E-2</v>
      </c>
      <c r="S14" s="15" t="s">
        <v>747</v>
      </c>
      <c r="T14" s="4"/>
      <c r="U14" s="17"/>
      <c r="V14" s="15" t="s">
        <v>675</v>
      </c>
      <c r="W14" s="1" t="s">
        <v>393</v>
      </c>
      <c r="X14" s="1"/>
      <c r="Y14" s="4"/>
      <c r="Z14" s="17"/>
      <c r="AA14" s="17" t="s">
        <v>493</v>
      </c>
      <c r="AB14" s="15" t="s">
        <v>410</v>
      </c>
      <c r="AC14" s="1" t="s">
        <v>410</v>
      </c>
      <c r="AD14" s="1"/>
      <c r="AE14" s="31" t="s">
        <v>393</v>
      </c>
      <c r="AF14" s="1" t="s">
        <v>410</v>
      </c>
      <c r="AG14" s="1" t="s">
        <v>410</v>
      </c>
      <c r="AH14" s="31" t="s">
        <v>393</v>
      </c>
      <c r="AI14" s="4">
        <v>3.1199999999999999E-2</v>
      </c>
      <c r="AJ14" s="4">
        <v>0.08</v>
      </c>
      <c r="AK14" s="17">
        <v>3.6200000000000003E-2</v>
      </c>
      <c r="AL14" s="15" t="s">
        <v>677</v>
      </c>
      <c r="AM14" s="15" t="s">
        <v>564</v>
      </c>
      <c r="AN14" s="1" t="s">
        <v>387</v>
      </c>
      <c r="AO14" s="1" t="s">
        <v>527</v>
      </c>
      <c r="AP14" s="1">
        <v>1994</v>
      </c>
      <c r="AQ14" s="1" t="s">
        <v>688</v>
      </c>
      <c r="AR14" s="1"/>
      <c r="AS14" s="1" t="s">
        <v>684</v>
      </c>
      <c r="AT14" s="15" t="s">
        <v>311</v>
      </c>
      <c r="AU14" s="15" t="s">
        <v>340</v>
      </c>
      <c r="AV14" s="1" t="s">
        <v>310</v>
      </c>
      <c r="AW14" s="4">
        <v>0.08</v>
      </c>
      <c r="AX14" s="1" t="s">
        <v>410</v>
      </c>
      <c r="AY14" s="4">
        <v>0.08</v>
      </c>
      <c r="AZ14" s="1" t="s">
        <v>513</v>
      </c>
      <c r="BA14" s="17">
        <v>0.08</v>
      </c>
      <c r="BB14" s="17">
        <v>0.20599999999999999</v>
      </c>
      <c r="BC14" s="23">
        <f>(6744*1000)/(6267925*1000)</f>
        <v>1.0759541634591989E-3</v>
      </c>
      <c r="BD14" s="15" t="s">
        <v>393</v>
      </c>
      <c r="BE14" s="40">
        <v>6762149000</v>
      </c>
      <c r="BF14" s="40">
        <v>10919047000</v>
      </c>
      <c r="BG14" s="40">
        <v>4156898000</v>
      </c>
      <c r="BH14" s="4">
        <v>0.61899999999999999</v>
      </c>
      <c r="BI14" s="40">
        <v>1559938000</v>
      </c>
      <c r="BJ14" s="21">
        <v>102000</v>
      </c>
      <c r="BK14" s="21">
        <v>8116000</v>
      </c>
      <c r="BL14" s="21"/>
      <c r="BM14" s="21"/>
      <c r="BN14" s="21"/>
      <c r="BO14" s="21">
        <v>-177000</v>
      </c>
      <c r="BP14" s="21">
        <v>-5764000</v>
      </c>
      <c r="BQ14" s="21">
        <v>7784000</v>
      </c>
      <c r="BR14" s="21"/>
      <c r="BS14" s="21"/>
      <c r="BT14" s="21"/>
      <c r="BU14" s="21"/>
      <c r="BV14" s="21"/>
      <c r="BW14" s="21"/>
      <c r="BX14" s="21">
        <v>39980000</v>
      </c>
      <c r="BY14" s="21">
        <v>13845000</v>
      </c>
      <c r="BZ14" s="21"/>
      <c r="CA14" s="21"/>
      <c r="CB14" s="21">
        <v>25953000</v>
      </c>
      <c r="CC14" s="21">
        <f>(42015-34737)*1000</f>
        <v>7278000</v>
      </c>
      <c r="CD14" s="21"/>
      <c r="CE14" s="21"/>
      <c r="CF14" s="55">
        <v>169799000</v>
      </c>
      <c r="CG14" s="21">
        <v>92635000</v>
      </c>
      <c r="CH14" s="55"/>
      <c r="CI14" s="55">
        <v>-4482000</v>
      </c>
      <c r="CJ14" s="55"/>
      <c r="CK14" s="21"/>
      <c r="CL14" s="21"/>
      <c r="CM14" s="21"/>
      <c r="CN14" s="55"/>
      <c r="CO14" s="55">
        <v>145039000</v>
      </c>
    </row>
    <row r="15" spans="1:93" x14ac:dyDescent="0.35">
      <c r="A15" s="1" t="s">
        <v>742</v>
      </c>
      <c r="B15" s="15">
        <f t="shared" si="0"/>
        <v>2012</v>
      </c>
      <c r="C15" s="54">
        <v>2015</v>
      </c>
      <c r="D15" s="1" t="s">
        <v>482</v>
      </c>
      <c r="E15" s="4">
        <v>7.4499999999999997E-2</v>
      </c>
      <c r="F15" s="4">
        <v>2.5700000000000001E-2</v>
      </c>
      <c r="G15" s="4">
        <v>4.8800000000000003E-2</v>
      </c>
      <c r="H15" s="55">
        <v>464232000</v>
      </c>
      <c r="I15" s="17">
        <v>0.20669999999999999</v>
      </c>
      <c r="J15" s="17">
        <v>0.20669999999999999</v>
      </c>
      <c r="K15" s="4"/>
      <c r="L15" s="55">
        <v>112703000</v>
      </c>
      <c r="M15" s="4"/>
      <c r="N15" s="4"/>
      <c r="O15" s="17">
        <v>0.1661</v>
      </c>
      <c r="P15" s="17"/>
      <c r="Q15" s="4">
        <v>0.2324</v>
      </c>
      <c r="R15" s="4">
        <v>4.8800000000000003E-2</v>
      </c>
      <c r="S15" s="15" t="s">
        <v>747</v>
      </c>
      <c r="T15" s="4"/>
      <c r="U15" s="17"/>
      <c r="V15" s="15" t="s">
        <v>675</v>
      </c>
      <c r="W15" s="1" t="s">
        <v>393</v>
      </c>
      <c r="X15" s="1"/>
      <c r="Y15" s="4"/>
      <c r="Z15" s="17"/>
      <c r="AA15" s="17" t="s">
        <v>493</v>
      </c>
      <c r="AB15" s="15" t="s">
        <v>410</v>
      </c>
      <c r="AC15" s="1" t="s">
        <v>410</v>
      </c>
      <c r="AD15" s="1"/>
      <c r="AE15" s="31" t="s">
        <v>393</v>
      </c>
      <c r="AF15" s="1" t="s">
        <v>410</v>
      </c>
      <c r="AG15" s="1" t="s">
        <v>410</v>
      </c>
      <c r="AH15" s="31" t="s">
        <v>393</v>
      </c>
      <c r="AI15" s="4">
        <v>3.1199999999999999E-2</v>
      </c>
      <c r="AJ15" s="4">
        <v>0.08</v>
      </c>
      <c r="AK15" s="17">
        <v>3.6200000000000003E-2</v>
      </c>
      <c r="AL15" s="15" t="s">
        <v>677</v>
      </c>
      <c r="AM15" s="15" t="s">
        <v>567</v>
      </c>
      <c r="AN15" s="1" t="s">
        <v>388</v>
      </c>
      <c r="AO15" s="1" t="s">
        <v>527</v>
      </c>
      <c r="AP15" s="1">
        <v>1994</v>
      </c>
      <c r="AQ15" s="1" t="s">
        <v>688</v>
      </c>
      <c r="AR15" s="1"/>
      <c r="AS15" s="1" t="s">
        <v>684</v>
      </c>
      <c r="AT15" s="15" t="s">
        <v>311</v>
      </c>
      <c r="AU15" s="15" t="s">
        <v>340</v>
      </c>
      <c r="AV15" s="1" t="s">
        <v>310</v>
      </c>
      <c r="AW15" s="4">
        <v>0.08</v>
      </c>
      <c r="AX15" s="1" t="s">
        <v>410</v>
      </c>
      <c r="AY15" s="4">
        <v>0.08</v>
      </c>
      <c r="AZ15" s="1" t="s">
        <v>513</v>
      </c>
      <c r="BA15" s="17">
        <v>-1.2999999999999999E-2</v>
      </c>
      <c r="BB15" s="17">
        <v>-1E-3</v>
      </c>
      <c r="BC15" s="23">
        <f>(6743*1000)/(6118294*1000)</f>
        <v>1.1021046062840393E-3</v>
      </c>
      <c r="BD15" s="15" t="s">
        <v>393</v>
      </c>
      <c r="BE15" s="40">
        <v>6530421000</v>
      </c>
      <c r="BF15" s="40">
        <v>11428944000</v>
      </c>
      <c r="BG15" s="40">
        <v>4898523000</v>
      </c>
      <c r="BH15" s="4">
        <v>0.57099999999999995</v>
      </c>
      <c r="BI15" s="40">
        <v>1522399000</v>
      </c>
      <c r="BJ15" s="21">
        <v>622455000</v>
      </c>
      <c r="BK15" s="21">
        <v>2103000</v>
      </c>
      <c r="BL15" s="21"/>
      <c r="BM15" s="21"/>
      <c r="BN15" s="21"/>
      <c r="BO15" s="21">
        <v>-224000</v>
      </c>
      <c r="BP15" s="21">
        <v>-6006000</v>
      </c>
      <c r="BQ15" s="21">
        <v>-2803000</v>
      </c>
      <c r="BR15" s="21"/>
      <c r="BS15" s="21"/>
      <c r="BT15" s="21"/>
      <c r="BU15" s="21"/>
      <c r="BV15" s="21"/>
      <c r="BW15" s="21"/>
      <c r="BX15" s="21">
        <v>19932000</v>
      </c>
      <c r="BY15" s="21">
        <v>25024000</v>
      </c>
      <c r="BZ15" s="21"/>
      <c r="CA15" s="21"/>
      <c r="CB15" s="21">
        <v>24172000</v>
      </c>
      <c r="CC15" s="21">
        <f>(-10356-3735)*1000</f>
        <v>-14091000</v>
      </c>
      <c r="CD15" s="21"/>
      <c r="CE15" s="21"/>
      <c r="CF15" s="55">
        <v>172968000</v>
      </c>
      <c r="CG15" s="21">
        <v>665302000</v>
      </c>
      <c r="CH15" s="55"/>
      <c r="CI15" s="55">
        <v>-5260000</v>
      </c>
      <c r="CJ15" s="55"/>
      <c r="CK15" s="21"/>
      <c r="CL15" s="21"/>
      <c r="CM15" s="21"/>
      <c r="CN15" s="55"/>
      <c r="CO15" s="55">
        <v>65349000</v>
      </c>
    </row>
    <row r="16" spans="1:93" x14ac:dyDescent="0.35">
      <c r="A16" s="1" t="s">
        <v>742</v>
      </c>
      <c r="B16" s="15">
        <f t="shared" si="0"/>
        <v>2013</v>
      </c>
      <c r="C16" s="54">
        <v>2016</v>
      </c>
      <c r="D16" s="1" t="s">
        <v>482</v>
      </c>
      <c r="E16" s="4">
        <v>6.9400000000000003E-2</v>
      </c>
      <c r="F16" s="4">
        <v>2.3800000000000002E-2</v>
      </c>
      <c r="G16" s="4">
        <v>4.5600000000000002E-2</v>
      </c>
      <c r="H16" s="55">
        <v>520273000</v>
      </c>
      <c r="I16" s="17">
        <v>0.22459999999999999</v>
      </c>
      <c r="J16" s="17">
        <v>0.22459999999999999</v>
      </c>
      <c r="K16" s="4"/>
      <c r="L16" s="55">
        <v>110808000</v>
      </c>
      <c r="M16" s="4"/>
      <c r="N16" s="4"/>
      <c r="O16" s="17">
        <v>0.15440000000000001</v>
      </c>
      <c r="P16" s="17"/>
      <c r="Q16" s="4">
        <v>0.24840000000000001</v>
      </c>
      <c r="R16" s="4">
        <v>4.5600000000000002E-2</v>
      </c>
      <c r="S16" s="15" t="s">
        <v>747</v>
      </c>
      <c r="T16" s="4"/>
      <c r="U16" s="17"/>
      <c r="V16" s="15" t="s">
        <v>675</v>
      </c>
      <c r="W16" s="1" t="s">
        <v>393</v>
      </c>
      <c r="X16" s="1"/>
      <c r="Y16" s="4"/>
      <c r="Z16" s="17"/>
      <c r="AA16" s="17" t="s">
        <v>493</v>
      </c>
      <c r="AB16" s="15" t="s">
        <v>410</v>
      </c>
      <c r="AC16" s="1" t="s">
        <v>410</v>
      </c>
      <c r="AD16" s="1"/>
      <c r="AE16" s="31" t="s">
        <v>393</v>
      </c>
      <c r="AF16" s="1" t="s">
        <v>410</v>
      </c>
      <c r="AG16" s="1" t="s">
        <v>410</v>
      </c>
      <c r="AH16" s="31" t="s">
        <v>393</v>
      </c>
      <c r="AI16" s="4">
        <v>3.1199999999999999E-2</v>
      </c>
      <c r="AJ16" s="4">
        <v>0.08</v>
      </c>
      <c r="AK16" s="17">
        <v>3.6200000000000003E-2</v>
      </c>
      <c r="AL16" s="15" t="s">
        <v>677</v>
      </c>
      <c r="AM16" s="15" t="s">
        <v>567</v>
      </c>
      <c r="AN16" s="1" t="s">
        <v>388</v>
      </c>
      <c r="AO16" s="1" t="s">
        <v>527</v>
      </c>
      <c r="AP16" s="1">
        <v>1994</v>
      </c>
      <c r="AQ16" s="1" t="s">
        <v>688</v>
      </c>
      <c r="AR16" s="1"/>
      <c r="AS16" s="1" t="s">
        <v>684</v>
      </c>
      <c r="AT16" s="15" t="s">
        <v>311</v>
      </c>
      <c r="AU16" s="15" t="s">
        <v>346</v>
      </c>
      <c r="AV16" s="1" t="s">
        <v>310</v>
      </c>
      <c r="AW16" s="4">
        <v>0.08</v>
      </c>
      <c r="AX16" s="1" t="s">
        <v>410</v>
      </c>
      <c r="AY16" s="4">
        <v>0.08</v>
      </c>
      <c r="AZ16" s="1" t="s">
        <v>513</v>
      </c>
      <c r="BA16" s="17">
        <v>2.1000000000000001E-2</v>
      </c>
      <c r="BB16" s="17">
        <v>0.12</v>
      </c>
      <c r="BC16" s="23">
        <f>(7120*1000)/(6694482*1000)</f>
        <v>1.0635624981888069E-3</v>
      </c>
      <c r="BD16" s="15" t="s">
        <v>393</v>
      </c>
      <c r="BE16" s="21">
        <v>6510749000</v>
      </c>
      <c r="BF16" s="21">
        <v>11945881000</v>
      </c>
      <c r="BG16" s="21">
        <v>5435132000</v>
      </c>
      <c r="BH16" s="4">
        <v>0.54500000000000004</v>
      </c>
      <c r="BI16" s="40">
        <v>1534665000</v>
      </c>
      <c r="BJ16" s="21">
        <v>380635000</v>
      </c>
      <c r="BK16" s="21">
        <v>14528000</v>
      </c>
      <c r="BL16" s="21"/>
      <c r="BM16" s="21"/>
      <c r="BN16" s="21"/>
      <c r="BO16" s="21">
        <v>-15000</v>
      </c>
      <c r="BP16" s="21">
        <v>-8575000</v>
      </c>
      <c r="BQ16" s="21">
        <v>15978000</v>
      </c>
      <c r="BR16" s="21"/>
      <c r="BS16" s="21"/>
      <c r="BT16" s="21"/>
      <c r="BU16" s="21"/>
      <c r="BV16" s="21"/>
      <c r="BW16" s="21"/>
      <c r="BX16" s="21">
        <v>23716000</v>
      </c>
      <c r="BY16" s="21">
        <v>10070000</v>
      </c>
      <c r="BZ16" s="21"/>
      <c r="CA16" s="21"/>
      <c r="CB16" s="21">
        <v>23427000</v>
      </c>
      <c r="CC16" s="21">
        <f>(19679-36714)*1000</f>
        <v>-17035000</v>
      </c>
      <c r="CD16" s="21"/>
      <c r="CE16" s="21"/>
      <c r="CF16" s="55">
        <v>167203000</v>
      </c>
      <c r="CG16" s="21">
        <f>(5435132-4898523)*1000</f>
        <v>536609000</v>
      </c>
      <c r="CH16" s="55"/>
      <c r="CI16" s="55">
        <v>-5865000</v>
      </c>
      <c r="CJ16" s="55"/>
      <c r="CK16" s="21"/>
      <c r="CL16" s="21"/>
      <c r="CM16" s="21">
        <v>391882000</v>
      </c>
      <c r="CN16" s="55">
        <v>-4469000</v>
      </c>
      <c r="CO16" s="55">
        <v>209235000</v>
      </c>
    </row>
    <row r="17" spans="1:93" x14ac:dyDescent="0.35">
      <c r="A17" s="1" t="s">
        <v>742</v>
      </c>
      <c r="B17" s="15">
        <f t="shared" si="0"/>
        <v>2014</v>
      </c>
      <c r="C17" s="54">
        <v>2017</v>
      </c>
      <c r="D17" s="1" t="s">
        <v>482</v>
      </c>
      <c r="E17" s="4">
        <v>6.9000000000000006E-2</v>
      </c>
      <c r="F17" s="4">
        <v>3.0599999999999999E-2</v>
      </c>
      <c r="G17" s="4">
        <v>3.8399999999999997E-2</v>
      </c>
      <c r="H17" s="55">
        <v>309651000</v>
      </c>
      <c r="I17" s="17">
        <v>0.12920000000000001</v>
      </c>
      <c r="J17" s="17">
        <v>0.12920000000000001</v>
      </c>
      <c r="K17" s="4"/>
      <c r="L17" s="55">
        <v>106565000</v>
      </c>
      <c r="M17" s="4"/>
      <c r="N17" s="4"/>
      <c r="O17" s="17">
        <v>5.8000000000000003E-2</v>
      </c>
      <c r="P17" s="17"/>
      <c r="Q17" s="4">
        <v>0.1598</v>
      </c>
      <c r="R17" s="4">
        <v>3.8399999999999997E-2</v>
      </c>
      <c r="S17" s="15" t="s">
        <v>747</v>
      </c>
      <c r="T17" s="4"/>
      <c r="U17" s="17"/>
      <c r="V17" s="15" t="s">
        <v>675</v>
      </c>
      <c r="W17" s="1" t="s">
        <v>393</v>
      </c>
      <c r="X17" s="1"/>
      <c r="Y17" s="4"/>
      <c r="Z17" s="17"/>
      <c r="AA17" s="17" t="s">
        <v>493</v>
      </c>
      <c r="AB17" s="15" t="s">
        <v>410</v>
      </c>
      <c r="AC17" s="1" t="s">
        <v>410</v>
      </c>
      <c r="AD17" s="1"/>
      <c r="AE17" s="31" t="s">
        <v>393</v>
      </c>
      <c r="AF17" s="1" t="s">
        <v>410</v>
      </c>
      <c r="AG17" s="1" t="s">
        <v>410</v>
      </c>
      <c r="AH17" s="31" t="s">
        <v>393</v>
      </c>
      <c r="AI17" s="4">
        <v>3.1199999999999999E-2</v>
      </c>
      <c r="AJ17" s="4">
        <v>0.08</v>
      </c>
      <c r="AK17" s="17">
        <v>3.6200000000000003E-2</v>
      </c>
      <c r="AL17" s="15" t="s">
        <v>677</v>
      </c>
      <c r="AM17" s="15" t="s">
        <v>391</v>
      </c>
      <c r="AN17" s="1" t="s">
        <v>390</v>
      </c>
      <c r="AO17" s="1" t="s">
        <v>527</v>
      </c>
      <c r="AP17" s="1">
        <v>1994</v>
      </c>
      <c r="AQ17" s="1" t="s">
        <v>688</v>
      </c>
      <c r="AR17" s="1"/>
      <c r="AS17" s="1" t="s">
        <v>684</v>
      </c>
      <c r="AT17" s="15" t="s">
        <v>311</v>
      </c>
      <c r="AU17" s="15" t="s">
        <v>347</v>
      </c>
      <c r="AV17" s="1" t="s">
        <v>310</v>
      </c>
      <c r="AW17" s="4">
        <v>0.08</v>
      </c>
      <c r="AX17" s="1" t="s">
        <v>410</v>
      </c>
      <c r="AY17" s="4">
        <v>0.08</v>
      </c>
      <c r="AZ17" s="1" t="s">
        <v>513</v>
      </c>
      <c r="BA17" s="17">
        <v>0.215</v>
      </c>
      <c r="BB17" s="17">
        <v>0.18099999999999999</v>
      </c>
      <c r="BC17" s="23">
        <f>(8223*1000)/(7731438*1000)</f>
        <v>1.0635796342155237E-3</v>
      </c>
      <c r="BD17" s="15" t="s">
        <v>393</v>
      </c>
      <c r="BE17" s="21">
        <v>7731438000</v>
      </c>
      <c r="BF17" s="21">
        <v>12947759000</v>
      </c>
      <c r="BG17" s="21">
        <v>5216321000</v>
      </c>
      <c r="BH17" s="4">
        <v>0.59699999999999998</v>
      </c>
      <c r="BI17" s="40">
        <v>1405198000</v>
      </c>
      <c r="BJ17" s="21">
        <v>-868552000</v>
      </c>
      <c r="BK17" s="21">
        <v>14713000</v>
      </c>
      <c r="BL17" s="21"/>
      <c r="BM17" s="21"/>
      <c r="BN17" s="21"/>
      <c r="BO17" s="21">
        <v>1163000</v>
      </c>
      <c r="BP17" s="21">
        <v>-7584000</v>
      </c>
      <c r="BQ17" s="21">
        <v>10713000</v>
      </c>
      <c r="BR17" s="21"/>
      <c r="BS17" s="21"/>
      <c r="BT17" s="21"/>
      <c r="BU17" s="21"/>
      <c r="BV17" s="21"/>
      <c r="BW17" s="21"/>
      <c r="BX17" s="21">
        <v>23435000</v>
      </c>
      <c r="BY17" s="21">
        <v>-36677000</v>
      </c>
      <c r="BZ17" s="21"/>
      <c r="CA17" s="21"/>
      <c r="CB17" s="21">
        <v>29681000</v>
      </c>
      <c r="CC17" s="21">
        <f>(-23781+3978)*1000</f>
        <v>-19803000</v>
      </c>
      <c r="CD17" s="21"/>
      <c r="CE17" s="21"/>
      <c r="CF17" s="55">
        <v>160828000</v>
      </c>
      <c r="CG17" s="21">
        <f>(5216321-5435132)*1000</f>
        <v>-218811000</v>
      </c>
      <c r="CH17" s="55"/>
      <c r="CI17" s="55">
        <v>-7026000</v>
      </c>
      <c r="CJ17" s="55"/>
      <c r="CK17" s="21"/>
      <c r="CL17" s="21">
        <v>541390000</v>
      </c>
      <c r="CM17" s="21">
        <v>434811000</v>
      </c>
      <c r="CN17" s="55">
        <v>-6340000</v>
      </c>
      <c r="CO17" s="55">
        <v>226820000</v>
      </c>
    </row>
    <row r="18" spans="1:93" x14ac:dyDescent="0.35">
      <c r="A18" s="1" t="s">
        <v>742</v>
      </c>
      <c r="B18" s="15">
        <f t="shared" si="0"/>
        <v>2015</v>
      </c>
      <c r="C18" s="54">
        <v>2018</v>
      </c>
      <c r="D18" s="1" t="s">
        <v>482</v>
      </c>
      <c r="E18" s="4">
        <v>6.3799999999999996E-2</v>
      </c>
      <c r="F18" s="4">
        <v>2.9399999999999999E-2</v>
      </c>
      <c r="G18" s="4">
        <v>3.44E-2</v>
      </c>
      <c r="H18" s="55">
        <v>320799000</v>
      </c>
      <c r="I18" s="17">
        <v>0.13300000000000001</v>
      </c>
      <c r="J18" s="17">
        <v>0.13300000000000001</v>
      </c>
      <c r="K18" s="4"/>
      <c r="L18" s="55">
        <v>100036000</v>
      </c>
      <c r="M18" s="4"/>
      <c r="N18" s="4"/>
      <c r="O18" s="17">
        <v>2.3599999999999999E-2</v>
      </c>
      <c r="P18" s="17"/>
      <c r="Q18" s="4">
        <v>0.16239999999999999</v>
      </c>
      <c r="R18" s="4">
        <v>3.44E-2</v>
      </c>
      <c r="S18" s="15" t="s">
        <v>747</v>
      </c>
      <c r="T18" s="4"/>
      <c r="U18" s="17"/>
      <c r="V18" s="15" t="s">
        <v>675</v>
      </c>
      <c r="W18" s="1" t="s">
        <v>393</v>
      </c>
      <c r="X18" s="1"/>
      <c r="Y18" s="4"/>
      <c r="Z18" s="17"/>
      <c r="AA18" s="17" t="s">
        <v>493</v>
      </c>
      <c r="AB18" s="15" t="s">
        <v>410</v>
      </c>
      <c r="AC18" s="1" t="s">
        <v>410</v>
      </c>
      <c r="AD18" s="1"/>
      <c r="AE18" s="31" t="s">
        <v>393</v>
      </c>
      <c r="AF18" s="1" t="s">
        <v>410</v>
      </c>
      <c r="AG18" s="1" t="s">
        <v>410</v>
      </c>
      <c r="AH18" s="31" t="s">
        <v>393</v>
      </c>
      <c r="AI18" s="4">
        <v>3.1199999999999999E-2</v>
      </c>
      <c r="AJ18" s="4">
        <v>0.08</v>
      </c>
      <c r="AK18" s="17">
        <v>3.6200000000000003E-2</v>
      </c>
      <c r="AL18" s="15" t="s">
        <v>677</v>
      </c>
      <c r="AM18" s="15" t="s">
        <v>574</v>
      </c>
      <c r="AN18" s="1" t="s">
        <v>389</v>
      </c>
      <c r="AO18" s="1" t="s">
        <v>575</v>
      </c>
      <c r="AP18" s="1">
        <v>2000</v>
      </c>
      <c r="AQ18" s="1" t="s">
        <v>348</v>
      </c>
      <c r="AR18" s="1"/>
      <c r="AS18" s="1"/>
      <c r="AT18" s="15" t="s">
        <v>349</v>
      </c>
      <c r="AU18" s="15" t="s">
        <v>700</v>
      </c>
      <c r="AV18" s="1" t="s">
        <v>310</v>
      </c>
      <c r="AW18" s="4">
        <v>0.08</v>
      </c>
      <c r="AX18" s="1" t="s">
        <v>410</v>
      </c>
      <c r="AY18" s="4">
        <v>0.08</v>
      </c>
      <c r="AZ18" s="1" t="s">
        <v>513</v>
      </c>
      <c r="BA18" s="17">
        <v>7.0999999999999994E-2</v>
      </c>
      <c r="BB18" s="17">
        <v>3.1E-2</v>
      </c>
      <c r="BC18" s="23">
        <f>(7553*1000)/(8606862*1000)</f>
        <v>8.7755560621281023E-4</v>
      </c>
      <c r="BD18" s="15" t="s">
        <v>393</v>
      </c>
      <c r="BE18" s="21">
        <v>8931160000</v>
      </c>
      <c r="BF18" s="21">
        <v>13337929000</v>
      </c>
      <c r="BG18" s="21">
        <v>4406769000</v>
      </c>
      <c r="BH18" s="4">
        <v>0.67</v>
      </c>
      <c r="BI18" s="40">
        <v>1412237000</v>
      </c>
      <c r="BJ18" s="21">
        <v>81074000</v>
      </c>
      <c r="BK18" s="21">
        <v>3813000</v>
      </c>
      <c r="BL18" s="21"/>
      <c r="BM18" s="21"/>
      <c r="BN18" s="21"/>
      <c r="BO18" s="21">
        <v>2073000</v>
      </c>
      <c r="BP18" s="21">
        <v>-9355000</v>
      </c>
      <c r="BQ18" s="21">
        <v>-25209000</v>
      </c>
      <c r="BR18" s="21"/>
      <c r="BS18" s="21"/>
      <c r="BT18" s="21"/>
      <c r="BU18" s="21"/>
      <c r="BV18" s="21"/>
      <c r="BW18" s="21"/>
      <c r="BX18" s="21">
        <v>2435000</v>
      </c>
      <c r="BY18" s="21">
        <v>-91053000</v>
      </c>
      <c r="BZ18" s="21"/>
      <c r="CA18" s="21"/>
      <c r="CB18" s="21">
        <v>21255000</v>
      </c>
      <c r="CC18" s="21">
        <f>(44211-59417)*1000</f>
        <v>-15206000</v>
      </c>
      <c r="CD18" s="21"/>
      <c r="CE18" s="21"/>
      <c r="CF18" s="55">
        <v>184712000</v>
      </c>
      <c r="CG18" s="21">
        <f>(4406769-5216321)*1000</f>
        <v>-809552000</v>
      </c>
      <c r="CH18" s="55"/>
      <c r="CI18" s="55">
        <v>-7700000</v>
      </c>
      <c r="CJ18" s="55"/>
      <c r="CK18" s="21"/>
      <c r="CL18" s="21"/>
      <c r="CM18" s="21">
        <v>417306000</v>
      </c>
      <c r="CN18" s="55">
        <v>-47525000</v>
      </c>
      <c r="CO18" s="55">
        <v>-834640000</v>
      </c>
    </row>
    <row r="19" spans="1:93" x14ac:dyDescent="0.35">
      <c r="A19" s="1" t="s">
        <v>742</v>
      </c>
      <c r="B19" s="15">
        <f t="shared" si="0"/>
        <v>2016</v>
      </c>
      <c r="C19" s="54">
        <v>2019</v>
      </c>
      <c r="D19" s="1" t="s">
        <v>483</v>
      </c>
      <c r="E19" s="4">
        <v>6.7799999999999999E-2</v>
      </c>
      <c r="F19" s="4">
        <v>3.5499999999999997E-2</v>
      </c>
      <c r="G19" s="4">
        <v>3.2300000000000002E-2</v>
      </c>
      <c r="H19" s="55">
        <v>367662000</v>
      </c>
      <c r="I19" s="17">
        <v>0.15160000000000001</v>
      </c>
      <c r="J19" s="17">
        <v>0.15160000000000001</v>
      </c>
      <c r="K19" s="4"/>
      <c r="L19" s="55">
        <v>96024000</v>
      </c>
      <c r="M19" s="4"/>
      <c r="N19" s="4"/>
      <c r="O19" s="17">
        <v>4.9399999999999999E-2</v>
      </c>
      <c r="P19" s="17"/>
      <c r="Q19" s="4">
        <v>0.18709999999999999</v>
      </c>
      <c r="R19" s="4">
        <v>3.2300000000000002E-2</v>
      </c>
      <c r="S19" s="15" t="s">
        <v>747</v>
      </c>
      <c r="T19" s="4"/>
      <c r="U19" s="17"/>
      <c r="V19" s="15" t="s">
        <v>675</v>
      </c>
      <c r="W19" s="1" t="s">
        <v>393</v>
      </c>
      <c r="X19" s="1"/>
      <c r="Y19" s="4"/>
      <c r="Z19" s="17"/>
      <c r="AA19" s="17" t="s">
        <v>493</v>
      </c>
      <c r="AB19" s="15" t="s">
        <v>410</v>
      </c>
      <c r="AC19" s="1" t="s">
        <v>410</v>
      </c>
      <c r="AD19" s="1"/>
      <c r="AE19" s="31" t="s">
        <v>393</v>
      </c>
      <c r="AF19" s="1" t="s">
        <v>410</v>
      </c>
      <c r="AG19" s="1" t="s">
        <v>410</v>
      </c>
      <c r="AH19" s="31" t="s">
        <v>393</v>
      </c>
      <c r="AI19" s="4">
        <v>3.1199999999999999E-2</v>
      </c>
      <c r="AJ19" s="4">
        <v>0.08</v>
      </c>
      <c r="AK19" s="17">
        <v>3.6200000000000003E-2</v>
      </c>
      <c r="AL19" s="15" t="s">
        <v>677</v>
      </c>
      <c r="AM19" s="15" t="s">
        <v>578</v>
      </c>
      <c r="AN19" s="1" t="s">
        <v>699</v>
      </c>
      <c r="AO19" s="1" t="s">
        <v>575</v>
      </c>
      <c r="AP19" s="1">
        <v>2000</v>
      </c>
      <c r="AQ19" s="1" t="s">
        <v>348</v>
      </c>
      <c r="AR19" s="1"/>
      <c r="AS19" s="1"/>
      <c r="AT19" s="15" t="s">
        <v>349</v>
      </c>
      <c r="AU19" s="15" t="s">
        <v>316</v>
      </c>
      <c r="AV19" s="1" t="s">
        <v>310</v>
      </c>
      <c r="AW19" s="4">
        <v>0.08</v>
      </c>
      <c r="AX19" s="1" t="s">
        <v>410</v>
      </c>
      <c r="AY19" s="4">
        <v>0.08</v>
      </c>
      <c r="AZ19" s="1" t="s">
        <v>513</v>
      </c>
      <c r="BA19" s="17">
        <v>5.0999999999999997E-2</v>
      </c>
      <c r="BB19" s="17">
        <v>-7.0000000000000001E-3</v>
      </c>
      <c r="BC19" s="23">
        <f>(7243*1000)/(8227687*1000)</f>
        <v>8.8032031359481708E-4</v>
      </c>
      <c r="BD19" s="15" t="s">
        <v>393</v>
      </c>
      <c r="BE19" s="21">
        <v>9056662000</v>
      </c>
      <c r="BF19" s="21">
        <v>13633033000</v>
      </c>
      <c r="BG19" s="21">
        <v>4576371000</v>
      </c>
      <c r="BH19" s="4">
        <v>0.66400000000000003</v>
      </c>
      <c r="BI19" s="40">
        <v>1322925000</v>
      </c>
      <c r="BJ19" s="21">
        <v>253457000</v>
      </c>
      <c r="BK19" s="21">
        <v>1035000</v>
      </c>
      <c r="BL19" s="21"/>
      <c r="BM19" s="21"/>
      <c r="BN19" s="21"/>
      <c r="BO19" s="21">
        <v>687000</v>
      </c>
      <c r="BP19" s="21">
        <v>-6916000</v>
      </c>
      <c r="BQ19" s="21">
        <v>-16956000</v>
      </c>
      <c r="BR19" s="21"/>
      <c r="BS19" s="21"/>
      <c r="BT19" s="21"/>
      <c r="BU19" s="21"/>
      <c r="BV19" s="21"/>
      <c r="BW19" s="21"/>
      <c r="BX19" s="21">
        <v>8713000</v>
      </c>
      <c r="BY19" s="21">
        <v>-69532000</v>
      </c>
      <c r="BZ19" s="21"/>
      <c r="CA19" s="21"/>
      <c r="CB19" s="21">
        <v>31814000</v>
      </c>
      <c r="CC19" s="21">
        <f>(520+125533)*-1000</f>
        <v>-126053000</v>
      </c>
      <c r="CD19" s="21"/>
      <c r="CE19" s="21"/>
      <c r="CF19" s="55">
        <v>172304000</v>
      </c>
      <c r="CG19" s="21">
        <f>(4576371-4406769)*1000</f>
        <v>169602000</v>
      </c>
      <c r="CH19" s="55"/>
      <c r="CI19" s="55">
        <v>-7043000</v>
      </c>
      <c r="CJ19" s="55"/>
      <c r="CK19" s="21"/>
      <c r="CL19" s="21"/>
      <c r="CM19" s="21">
        <v>352542000</v>
      </c>
      <c r="CN19" s="55">
        <v>-4480000</v>
      </c>
      <c r="CO19" s="55">
        <v>54343000</v>
      </c>
    </row>
    <row r="20" spans="1:93" x14ac:dyDescent="0.35">
      <c r="A20" s="1" t="s">
        <v>742</v>
      </c>
      <c r="B20" s="15">
        <f t="shared" si="0"/>
        <v>2017</v>
      </c>
      <c r="C20" s="54">
        <v>2020</v>
      </c>
      <c r="D20" s="1" t="s">
        <v>483</v>
      </c>
      <c r="E20" s="4">
        <v>6.3100000000000003E-2</v>
      </c>
      <c r="F20" s="4">
        <v>3.2899999999999999E-2</v>
      </c>
      <c r="G20" s="4">
        <v>3.0200000000000001E-2</v>
      </c>
      <c r="H20" s="55">
        <v>358438000</v>
      </c>
      <c r="I20" s="17">
        <v>0.1492</v>
      </c>
      <c r="J20" s="17">
        <v>0.1492</v>
      </c>
      <c r="K20" s="4"/>
      <c r="L20" s="55">
        <v>89345000</v>
      </c>
      <c r="M20" s="4"/>
      <c r="N20" s="4"/>
      <c r="O20" s="17">
        <v>4.9599999999999998E-2</v>
      </c>
      <c r="P20" s="17"/>
      <c r="Q20" s="4">
        <v>0.18210000000000001</v>
      </c>
      <c r="R20" s="4">
        <v>3.0200000000000001E-2</v>
      </c>
      <c r="S20" s="15" t="s">
        <v>747</v>
      </c>
      <c r="T20" s="4"/>
      <c r="U20" s="17"/>
      <c r="V20" s="15" t="s">
        <v>675</v>
      </c>
      <c r="W20" s="1" t="s">
        <v>393</v>
      </c>
      <c r="X20" s="1"/>
      <c r="Y20" s="4"/>
      <c r="Z20" s="17"/>
      <c r="AA20" s="17" t="s">
        <v>493</v>
      </c>
      <c r="AB20" s="15" t="s">
        <v>410</v>
      </c>
      <c r="AC20" s="1" t="s">
        <v>410</v>
      </c>
      <c r="AD20" s="1"/>
      <c r="AE20" s="31" t="s">
        <v>393</v>
      </c>
      <c r="AF20" s="1" t="s">
        <v>410</v>
      </c>
      <c r="AG20" s="1" t="s">
        <v>410</v>
      </c>
      <c r="AH20" s="31" t="s">
        <v>393</v>
      </c>
      <c r="AI20" s="4">
        <v>3.1199999999999999E-2</v>
      </c>
      <c r="AJ20" s="4">
        <v>0.08</v>
      </c>
      <c r="AK20" s="17">
        <v>3.6200000000000003E-2</v>
      </c>
      <c r="AL20" s="15" t="s">
        <v>678</v>
      </c>
      <c r="AM20" s="15" t="s">
        <v>578</v>
      </c>
      <c r="AN20" s="1" t="s">
        <v>391</v>
      </c>
      <c r="AO20" s="1" t="s">
        <v>575</v>
      </c>
      <c r="AP20" s="1">
        <v>2000</v>
      </c>
      <c r="AQ20" s="1" t="s">
        <v>348</v>
      </c>
      <c r="AR20" s="1"/>
      <c r="AS20" s="1"/>
      <c r="AT20" s="15" t="s">
        <v>349</v>
      </c>
      <c r="AU20" s="15" t="s">
        <v>312</v>
      </c>
      <c r="AV20" s="1" t="s">
        <v>310</v>
      </c>
      <c r="AW20" s="4">
        <v>0.08</v>
      </c>
      <c r="AX20" s="1" t="s">
        <v>410</v>
      </c>
      <c r="AY20" s="4">
        <v>0.08</v>
      </c>
      <c r="AZ20" s="1" t="s">
        <v>513</v>
      </c>
      <c r="BA20" s="17">
        <v>5.6000000000000001E-2</v>
      </c>
      <c r="BB20" s="17">
        <v>0.129</v>
      </c>
      <c r="BC20" s="23">
        <f>(7527*1000)/(8943127*1000)</f>
        <v>8.4165191884225728E-4</v>
      </c>
      <c r="BD20" s="15" t="s">
        <v>393</v>
      </c>
      <c r="BE20" s="21">
        <v>9229703000</v>
      </c>
      <c r="BF20" s="21">
        <v>13832130000</v>
      </c>
      <c r="BG20" s="21">
        <v>4602427000</v>
      </c>
      <c r="BH20" s="4">
        <v>0.66700000000000004</v>
      </c>
      <c r="BI20" s="40">
        <v>1247884000</v>
      </c>
      <c r="BJ20" s="21">
        <v>215109000</v>
      </c>
      <c r="BK20" s="21">
        <v>-1448000</v>
      </c>
      <c r="BL20" s="21"/>
      <c r="BM20" s="21"/>
      <c r="BN20" s="21"/>
      <c r="BO20" s="21">
        <v>1612000</v>
      </c>
      <c r="BP20" s="21">
        <v>-6765000</v>
      </c>
      <c r="BQ20" s="21">
        <v>2909000</v>
      </c>
      <c r="BR20" s="21"/>
      <c r="BS20" s="21"/>
      <c r="BT20" s="21"/>
      <c r="BU20" s="21"/>
      <c r="BV20" s="21"/>
      <c r="BW20" s="21"/>
      <c r="BX20" s="21">
        <v>9254000</v>
      </c>
      <c r="BY20" s="21">
        <v>-121046000</v>
      </c>
      <c r="BZ20" s="21"/>
      <c r="CA20" s="21"/>
      <c r="CB20" s="21">
        <v>6403000</v>
      </c>
      <c r="CC20" s="21">
        <f>(141762+25341)*-1000</f>
        <v>-167103000</v>
      </c>
      <c r="CD20" s="21"/>
      <c r="CE20" s="21"/>
      <c r="CF20" s="55">
        <v>184411000</v>
      </c>
      <c r="CG20" s="21">
        <f>(4602427-4576371)*1000</f>
        <v>26056000</v>
      </c>
      <c r="CH20" s="55"/>
      <c r="CI20" s="55">
        <v>-4255000</v>
      </c>
      <c r="CJ20" s="55"/>
      <c r="CK20" s="21"/>
      <c r="CL20" s="21">
        <v>0</v>
      </c>
      <c r="CM20" s="21">
        <v>366110000</v>
      </c>
      <c r="CN20" s="55">
        <v>-7026000</v>
      </c>
      <c r="CO20" s="55">
        <v>51671000</v>
      </c>
    </row>
    <row r="21" spans="1:93" x14ac:dyDescent="0.35">
      <c r="A21" s="1" t="s">
        <v>742</v>
      </c>
      <c r="B21" s="15">
        <f t="shared" si="0"/>
        <v>2018</v>
      </c>
      <c r="C21" s="54">
        <v>2021</v>
      </c>
      <c r="D21" s="1" t="s">
        <v>484</v>
      </c>
      <c r="E21" s="4">
        <v>5.5500000000000001E-2</v>
      </c>
      <c r="F21" s="4">
        <v>2.8799999999999999E-2</v>
      </c>
      <c r="G21" s="4">
        <v>2.6700000000000002E-2</v>
      </c>
      <c r="H21" s="55">
        <v>402526000</v>
      </c>
      <c r="I21" s="17">
        <v>0.17499999999999999</v>
      </c>
      <c r="J21" s="17">
        <v>0.17499999999999999</v>
      </c>
      <c r="K21" s="4"/>
      <c r="L21" s="55">
        <v>84956000</v>
      </c>
      <c r="M21" s="4"/>
      <c r="N21" s="4"/>
      <c r="O21" s="17">
        <v>4.2599999999999999E-2</v>
      </c>
      <c r="P21" s="17"/>
      <c r="Q21" s="4">
        <v>0.20380000000000001</v>
      </c>
      <c r="R21" s="4">
        <v>2.6700000000000002E-2</v>
      </c>
      <c r="S21" s="15" t="s">
        <v>747</v>
      </c>
      <c r="T21" s="4"/>
      <c r="U21" s="17"/>
      <c r="V21" s="15" t="s">
        <v>675</v>
      </c>
      <c r="W21" s="1" t="s">
        <v>393</v>
      </c>
      <c r="X21" s="1"/>
      <c r="Y21" s="4"/>
      <c r="Z21" s="17"/>
      <c r="AA21" s="17" t="s">
        <v>493</v>
      </c>
      <c r="AB21" s="15" t="s">
        <v>410</v>
      </c>
      <c r="AC21" s="1" t="s">
        <v>410</v>
      </c>
      <c r="AD21" s="1"/>
      <c r="AE21" s="31" t="s">
        <v>393</v>
      </c>
      <c r="AF21" s="1" t="s">
        <v>410</v>
      </c>
      <c r="AG21" s="1" t="s">
        <v>410</v>
      </c>
      <c r="AH21" s="31" t="s">
        <v>393</v>
      </c>
      <c r="AI21" s="4">
        <v>2.5000000000000001E-2</v>
      </c>
      <c r="AJ21" s="4">
        <v>7.3800000000000004E-2</v>
      </c>
      <c r="AK21" s="17">
        <v>2.75E-2</v>
      </c>
      <c r="AL21" s="15" t="s">
        <v>679</v>
      </c>
      <c r="AM21" s="15" t="s">
        <v>582</v>
      </c>
      <c r="AN21" s="1" t="s">
        <v>392</v>
      </c>
      <c r="AO21" s="1" t="s">
        <v>693</v>
      </c>
      <c r="AP21" s="1">
        <v>2014</v>
      </c>
      <c r="AQ21" s="1" t="s">
        <v>689</v>
      </c>
      <c r="AR21" s="1"/>
      <c r="AS21" s="1"/>
      <c r="AT21" s="15" t="s">
        <v>349</v>
      </c>
      <c r="AU21" s="15" t="s">
        <v>330</v>
      </c>
      <c r="AV21" s="1" t="s">
        <v>310</v>
      </c>
      <c r="AW21" s="28">
        <v>0.08</v>
      </c>
      <c r="AX21" s="1" t="s">
        <v>410</v>
      </c>
      <c r="AY21" s="4">
        <v>7.3800000000000004E-2</v>
      </c>
      <c r="AZ21" s="1" t="s">
        <v>513</v>
      </c>
      <c r="BA21" s="17">
        <v>6.0999999999999999E-2</v>
      </c>
      <c r="BB21" s="17">
        <v>8.2000000000000003E-2</v>
      </c>
      <c r="BC21" s="23">
        <f>(6250*1000)/(9306675*1000)</f>
        <v>6.7156100325841404E-4</v>
      </c>
      <c r="BD21" s="15" t="s">
        <v>393</v>
      </c>
      <c r="BE21" s="21">
        <v>9430192000</v>
      </c>
      <c r="BF21" s="21">
        <v>14606033000</v>
      </c>
      <c r="BG21" s="21">
        <v>5175841000</v>
      </c>
      <c r="BH21" s="4">
        <v>0.64600000000000002</v>
      </c>
      <c r="BI21" s="40">
        <v>1159599000</v>
      </c>
      <c r="BJ21" s="21">
        <v>168150000</v>
      </c>
      <c r="BK21" s="21">
        <v>10403000</v>
      </c>
      <c r="BL21" s="21"/>
      <c r="BM21" s="21"/>
      <c r="BN21" s="21"/>
      <c r="BO21" s="21">
        <v>3631000</v>
      </c>
      <c r="BP21" s="21">
        <v>-5654000</v>
      </c>
      <c r="BQ21" s="21">
        <v>-33977000</v>
      </c>
      <c r="BR21" s="21"/>
      <c r="BS21" s="21"/>
      <c r="BT21" s="21"/>
      <c r="BU21" s="21"/>
      <c r="BV21" s="21"/>
      <c r="BW21" s="21"/>
      <c r="BX21" s="21">
        <v>5131000</v>
      </c>
      <c r="BY21" s="21">
        <v>-97200000</v>
      </c>
      <c r="BZ21" s="21"/>
      <c r="CA21" s="21"/>
      <c r="CB21" s="21">
        <v>-7141000</v>
      </c>
      <c r="CC21" s="21">
        <f>(-101314+7923)*1000</f>
        <v>-93391000</v>
      </c>
      <c r="CD21" s="21"/>
      <c r="CE21" s="21"/>
      <c r="CF21" s="55">
        <v>170816000</v>
      </c>
      <c r="CG21" s="21">
        <f>(5175841-4602427)*1000</f>
        <v>573414000</v>
      </c>
      <c r="CH21" s="55"/>
      <c r="CI21" s="55">
        <v>-6913000</v>
      </c>
      <c r="CJ21" s="55"/>
      <c r="CK21" s="21"/>
      <c r="CL21" s="21">
        <v>555442000</v>
      </c>
      <c r="CM21" s="21">
        <v>368194000</v>
      </c>
      <c r="CN21" s="55">
        <v>-6738000</v>
      </c>
      <c r="CO21" s="55">
        <v>43949000</v>
      </c>
    </row>
    <row r="22" spans="1:93" x14ac:dyDescent="0.35">
      <c r="A22" s="1" t="s">
        <v>742</v>
      </c>
      <c r="B22" s="15">
        <v>2019</v>
      </c>
      <c r="C22" s="54">
        <v>2022</v>
      </c>
      <c r="D22" s="1" t="s">
        <v>484</v>
      </c>
      <c r="E22" s="4">
        <v>5.0299999999999997E-2</v>
      </c>
      <c r="F22" s="4">
        <v>2.58E-2</v>
      </c>
      <c r="G22" s="4">
        <v>2.4500000000000001E-2</v>
      </c>
      <c r="H22" s="55">
        <v>421969000</v>
      </c>
      <c r="I22" s="17">
        <v>0.1769</v>
      </c>
      <c r="J22" s="17">
        <v>0.1769</v>
      </c>
      <c r="K22" s="4"/>
      <c r="L22" s="55">
        <v>79609000</v>
      </c>
      <c r="M22" s="4"/>
      <c r="N22" s="4"/>
      <c r="O22" s="17">
        <v>3.1199999999999999E-2</v>
      </c>
      <c r="P22" s="17"/>
      <c r="Q22" s="4">
        <v>0.20269999999999999</v>
      </c>
      <c r="R22" s="4">
        <v>2.4500000000000001E-2</v>
      </c>
      <c r="S22" s="15" t="s">
        <v>747</v>
      </c>
      <c r="T22" s="4"/>
      <c r="U22" s="17"/>
      <c r="V22" s="15" t="s">
        <v>675</v>
      </c>
      <c r="W22" s="1" t="s">
        <v>393</v>
      </c>
      <c r="X22" s="1"/>
      <c r="Y22" s="4"/>
      <c r="Z22" s="17"/>
      <c r="AA22" s="17" t="s">
        <v>493</v>
      </c>
      <c r="AB22" s="15" t="s">
        <v>410</v>
      </c>
      <c r="AC22" s="1" t="s">
        <v>410</v>
      </c>
      <c r="AD22" s="1"/>
      <c r="AE22" s="31" t="s">
        <v>393</v>
      </c>
      <c r="AF22" s="1" t="s">
        <v>410</v>
      </c>
      <c r="AG22" s="1" t="s">
        <v>410</v>
      </c>
      <c r="AH22" s="31" t="s">
        <v>393</v>
      </c>
      <c r="AI22" s="4">
        <v>2.5000000000000001E-2</v>
      </c>
      <c r="AJ22" s="4">
        <v>7.3800000000000004E-2</v>
      </c>
      <c r="AK22" s="17">
        <v>2.75E-2</v>
      </c>
      <c r="AL22" s="15" t="s">
        <v>679</v>
      </c>
      <c r="AM22" s="15" t="s">
        <v>586</v>
      </c>
      <c r="AN22" s="1" t="s">
        <v>386</v>
      </c>
      <c r="AO22" s="1" t="s">
        <v>693</v>
      </c>
      <c r="AP22" s="1">
        <v>2014</v>
      </c>
      <c r="AQ22" s="1" t="s">
        <v>691</v>
      </c>
      <c r="AR22" s="1"/>
      <c r="AS22" s="1"/>
      <c r="AT22" s="15" t="s">
        <v>349</v>
      </c>
      <c r="AU22" s="15" t="s">
        <v>332</v>
      </c>
      <c r="AV22" s="1" t="s">
        <v>310</v>
      </c>
      <c r="AW22" s="4">
        <v>7.3800000000000004E-2</v>
      </c>
      <c r="AX22" s="1" t="s">
        <v>410</v>
      </c>
      <c r="AY22" s="4">
        <v>7.3800000000000004E-2</v>
      </c>
      <c r="AZ22" s="1" t="s">
        <v>513</v>
      </c>
      <c r="BA22" s="17">
        <v>5.3999999999999999E-2</v>
      </c>
      <c r="BB22" s="17">
        <v>5.8999999999999997E-2</v>
      </c>
      <c r="BC22" s="23">
        <f>(7429*1000)/(9489405*1000)</f>
        <v>7.8287310953637239E-4</v>
      </c>
      <c r="BD22" s="15" t="s">
        <v>393</v>
      </c>
      <c r="BE22" s="21">
        <v>9576693000</v>
      </c>
      <c r="BF22" s="21">
        <v>15039180000</v>
      </c>
      <c r="BG22" s="21">
        <v>5462487000</v>
      </c>
      <c r="BH22" s="4">
        <v>0.63700000000000001</v>
      </c>
      <c r="BI22" s="40">
        <v>1049152000</v>
      </c>
      <c r="BJ22" s="21">
        <v>181586000</v>
      </c>
      <c r="BK22" s="21">
        <v>3126000</v>
      </c>
      <c r="BL22" s="21"/>
      <c r="BM22" s="21"/>
      <c r="BN22" s="21"/>
      <c r="BO22" s="21">
        <v>1435000</v>
      </c>
      <c r="BP22" s="21">
        <v>-8209000</v>
      </c>
      <c r="BQ22" s="21">
        <v>-4250000</v>
      </c>
      <c r="BR22" s="21"/>
      <c r="BS22" s="21"/>
      <c r="BT22" s="21"/>
      <c r="BU22" s="21"/>
      <c r="BV22" s="21"/>
      <c r="BW22" s="21"/>
      <c r="BX22" s="21">
        <v>-6714000</v>
      </c>
      <c r="BY22" s="21">
        <v>59955000</v>
      </c>
      <c r="BZ22" s="21"/>
      <c r="CA22" s="21"/>
      <c r="CB22" s="21">
        <v>13297000</v>
      </c>
      <c r="CC22" s="21">
        <f>(16716+8534)*1000</f>
        <v>25250000</v>
      </c>
      <c r="CD22" s="21"/>
      <c r="CE22" s="21"/>
      <c r="CF22" s="55">
        <v>149974000</v>
      </c>
      <c r="CG22" s="21">
        <f>(5462487-5175841)*1000</f>
        <v>286646000</v>
      </c>
      <c r="CH22" s="55"/>
      <c r="CI22" s="55">
        <v>-8345000</v>
      </c>
      <c r="CJ22" s="55"/>
      <c r="CK22" s="21"/>
      <c r="CL22" s="21">
        <v>0</v>
      </c>
      <c r="CM22" s="21">
        <v>381977000</v>
      </c>
      <c r="CN22" s="55">
        <v>-11798000</v>
      </c>
      <c r="CO22" s="55">
        <v>40106000</v>
      </c>
    </row>
    <row r="23" spans="1:93" x14ac:dyDescent="0.35">
      <c r="A23" s="31" t="s">
        <v>742</v>
      </c>
      <c r="B23" s="58">
        <v>2020</v>
      </c>
      <c r="C23" s="15">
        <v>2023</v>
      </c>
      <c r="D23" s="1" t="s">
        <v>484</v>
      </c>
      <c r="E23" s="4">
        <v>4.5999999999999999E-2</v>
      </c>
      <c r="F23" s="4">
        <v>2.3699999999999999E-2</v>
      </c>
      <c r="G23" s="4">
        <v>2.23E-2</v>
      </c>
      <c r="H23" s="21">
        <v>445759000</v>
      </c>
      <c r="I23" s="17">
        <v>0.18529999999999999</v>
      </c>
      <c r="J23" s="17">
        <v>0.18529999999999999</v>
      </c>
      <c r="K23" s="1"/>
      <c r="L23" s="21">
        <v>74514000</v>
      </c>
      <c r="M23" s="1"/>
      <c r="N23" s="1"/>
      <c r="O23" s="17">
        <v>2.8400000000000002E-2</v>
      </c>
      <c r="P23" s="15"/>
      <c r="Q23" s="4">
        <v>0.20899999999999999</v>
      </c>
      <c r="R23" s="4">
        <v>2.23E-2</v>
      </c>
      <c r="S23" s="15" t="s">
        <v>747</v>
      </c>
      <c r="T23" s="1"/>
      <c r="U23" s="1"/>
      <c r="V23" s="15" t="s">
        <v>675</v>
      </c>
      <c r="W23" s="1" t="s">
        <v>393</v>
      </c>
      <c r="X23" s="1"/>
      <c r="Y23" s="1"/>
      <c r="Z23" s="15"/>
      <c r="AA23" s="17" t="s">
        <v>493</v>
      </c>
      <c r="AB23" s="15" t="s">
        <v>410</v>
      </c>
      <c r="AC23" s="1" t="s">
        <v>410</v>
      </c>
      <c r="AD23" s="1"/>
      <c r="AE23" s="31" t="s">
        <v>393</v>
      </c>
      <c r="AF23" s="1" t="s">
        <v>410</v>
      </c>
      <c r="AG23" s="1" t="s">
        <v>410</v>
      </c>
      <c r="AH23" s="1" t="s">
        <v>393</v>
      </c>
      <c r="AI23" s="4">
        <v>2.5000000000000001E-2</v>
      </c>
      <c r="AJ23" s="4">
        <v>7.3800000000000004E-2</v>
      </c>
      <c r="AK23" s="17">
        <v>2.75E-2</v>
      </c>
      <c r="AL23" s="15" t="s">
        <v>679</v>
      </c>
      <c r="AM23" s="15" t="s">
        <v>743</v>
      </c>
      <c r="AN23" s="1" t="s">
        <v>574</v>
      </c>
      <c r="AO23" s="1" t="s">
        <v>693</v>
      </c>
      <c r="AP23" s="1">
        <v>2014</v>
      </c>
      <c r="AQ23" s="1" t="s">
        <v>691</v>
      </c>
      <c r="AR23" s="1"/>
      <c r="AS23" s="1"/>
      <c r="AT23" s="15" t="s">
        <v>349</v>
      </c>
      <c r="AU23" s="15" t="s">
        <v>347</v>
      </c>
      <c r="AV23" s="1" t="s">
        <v>310</v>
      </c>
      <c r="AW23" s="4">
        <v>7.3800000000000004E-2</v>
      </c>
      <c r="AX23" s="1" t="s">
        <v>410</v>
      </c>
      <c r="AY23" s="4">
        <v>7.3800000000000004E-2</v>
      </c>
      <c r="AZ23" s="1" t="s">
        <v>513</v>
      </c>
      <c r="BA23" s="17">
        <v>5.8000000000000003E-2</v>
      </c>
      <c r="BB23" s="17">
        <v>4.1000000000000002E-2</v>
      </c>
      <c r="BC23" s="17">
        <f>(7017*1000)/(9469161*1000)</f>
        <v>7.4103714151655038E-4</v>
      </c>
      <c r="BD23" s="15" t="s">
        <v>393</v>
      </c>
      <c r="BE23" s="21">
        <v>9713710000</v>
      </c>
      <c r="BF23" s="21">
        <v>15279525000</v>
      </c>
      <c r="BG23" s="21">
        <v>5565815000</v>
      </c>
      <c r="BH23" s="4">
        <v>0.63600000000000001</v>
      </c>
      <c r="BI23" s="21">
        <v>1004467000</v>
      </c>
      <c r="BJ23" s="21">
        <v>160005000</v>
      </c>
      <c r="BK23" s="21">
        <v>1285000</v>
      </c>
      <c r="BL23" s="21"/>
      <c r="BM23" s="21"/>
      <c r="BN23" s="21"/>
      <c r="BO23" s="21">
        <v>901000</v>
      </c>
      <c r="BP23" s="21">
        <v>-4182000</v>
      </c>
      <c r="BQ23" s="21">
        <v>10603000</v>
      </c>
      <c r="BR23" s="21"/>
      <c r="BS23" s="21"/>
      <c r="BT23" s="21"/>
      <c r="BU23" s="21"/>
      <c r="BV23" s="21"/>
      <c r="BW23" s="21"/>
      <c r="BX23" s="21">
        <v>4857000</v>
      </c>
      <c r="BY23" s="21">
        <v>-11228000</v>
      </c>
      <c r="BZ23" s="21"/>
      <c r="CA23" s="21"/>
      <c r="CB23" s="21">
        <v>-8418000</v>
      </c>
      <c r="CC23" s="21">
        <f>(74177+4429-1406)*-1000</f>
        <v>-77200000</v>
      </c>
      <c r="CD23" s="21"/>
      <c r="CE23" s="21"/>
      <c r="CF23" s="21">
        <v>141556000</v>
      </c>
      <c r="CG23" s="21">
        <f>(5565815-5462487)*1000</f>
        <v>103328000</v>
      </c>
      <c r="CH23" s="21"/>
      <c r="CI23" s="21">
        <v>-4618000</v>
      </c>
      <c r="CJ23" s="21"/>
      <c r="CK23" s="21"/>
      <c r="CL23" s="21">
        <v>0</v>
      </c>
      <c r="CM23" s="21">
        <v>403132000</v>
      </c>
      <c r="CN23" s="21">
        <v>-13541000</v>
      </c>
      <c r="CO23" s="21">
        <v>55380000</v>
      </c>
    </row>
    <row r="24" spans="1:93" s="1" customFormat="1" x14ac:dyDescent="0.35">
      <c r="A24" s="1" t="s">
        <v>742</v>
      </c>
      <c r="B24" s="1">
        <v>2021</v>
      </c>
      <c r="C24" s="15">
        <v>2024</v>
      </c>
      <c r="D24" s="1" t="s">
        <v>484</v>
      </c>
      <c r="E24" s="4">
        <v>4.1599999999999998E-2</v>
      </c>
      <c r="F24" s="4">
        <v>2.1399999999999999E-2</v>
      </c>
      <c r="G24" s="4">
        <v>2.0199999999999999E-2</v>
      </c>
      <c r="H24" s="21">
        <v>350577000</v>
      </c>
      <c r="I24" s="17">
        <v>0.14380000000000001</v>
      </c>
      <c r="J24" s="17">
        <v>0.14380000000000001</v>
      </c>
      <c r="L24" s="21">
        <v>70614000</v>
      </c>
      <c r="O24" s="17">
        <v>2.5000000000000001E-2</v>
      </c>
      <c r="P24" s="15"/>
      <c r="Q24" s="4">
        <v>0.16520000000000001</v>
      </c>
      <c r="R24" s="4">
        <v>2.0199999999999999E-2</v>
      </c>
      <c r="S24" s="15" t="s">
        <v>747</v>
      </c>
      <c r="V24" s="15" t="s">
        <v>675</v>
      </c>
      <c r="W24" s="1" t="s">
        <v>393</v>
      </c>
      <c r="Z24" s="15"/>
      <c r="AA24" s="17" t="s">
        <v>493</v>
      </c>
      <c r="AB24" s="15" t="s">
        <v>410</v>
      </c>
      <c r="AC24" s="1" t="s">
        <v>410</v>
      </c>
      <c r="AE24" s="1" t="s">
        <v>393</v>
      </c>
      <c r="AF24" s="1" t="s">
        <v>410</v>
      </c>
      <c r="AG24" s="1" t="s">
        <v>410</v>
      </c>
      <c r="AH24" s="1" t="s">
        <v>393</v>
      </c>
      <c r="AI24" s="4">
        <v>2.5000000000000001E-2</v>
      </c>
      <c r="AJ24" s="4">
        <v>7.3800000000000004E-2</v>
      </c>
      <c r="AK24" s="17">
        <v>2.75E-2</v>
      </c>
      <c r="AL24" s="15" t="s">
        <v>679</v>
      </c>
      <c r="AM24" s="1" t="s">
        <v>389</v>
      </c>
      <c r="AN24" s="1" t="s">
        <v>392</v>
      </c>
      <c r="AO24" s="1" t="s">
        <v>987</v>
      </c>
      <c r="AP24" s="1">
        <v>2014</v>
      </c>
      <c r="AQ24" s="1" t="s">
        <v>691</v>
      </c>
      <c r="AT24" s="15" t="s">
        <v>349</v>
      </c>
      <c r="AU24" s="15" t="s">
        <v>347</v>
      </c>
      <c r="AV24" s="1" t="s">
        <v>310</v>
      </c>
      <c r="AW24" s="4">
        <v>7.3800000000000004E-2</v>
      </c>
      <c r="AX24" s="1" t="s">
        <v>410</v>
      </c>
      <c r="AY24" s="4">
        <v>7.3800000000000004E-2</v>
      </c>
      <c r="AZ24" s="1" t="s">
        <v>513</v>
      </c>
      <c r="BA24" s="17">
        <v>0.11600000000000001</v>
      </c>
      <c r="BB24" s="17">
        <v>0.3</v>
      </c>
      <c r="BC24" s="17">
        <f>(8232*1000)/(11912309*1000)</f>
        <v>6.9104990476657384E-4</v>
      </c>
      <c r="BD24" s="15" t="s">
        <v>393</v>
      </c>
      <c r="BE24" s="21">
        <v>10466709000</v>
      </c>
      <c r="BF24" s="21">
        <v>15419975000</v>
      </c>
      <c r="BG24" s="21">
        <v>4953266000</v>
      </c>
      <c r="BH24" s="4">
        <v>0.67900000000000005</v>
      </c>
      <c r="BI24" s="21">
        <v>930061000</v>
      </c>
      <c r="BJ24" s="21">
        <v>-395585000</v>
      </c>
      <c r="BK24" s="21">
        <v>7211000</v>
      </c>
      <c r="BL24" s="21"/>
      <c r="BM24" s="21"/>
      <c r="BN24" s="21"/>
      <c r="BO24" s="21">
        <v>-6650000</v>
      </c>
      <c r="BP24" s="21">
        <v>-14401000</v>
      </c>
      <c r="BQ24" s="21">
        <v>1576000</v>
      </c>
      <c r="BR24" s="21"/>
      <c r="BS24" s="21"/>
      <c r="BT24" s="21"/>
      <c r="BU24" s="21"/>
      <c r="BV24" s="21"/>
      <c r="BW24" s="21"/>
      <c r="BX24" s="21">
        <v>7963000</v>
      </c>
      <c r="BY24" s="21">
        <v>17126000</v>
      </c>
      <c r="BZ24" s="21"/>
      <c r="CA24" s="21"/>
      <c r="CB24" s="21">
        <v>-15067000</v>
      </c>
      <c r="CC24" s="21">
        <f>(-149186+13480+512+1706)*1000</f>
        <v>-133488000</v>
      </c>
      <c r="CD24" s="21"/>
      <c r="CE24" s="21"/>
      <c r="CF24" s="21">
        <v>130592000</v>
      </c>
      <c r="CG24" s="21">
        <f>(4953266-5565815)*1000</f>
        <v>-612549000</v>
      </c>
      <c r="CH24" s="21">
        <v>-19147000</v>
      </c>
      <c r="CI24" s="21">
        <v>-5956000</v>
      </c>
      <c r="CJ24" s="21"/>
      <c r="CK24" s="21"/>
      <c r="CL24" s="21">
        <v>0</v>
      </c>
      <c r="CM24" s="21">
        <v>410757000</v>
      </c>
      <c r="CN24" s="21">
        <v>-18975000</v>
      </c>
      <c r="CO24" s="21">
        <v>-23056000</v>
      </c>
    </row>
    <row r="25" spans="1:93" x14ac:dyDescent="0.35">
      <c r="A25" s="1"/>
      <c r="B25" s="15"/>
      <c r="C25" s="15"/>
      <c r="D25" s="1"/>
      <c r="E25" s="1"/>
      <c r="F25" s="1"/>
      <c r="G25" s="1"/>
      <c r="H25" s="1"/>
      <c r="I25" s="15"/>
      <c r="J25" s="15"/>
      <c r="K25" s="1"/>
      <c r="L25" s="1"/>
      <c r="M25" s="1"/>
      <c r="N25" s="1"/>
      <c r="O25" s="15"/>
      <c r="P25" s="15"/>
      <c r="Q25" s="1"/>
      <c r="R25" s="1"/>
      <c r="S25" s="1"/>
      <c r="T25" s="1"/>
      <c r="U25" s="1"/>
      <c r="V25" s="1"/>
      <c r="W25" s="1"/>
      <c r="X25" s="1"/>
      <c r="Y25" s="1"/>
      <c r="Z25" s="15"/>
      <c r="AA25" s="15"/>
      <c r="AB25" s="1"/>
      <c r="AC25" s="1"/>
      <c r="AD25" s="1"/>
      <c r="AE25" s="15"/>
      <c r="AF25" s="59"/>
      <c r="AG25" s="1"/>
      <c r="AH25" s="1"/>
      <c r="AI25" s="1"/>
      <c r="AJ25" s="1"/>
      <c r="AK25" s="15"/>
      <c r="AL25" s="15"/>
      <c r="AM25" s="15"/>
      <c r="AN25" s="1"/>
      <c r="AO25" s="1"/>
      <c r="AP25" s="1"/>
      <c r="AQ25" s="1"/>
      <c r="AR25" s="1"/>
      <c r="AS25" s="1"/>
      <c r="AT25" s="15"/>
      <c r="AU25" s="15"/>
      <c r="AV25" s="1"/>
      <c r="AW25" s="1"/>
      <c r="AX25" s="1"/>
      <c r="AY25" s="1"/>
      <c r="AZ25" s="1"/>
      <c r="BA25" s="15"/>
      <c r="BB25" s="15"/>
      <c r="BC25" s="15"/>
      <c r="BD25" s="15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3"/>
      <c r="CF25" s="1"/>
      <c r="CG25" s="1"/>
      <c r="CH25" s="1"/>
      <c r="CI25" s="1"/>
      <c r="CJ25" s="1"/>
      <c r="CK25" s="1"/>
      <c r="CL25" s="1"/>
      <c r="CM25" s="1"/>
      <c r="CN25" s="1"/>
      <c r="CO25" s="1"/>
    </row>
    <row r="26" spans="1:93" x14ac:dyDescent="0.35">
      <c r="A26" s="1" t="s">
        <v>259</v>
      </c>
      <c r="B26" s="15"/>
      <c r="C26" s="15"/>
      <c r="D26" s="1"/>
      <c r="E26" s="1"/>
      <c r="F26" s="1"/>
      <c r="G26" s="1"/>
      <c r="H26" s="1"/>
      <c r="I26" s="15"/>
      <c r="J26" s="15"/>
      <c r="K26" s="1"/>
      <c r="L26" s="1"/>
      <c r="M26" s="1"/>
      <c r="N26" s="1"/>
      <c r="O26" s="15"/>
      <c r="P26" s="60"/>
      <c r="Q26" s="1"/>
      <c r="R26" s="1"/>
      <c r="S26" s="1"/>
      <c r="T26" s="1"/>
      <c r="U26" s="1"/>
      <c r="V26" s="1"/>
      <c r="W26" s="1"/>
      <c r="X26" s="1"/>
      <c r="Y26" s="1"/>
      <c r="Z26" s="15"/>
      <c r="AA26" s="15"/>
      <c r="AB26" s="1"/>
      <c r="AC26" s="1"/>
      <c r="AD26" s="1"/>
      <c r="AE26" s="15"/>
      <c r="AF26" s="61"/>
      <c r="AG26" s="1"/>
      <c r="AH26" s="1"/>
      <c r="AI26" s="1"/>
      <c r="AJ26" s="1"/>
      <c r="AK26" s="15"/>
      <c r="AL26" s="15"/>
      <c r="AM26" s="15"/>
      <c r="AN26" s="1"/>
      <c r="AO26" s="1"/>
      <c r="AP26" s="1"/>
      <c r="AQ26" s="1"/>
      <c r="AR26" s="1"/>
      <c r="AS26" s="1"/>
      <c r="AT26" s="15"/>
      <c r="AU26" s="15"/>
      <c r="AV26" s="1"/>
      <c r="AW26" s="1"/>
      <c r="AX26" s="1"/>
      <c r="AY26" s="1"/>
      <c r="AZ26" s="1"/>
      <c r="BA26" s="15"/>
      <c r="BB26" s="15"/>
      <c r="BC26" s="15"/>
      <c r="BD26" s="15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3"/>
      <c r="CF26" s="1"/>
      <c r="CG26" s="1"/>
      <c r="CH26" s="1"/>
      <c r="CI26" s="1"/>
      <c r="CJ26" s="1"/>
      <c r="CK26" s="1"/>
      <c r="CL26" s="1"/>
      <c r="CM26" s="1"/>
      <c r="CN26" s="1"/>
      <c r="CO26" s="1"/>
    </row>
    <row r="27" spans="1:93" x14ac:dyDescent="0.35">
      <c r="A27" s="1" t="s">
        <v>742</v>
      </c>
      <c r="B27" s="15">
        <v>2001</v>
      </c>
      <c r="C27" s="1" t="s">
        <v>299</v>
      </c>
      <c r="D27" s="1"/>
      <c r="E27" s="1" t="s">
        <v>299</v>
      </c>
      <c r="F27" s="1" t="s">
        <v>299</v>
      </c>
      <c r="G27" s="1" t="s">
        <v>299</v>
      </c>
      <c r="H27" s="1" t="s">
        <v>299</v>
      </c>
      <c r="I27" s="1" t="s">
        <v>299</v>
      </c>
      <c r="J27" s="1" t="s">
        <v>299</v>
      </c>
      <c r="K27" s="1"/>
      <c r="L27" s="15" t="s">
        <v>414</v>
      </c>
      <c r="M27" s="1"/>
      <c r="N27" s="1"/>
      <c r="O27" s="15"/>
      <c r="P27" s="15"/>
      <c r="Q27" s="1" t="s">
        <v>299</v>
      </c>
      <c r="R27" s="1" t="s">
        <v>299</v>
      </c>
      <c r="S27" s="1" t="s">
        <v>492</v>
      </c>
      <c r="T27" s="1"/>
      <c r="U27" s="1"/>
      <c r="V27" s="1" t="s">
        <v>492</v>
      </c>
      <c r="W27" s="1" t="s">
        <v>403</v>
      </c>
      <c r="X27" s="1"/>
      <c r="Y27" s="1"/>
      <c r="Z27" s="15"/>
      <c r="AA27" s="15" t="s">
        <v>403</v>
      </c>
      <c r="AB27" s="1"/>
      <c r="AC27" s="1"/>
      <c r="AD27" s="1"/>
      <c r="AE27" s="15" t="s">
        <v>494</v>
      </c>
      <c r="AF27" s="61"/>
      <c r="AG27" s="1"/>
      <c r="AH27" s="1"/>
      <c r="AI27" s="1" t="s">
        <v>325</v>
      </c>
      <c r="AJ27" s="1" t="s">
        <v>325</v>
      </c>
      <c r="AK27" s="15"/>
      <c r="AL27" s="15"/>
      <c r="AM27" s="15"/>
      <c r="AN27" s="1"/>
      <c r="AO27" s="1" t="s">
        <v>325</v>
      </c>
      <c r="AP27" s="1" t="s">
        <v>325</v>
      </c>
      <c r="AQ27" s="1"/>
      <c r="AR27" s="1"/>
      <c r="AS27" s="1"/>
      <c r="AT27" s="15" t="s">
        <v>327</v>
      </c>
      <c r="AU27" s="15" t="s">
        <v>326</v>
      </c>
      <c r="AV27" s="1" t="s">
        <v>326</v>
      </c>
      <c r="AW27" s="1" t="s">
        <v>325</v>
      </c>
      <c r="AX27" s="1"/>
      <c r="AY27" s="1" t="s">
        <v>325</v>
      </c>
      <c r="AZ27" s="62"/>
      <c r="BA27" s="15" t="s">
        <v>701</v>
      </c>
      <c r="BB27" s="15" t="s">
        <v>414</v>
      </c>
      <c r="BC27" s="15" t="s">
        <v>414</v>
      </c>
      <c r="BD27" s="15" t="s">
        <v>494</v>
      </c>
      <c r="BE27" s="1" t="s">
        <v>439</v>
      </c>
      <c r="BF27" s="1" t="s">
        <v>439</v>
      </c>
      <c r="BG27" s="1" t="s">
        <v>439</v>
      </c>
      <c r="BH27" s="1" t="s">
        <v>439</v>
      </c>
      <c r="BI27" s="1" t="s">
        <v>439</v>
      </c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3"/>
      <c r="CF27" s="1" t="s">
        <v>674</v>
      </c>
      <c r="CG27" s="1" t="s">
        <v>674</v>
      </c>
      <c r="CH27" s="1" t="s">
        <v>674</v>
      </c>
      <c r="CI27" s="1"/>
      <c r="CJ27" s="1"/>
      <c r="CK27" s="1"/>
      <c r="CL27" s="1"/>
      <c r="CM27" s="1" t="s">
        <v>674</v>
      </c>
      <c r="CN27" s="1" t="s">
        <v>674</v>
      </c>
      <c r="CO27" s="1"/>
    </row>
    <row r="28" spans="1:93" x14ac:dyDescent="0.35">
      <c r="A28" s="1" t="s">
        <v>742</v>
      </c>
      <c r="B28" s="15">
        <f t="shared" ref="B28:B44" si="1">B27+1</f>
        <v>2002</v>
      </c>
      <c r="C28" s="1" t="s">
        <v>300</v>
      </c>
      <c r="D28" s="1"/>
      <c r="E28" s="1" t="s">
        <v>300</v>
      </c>
      <c r="F28" s="1" t="s">
        <v>300</v>
      </c>
      <c r="G28" s="1" t="s">
        <v>300</v>
      </c>
      <c r="H28" s="1" t="s">
        <v>300</v>
      </c>
      <c r="I28" s="1" t="s">
        <v>300</v>
      </c>
      <c r="J28" s="1" t="s">
        <v>300</v>
      </c>
      <c r="K28" s="1"/>
      <c r="L28" s="15" t="s">
        <v>415</v>
      </c>
      <c r="M28" s="1"/>
      <c r="N28" s="62"/>
      <c r="O28" s="15"/>
      <c r="P28" s="15"/>
      <c r="Q28" s="1" t="s">
        <v>300</v>
      </c>
      <c r="R28" s="1" t="s">
        <v>300</v>
      </c>
      <c r="S28" s="1" t="s">
        <v>497</v>
      </c>
      <c r="T28" s="1"/>
      <c r="U28" s="1"/>
      <c r="V28" s="1" t="s">
        <v>497</v>
      </c>
      <c r="W28" s="1" t="s">
        <v>402</v>
      </c>
      <c r="X28" s="1"/>
      <c r="Y28" s="1"/>
      <c r="Z28" s="15"/>
      <c r="AA28" s="15" t="s">
        <v>402</v>
      </c>
      <c r="AB28" s="1"/>
      <c r="AC28" s="1"/>
      <c r="AD28" s="1"/>
      <c r="AE28" s="15" t="s">
        <v>501</v>
      </c>
      <c r="AF28" s="61"/>
      <c r="AG28" s="1"/>
      <c r="AH28" s="1"/>
      <c r="AI28" s="1" t="s">
        <v>323</v>
      </c>
      <c r="AJ28" s="1" t="s">
        <v>323</v>
      </c>
      <c r="AK28" s="15"/>
      <c r="AL28" s="15"/>
      <c r="AM28" s="15"/>
      <c r="AN28" s="1"/>
      <c r="AO28" s="1" t="s">
        <v>323</v>
      </c>
      <c r="AP28" s="1" t="s">
        <v>323</v>
      </c>
      <c r="AQ28" s="1"/>
      <c r="AR28" s="1"/>
      <c r="AS28" s="1"/>
      <c r="AT28" s="1" t="s">
        <v>324</v>
      </c>
      <c r="AU28" s="1" t="s">
        <v>324</v>
      </c>
      <c r="AV28" s="1" t="s">
        <v>324</v>
      </c>
      <c r="AW28" s="1" t="s">
        <v>323</v>
      </c>
      <c r="AX28" s="1"/>
      <c r="AY28" s="1" t="s">
        <v>323</v>
      </c>
      <c r="AZ28" s="1"/>
      <c r="BA28" s="15" t="s">
        <v>500</v>
      </c>
      <c r="BB28" s="15" t="s">
        <v>415</v>
      </c>
      <c r="BC28" s="15" t="s">
        <v>415</v>
      </c>
      <c r="BD28" s="15" t="s">
        <v>501</v>
      </c>
      <c r="BE28" s="1" t="s">
        <v>440</v>
      </c>
      <c r="BF28" s="1" t="s">
        <v>440</v>
      </c>
      <c r="BG28" s="1" t="s">
        <v>440</v>
      </c>
      <c r="BH28" s="1" t="s">
        <v>440</v>
      </c>
      <c r="BI28" s="1" t="s">
        <v>440</v>
      </c>
      <c r="BJ28" s="1" t="s">
        <v>703</v>
      </c>
      <c r="BK28" s="1"/>
      <c r="BL28" s="1"/>
      <c r="BM28" s="1"/>
      <c r="BN28" s="1"/>
      <c r="BO28" s="1"/>
      <c r="BP28" s="1"/>
      <c r="BQ28" s="1"/>
      <c r="BR28" s="1"/>
      <c r="BS28" s="1" t="s">
        <v>703</v>
      </c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3"/>
      <c r="CF28" s="1" t="s">
        <v>703</v>
      </c>
      <c r="CG28" s="1" t="s">
        <v>703</v>
      </c>
      <c r="CH28" s="1"/>
      <c r="CI28" s="1"/>
      <c r="CJ28" s="1"/>
      <c r="CK28" s="1"/>
      <c r="CL28" s="1"/>
      <c r="CM28" s="1"/>
      <c r="CN28" s="1"/>
      <c r="CO28" s="1"/>
    </row>
    <row r="29" spans="1:93" x14ac:dyDescent="0.35">
      <c r="A29" s="1" t="s">
        <v>742</v>
      </c>
      <c r="B29" s="15">
        <f t="shared" si="1"/>
        <v>2003</v>
      </c>
      <c r="C29" s="1" t="s">
        <v>301</v>
      </c>
      <c r="D29" s="1"/>
      <c r="E29" s="1" t="s">
        <v>301</v>
      </c>
      <c r="F29" s="1" t="s">
        <v>301</v>
      </c>
      <c r="G29" s="1" t="s">
        <v>301</v>
      </c>
      <c r="H29" s="1" t="s">
        <v>301</v>
      </c>
      <c r="I29" s="1" t="s">
        <v>301</v>
      </c>
      <c r="J29" s="1" t="s">
        <v>301</v>
      </c>
      <c r="K29" s="1"/>
      <c r="L29" s="15" t="s">
        <v>416</v>
      </c>
      <c r="M29" s="1"/>
      <c r="N29" s="1"/>
      <c r="O29" s="15"/>
      <c r="P29" s="15"/>
      <c r="Q29" s="1" t="s">
        <v>301</v>
      </c>
      <c r="R29" s="1" t="s">
        <v>301</v>
      </c>
      <c r="S29" s="1" t="s">
        <v>503</v>
      </c>
      <c r="T29" s="1"/>
      <c r="U29" s="1"/>
      <c r="V29" s="1" t="s">
        <v>503</v>
      </c>
      <c r="W29" s="1" t="s">
        <v>401</v>
      </c>
      <c r="X29" s="1"/>
      <c r="Y29" s="1"/>
      <c r="Z29" s="1"/>
      <c r="AA29" s="1" t="s">
        <v>401</v>
      </c>
      <c r="AB29" s="1"/>
      <c r="AC29" s="1"/>
      <c r="AD29" s="1"/>
      <c r="AE29" s="15" t="s">
        <v>504</v>
      </c>
      <c r="AF29" s="61"/>
      <c r="AG29" s="1"/>
      <c r="AH29" s="1"/>
      <c r="AI29" s="1" t="s">
        <v>321</v>
      </c>
      <c r="AJ29" s="1" t="s">
        <v>321</v>
      </c>
      <c r="AK29" s="15"/>
      <c r="AL29" s="15"/>
      <c r="AM29" s="15"/>
      <c r="AN29" s="1"/>
      <c r="AO29" s="1" t="s">
        <v>321</v>
      </c>
      <c r="AP29" s="1" t="s">
        <v>321</v>
      </c>
      <c r="AQ29" s="1"/>
      <c r="AR29" s="1"/>
      <c r="AS29" s="1"/>
      <c r="AT29" s="1" t="s">
        <v>322</v>
      </c>
      <c r="AU29" s="1" t="s">
        <v>322</v>
      </c>
      <c r="AV29" s="1" t="s">
        <v>322</v>
      </c>
      <c r="AW29" s="1" t="s">
        <v>321</v>
      </c>
      <c r="AX29" s="1"/>
      <c r="AY29" s="1" t="s">
        <v>321</v>
      </c>
      <c r="AZ29" s="1"/>
      <c r="BA29" s="15" t="s">
        <v>603</v>
      </c>
      <c r="BB29" s="15" t="s">
        <v>416</v>
      </c>
      <c r="BC29" s="15" t="s">
        <v>416</v>
      </c>
      <c r="BD29" s="15" t="s">
        <v>504</v>
      </c>
      <c r="BE29" s="1" t="s">
        <v>568</v>
      </c>
      <c r="BF29" s="1" t="s">
        <v>568</v>
      </c>
      <c r="BG29" s="1" t="s">
        <v>568</v>
      </c>
      <c r="BH29" s="1" t="s">
        <v>568</v>
      </c>
      <c r="BI29" s="1" t="s">
        <v>441</v>
      </c>
      <c r="BJ29" s="1" t="s">
        <v>704</v>
      </c>
      <c r="BK29" s="1"/>
      <c r="BL29" s="1"/>
      <c r="BM29" s="1"/>
      <c r="BN29" s="1"/>
      <c r="BO29" s="1"/>
      <c r="BP29" s="1"/>
      <c r="BQ29" s="1"/>
      <c r="BR29" s="1"/>
      <c r="BS29" s="1" t="s">
        <v>704</v>
      </c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3"/>
      <c r="CF29" s="1" t="s">
        <v>704</v>
      </c>
      <c r="CG29" s="1" t="s">
        <v>704</v>
      </c>
      <c r="CH29" s="1"/>
      <c r="CI29" s="1"/>
      <c r="CJ29" s="1"/>
      <c r="CK29" s="1"/>
      <c r="CL29" s="1"/>
      <c r="CM29" s="1"/>
      <c r="CN29" s="1"/>
      <c r="CO29" s="1"/>
    </row>
    <row r="30" spans="1:93" x14ac:dyDescent="0.35">
      <c r="A30" s="1" t="s">
        <v>742</v>
      </c>
      <c r="B30" s="15">
        <f t="shared" si="1"/>
        <v>2004</v>
      </c>
      <c r="C30" s="1" t="s">
        <v>302</v>
      </c>
      <c r="D30" s="1"/>
      <c r="E30" s="1" t="s">
        <v>302</v>
      </c>
      <c r="F30" s="1" t="s">
        <v>302</v>
      </c>
      <c r="G30" s="1" t="s">
        <v>302</v>
      </c>
      <c r="H30" s="1" t="s">
        <v>302</v>
      </c>
      <c r="I30" s="1" t="s">
        <v>302</v>
      </c>
      <c r="J30" s="1" t="s">
        <v>302</v>
      </c>
      <c r="K30" s="1"/>
      <c r="L30" s="15" t="s">
        <v>417</v>
      </c>
      <c r="M30" s="1"/>
      <c r="N30" s="1"/>
      <c r="O30" s="15"/>
      <c r="P30" s="15"/>
      <c r="Q30" s="1" t="s">
        <v>302</v>
      </c>
      <c r="R30" s="1" t="s">
        <v>302</v>
      </c>
      <c r="S30" s="1" t="s">
        <v>505</v>
      </c>
      <c r="T30" s="1"/>
      <c r="U30" s="1"/>
      <c r="V30" s="1" t="s">
        <v>505</v>
      </c>
      <c r="W30" s="1" t="s">
        <v>400</v>
      </c>
      <c r="X30" s="1"/>
      <c r="Y30" s="1"/>
      <c r="Z30" s="1"/>
      <c r="AA30" s="1" t="s">
        <v>400</v>
      </c>
      <c r="AB30" s="1"/>
      <c r="AC30" s="1"/>
      <c r="AD30" s="1"/>
      <c r="AE30" s="15" t="s">
        <v>507</v>
      </c>
      <c r="AF30" s="61"/>
      <c r="AG30" s="1"/>
      <c r="AH30" s="1"/>
      <c r="AI30" s="1" t="s">
        <v>318</v>
      </c>
      <c r="AJ30" s="1" t="s">
        <v>318</v>
      </c>
      <c r="AK30" s="15"/>
      <c r="AL30" s="15"/>
      <c r="AM30" s="15"/>
      <c r="AN30" s="1"/>
      <c r="AO30" s="1" t="s">
        <v>318</v>
      </c>
      <c r="AP30" s="1" t="s">
        <v>318</v>
      </c>
      <c r="AQ30" s="1"/>
      <c r="AR30" s="1"/>
      <c r="AS30" s="1"/>
      <c r="AT30" s="1" t="s">
        <v>319</v>
      </c>
      <c r="AU30" s="1" t="s">
        <v>319</v>
      </c>
      <c r="AV30" s="1" t="s">
        <v>319</v>
      </c>
      <c r="AW30" s="1" t="s">
        <v>318</v>
      </c>
      <c r="AX30" s="1"/>
      <c r="AY30" s="1" t="s">
        <v>318</v>
      </c>
      <c r="AZ30" s="1"/>
      <c r="BA30" s="15" t="s">
        <v>602</v>
      </c>
      <c r="BB30" s="15" t="s">
        <v>417</v>
      </c>
      <c r="BC30" s="15" t="s">
        <v>417</v>
      </c>
      <c r="BD30" s="15" t="s">
        <v>507</v>
      </c>
      <c r="BE30" s="1" t="s">
        <v>442</v>
      </c>
      <c r="BF30" s="1" t="s">
        <v>442</v>
      </c>
      <c r="BG30" s="1" t="s">
        <v>442</v>
      </c>
      <c r="BH30" s="1" t="s">
        <v>442</v>
      </c>
      <c r="BI30" s="1" t="s">
        <v>442</v>
      </c>
      <c r="BJ30" s="1" t="s">
        <v>705</v>
      </c>
      <c r="BK30" s="1"/>
      <c r="BL30" s="1"/>
      <c r="BM30" s="1"/>
      <c r="BN30" s="1"/>
      <c r="BO30" s="1"/>
      <c r="BP30" s="1"/>
      <c r="BQ30" s="1"/>
      <c r="BR30" s="1"/>
      <c r="BS30" s="1" t="s">
        <v>705</v>
      </c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3"/>
      <c r="CF30" s="1" t="s">
        <v>705</v>
      </c>
      <c r="CG30" s="1" t="s">
        <v>705</v>
      </c>
      <c r="CH30" s="1"/>
      <c r="CI30" s="1"/>
      <c r="CJ30" s="1"/>
      <c r="CK30" s="1"/>
      <c r="CL30" s="1"/>
      <c r="CM30" s="1"/>
      <c r="CN30" s="1"/>
      <c r="CO30" s="1" t="s">
        <v>705</v>
      </c>
    </row>
    <row r="31" spans="1:93" x14ac:dyDescent="0.35">
      <c r="A31" s="1" t="s">
        <v>742</v>
      </c>
      <c r="B31" s="15">
        <f t="shared" si="1"/>
        <v>2005</v>
      </c>
      <c r="C31" s="1" t="s">
        <v>303</v>
      </c>
      <c r="D31" s="1"/>
      <c r="E31" s="1" t="s">
        <v>303</v>
      </c>
      <c r="F31" s="1" t="s">
        <v>303</v>
      </c>
      <c r="G31" s="1" t="s">
        <v>303</v>
      </c>
      <c r="H31" s="1" t="s">
        <v>303</v>
      </c>
      <c r="I31" s="1" t="s">
        <v>303</v>
      </c>
      <c r="J31" s="1" t="s">
        <v>303</v>
      </c>
      <c r="K31" s="1"/>
      <c r="L31" s="15" t="s">
        <v>418</v>
      </c>
      <c r="M31" s="1"/>
      <c r="N31" s="1"/>
      <c r="O31" s="15"/>
      <c r="P31" s="15"/>
      <c r="Q31" s="1" t="s">
        <v>303</v>
      </c>
      <c r="R31" s="1" t="s">
        <v>303</v>
      </c>
      <c r="S31" s="1" t="s">
        <v>502</v>
      </c>
      <c r="T31" s="1"/>
      <c r="U31" s="1"/>
      <c r="V31" s="1" t="s">
        <v>502</v>
      </c>
      <c r="W31" s="1" t="s">
        <v>399</v>
      </c>
      <c r="X31" s="1"/>
      <c r="Y31" s="1"/>
      <c r="Z31" s="1"/>
      <c r="AA31" s="1" t="s">
        <v>399</v>
      </c>
      <c r="AB31" s="1"/>
      <c r="AC31" s="1"/>
      <c r="AD31" s="62"/>
      <c r="AE31" s="15" t="s">
        <v>514</v>
      </c>
      <c r="AF31" s="61"/>
      <c r="AG31" s="1"/>
      <c r="AH31" s="1"/>
      <c r="AI31" s="1" t="s">
        <v>314</v>
      </c>
      <c r="AJ31" s="1" t="s">
        <v>314</v>
      </c>
      <c r="AK31" s="15" t="s">
        <v>510</v>
      </c>
      <c r="AL31" s="15" t="s">
        <v>509</v>
      </c>
      <c r="AM31" s="15"/>
      <c r="AN31" s="1"/>
      <c r="AO31" s="1" t="s">
        <v>512</v>
      </c>
      <c r="AP31" s="1" t="s">
        <v>512</v>
      </c>
      <c r="AQ31" s="1"/>
      <c r="AR31" s="1"/>
      <c r="AS31" s="1"/>
      <c r="AT31" s="1" t="s">
        <v>314</v>
      </c>
      <c r="AU31" s="1" t="s">
        <v>314</v>
      </c>
      <c r="AV31" s="1" t="s">
        <v>314</v>
      </c>
      <c r="AW31" s="1" t="s">
        <v>314</v>
      </c>
      <c r="AX31" s="1"/>
      <c r="AY31" s="1" t="s">
        <v>314</v>
      </c>
      <c r="AZ31" s="1" t="s">
        <v>314</v>
      </c>
      <c r="BA31" s="15" t="s">
        <v>601</v>
      </c>
      <c r="BB31" s="15" t="s">
        <v>418</v>
      </c>
      <c r="BC31" s="15" t="s">
        <v>418</v>
      </c>
      <c r="BD31" s="15" t="s">
        <v>514</v>
      </c>
      <c r="BE31" s="1" t="s">
        <v>442</v>
      </c>
      <c r="BF31" s="1" t="s">
        <v>442</v>
      </c>
      <c r="BG31" s="1" t="s">
        <v>442</v>
      </c>
      <c r="BH31" s="1" t="s">
        <v>442</v>
      </c>
      <c r="BI31" s="1" t="s">
        <v>442</v>
      </c>
      <c r="BJ31" s="1" t="s">
        <v>706</v>
      </c>
      <c r="BK31" s="1"/>
      <c r="BL31" s="1"/>
      <c r="BM31" s="1"/>
      <c r="BN31" s="1"/>
      <c r="BO31" s="1"/>
      <c r="BP31" s="1"/>
      <c r="BQ31" s="1"/>
      <c r="BR31" s="1"/>
      <c r="BS31" s="1" t="s">
        <v>706</v>
      </c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3"/>
      <c r="CF31" s="1" t="s">
        <v>706</v>
      </c>
      <c r="CG31" s="1" t="s">
        <v>706</v>
      </c>
      <c r="CH31" s="1"/>
      <c r="CI31" s="1"/>
      <c r="CJ31" s="1"/>
      <c r="CK31" s="1"/>
      <c r="CL31" s="1"/>
      <c r="CM31" s="1"/>
      <c r="CN31" s="1"/>
      <c r="CO31" s="1" t="s">
        <v>706</v>
      </c>
    </row>
    <row r="32" spans="1:93" x14ac:dyDescent="0.35">
      <c r="A32" s="1" t="s">
        <v>742</v>
      </c>
      <c r="B32" s="15">
        <f t="shared" si="1"/>
        <v>2006</v>
      </c>
      <c r="C32" s="1" t="s">
        <v>304</v>
      </c>
      <c r="D32" s="1"/>
      <c r="E32" s="1" t="s">
        <v>304</v>
      </c>
      <c r="F32" s="1" t="s">
        <v>304</v>
      </c>
      <c r="G32" s="1" t="s">
        <v>304</v>
      </c>
      <c r="H32" s="1" t="s">
        <v>304</v>
      </c>
      <c r="I32" s="1" t="s">
        <v>304</v>
      </c>
      <c r="J32" s="1" t="s">
        <v>304</v>
      </c>
      <c r="K32" s="1"/>
      <c r="L32" s="15" t="s">
        <v>419</v>
      </c>
      <c r="M32" s="1"/>
      <c r="N32" s="1"/>
      <c r="O32" s="1" t="s">
        <v>304</v>
      </c>
      <c r="P32" s="15"/>
      <c r="Q32" s="1" t="s">
        <v>304</v>
      </c>
      <c r="R32" s="1" t="s">
        <v>304</v>
      </c>
      <c r="S32" s="1" t="s">
        <v>518</v>
      </c>
      <c r="T32" s="1"/>
      <c r="U32" s="1"/>
      <c r="V32" s="1" t="s">
        <v>518</v>
      </c>
      <c r="W32" s="1" t="s">
        <v>398</v>
      </c>
      <c r="X32" s="1"/>
      <c r="Y32" s="1"/>
      <c r="Z32" s="1"/>
      <c r="AA32" s="1" t="s">
        <v>398</v>
      </c>
      <c r="AB32" s="1"/>
      <c r="AC32" s="1"/>
      <c r="AD32" s="1"/>
      <c r="AE32" s="15" t="s">
        <v>519</v>
      </c>
      <c r="AF32" s="61"/>
      <c r="AG32" s="1"/>
      <c r="AH32" s="1"/>
      <c r="AI32" s="1" t="s">
        <v>313</v>
      </c>
      <c r="AJ32" s="1" t="s">
        <v>313</v>
      </c>
      <c r="AK32" s="15" t="s">
        <v>309</v>
      </c>
      <c r="AL32" s="15" t="s">
        <v>313</v>
      </c>
      <c r="AM32" s="15"/>
      <c r="AN32" s="1"/>
      <c r="AO32" s="1" t="s">
        <v>309</v>
      </c>
      <c r="AP32" s="1" t="s">
        <v>309</v>
      </c>
      <c r="AQ32" s="1"/>
      <c r="AR32" s="1"/>
      <c r="AS32" s="1"/>
      <c r="AT32" s="1" t="s">
        <v>313</v>
      </c>
      <c r="AU32" s="1" t="s">
        <v>313</v>
      </c>
      <c r="AV32" s="1" t="s">
        <v>313</v>
      </c>
      <c r="AW32" s="1" t="s">
        <v>654</v>
      </c>
      <c r="AX32" s="1"/>
      <c r="AY32" s="1" t="s">
        <v>313</v>
      </c>
      <c r="AZ32" s="1" t="s">
        <v>313</v>
      </c>
      <c r="BA32" s="15" t="s">
        <v>600</v>
      </c>
      <c r="BB32" s="15" t="s">
        <v>419</v>
      </c>
      <c r="BC32" s="15" t="s">
        <v>419</v>
      </c>
      <c r="BD32" s="15" t="s">
        <v>519</v>
      </c>
      <c r="BE32" s="1" t="s">
        <v>443</v>
      </c>
      <c r="BF32" s="1" t="s">
        <v>443</v>
      </c>
      <c r="BG32" s="1" t="s">
        <v>443</v>
      </c>
      <c r="BH32" s="1" t="s">
        <v>443</v>
      </c>
      <c r="BI32" s="1" t="s">
        <v>443</v>
      </c>
      <c r="BJ32" s="1" t="s">
        <v>707</v>
      </c>
      <c r="BK32" s="1"/>
      <c r="BL32" s="1"/>
      <c r="BM32" s="1"/>
      <c r="BN32" s="1"/>
      <c r="BO32" s="1"/>
      <c r="BP32" s="1"/>
      <c r="BQ32" s="1"/>
      <c r="BR32" s="1"/>
      <c r="BS32" s="1" t="s">
        <v>707</v>
      </c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3"/>
      <c r="CF32" s="1" t="s">
        <v>707</v>
      </c>
      <c r="CG32" s="1" t="s">
        <v>707</v>
      </c>
      <c r="CH32" s="1"/>
      <c r="CI32" s="1"/>
      <c r="CJ32" s="1"/>
      <c r="CK32" s="1"/>
      <c r="CL32" s="1"/>
      <c r="CM32" s="1"/>
      <c r="CN32" s="1"/>
      <c r="CO32" s="1" t="s">
        <v>707</v>
      </c>
    </row>
    <row r="33" spans="1:93" x14ac:dyDescent="0.35">
      <c r="A33" s="1" t="s">
        <v>742</v>
      </c>
      <c r="B33" s="15">
        <f t="shared" si="1"/>
        <v>2007</v>
      </c>
      <c r="C33" s="1" t="s">
        <v>305</v>
      </c>
      <c r="D33" s="1"/>
      <c r="E33" s="1" t="s">
        <v>305</v>
      </c>
      <c r="F33" s="1" t="s">
        <v>305</v>
      </c>
      <c r="G33" s="1" t="s">
        <v>305</v>
      </c>
      <c r="H33" s="1" t="s">
        <v>305</v>
      </c>
      <c r="I33" s="1" t="s">
        <v>305</v>
      </c>
      <c r="J33" s="1" t="s">
        <v>305</v>
      </c>
      <c r="K33" s="1"/>
      <c r="L33" s="15" t="s">
        <v>420</v>
      </c>
      <c r="M33" s="1"/>
      <c r="N33" s="1"/>
      <c r="O33" s="1" t="s">
        <v>305</v>
      </c>
      <c r="P33" s="15"/>
      <c r="Q33" s="1" t="s">
        <v>305</v>
      </c>
      <c r="R33" s="1" t="s">
        <v>305</v>
      </c>
      <c r="S33" s="1" t="s">
        <v>515</v>
      </c>
      <c r="T33" s="1"/>
      <c r="U33" s="1"/>
      <c r="V33" s="1" t="s">
        <v>515</v>
      </c>
      <c r="W33" s="1" t="s">
        <v>397</v>
      </c>
      <c r="X33" s="1"/>
      <c r="Y33" s="1"/>
      <c r="Z33" s="1"/>
      <c r="AA33" s="1" t="s">
        <v>397</v>
      </c>
      <c r="AB33" s="1"/>
      <c r="AC33" s="1"/>
      <c r="AD33" s="1"/>
      <c r="AE33" s="15" t="s">
        <v>516</v>
      </c>
      <c r="AF33" s="61"/>
      <c r="AG33" s="1"/>
      <c r="AH33" s="1" t="s">
        <v>729</v>
      </c>
      <c r="AI33" s="1" t="s">
        <v>329</v>
      </c>
      <c r="AJ33" s="1" t="s">
        <v>329</v>
      </c>
      <c r="AK33" s="15" t="s">
        <v>328</v>
      </c>
      <c r="AL33" s="15" t="s">
        <v>329</v>
      </c>
      <c r="AM33" s="15"/>
      <c r="AN33" s="1"/>
      <c r="AO33" s="1" t="s">
        <v>328</v>
      </c>
      <c r="AP33" s="1" t="s">
        <v>328</v>
      </c>
      <c r="AQ33" s="1"/>
      <c r="AR33" s="1"/>
      <c r="AS33" s="1"/>
      <c r="AT33" s="1" t="s">
        <v>329</v>
      </c>
      <c r="AU33" s="1" t="s">
        <v>329</v>
      </c>
      <c r="AV33" s="1" t="s">
        <v>329</v>
      </c>
      <c r="AW33" s="1" t="s">
        <v>535</v>
      </c>
      <c r="AX33" s="1"/>
      <c r="AY33" s="1" t="s">
        <v>329</v>
      </c>
      <c r="AZ33" s="1" t="s">
        <v>329</v>
      </c>
      <c r="BA33" s="15" t="s">
        <v>599</v>
      </c>
      <c r="BB33" s="15" t="s">
        <v>420</v>
      </c>
      <c r="BC33" s="15" t="s">
        <v>420</v>
      </c>
      <c r="BD33" s="15" t="s">
        <v>516</v>
      </c>
      <c r="BE33" s="1" t="s">
        <v>444</v>
      </c>
      <c r="BF33" s="1" t="s">
        <v>444</v>
      </c>
      <c r="BG33" s="1" t="s">
        <v>444</v>
      </c>
      <c r="BH33" s="1" t="s">
        <v>444</v>
      </c>
      <c r="BI33" s="1" t="s">
        <v>444</v>
      </c>
      <c r="BJ33" s="1" t="s">
        <v>708</v>
      </c>
      <c r="BK33" s="1"/>
      <c r="BL33" s="1"/>
      <c r="BM33" s="1"/>
      <c r="BN33" s="1"/>
      <c r="BO33" s="1"/>
      <c r="BP33" s="1"/>
      <c r="BQ33" s="1"/>
      <c r="BR33" s="1"/>
      <c r="BS33" s="1" t="s">
        <v>708</v>
      </c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3"/>
      <c r="CF33" s="1" t="s">
        <v>708</v>
      </c>
      <c r="CG33" s="1" t="s">
        <v>708</v>
      </c>
      <c r="CH33" s="1"/>
      <c r="CI33" s="1"/>
      <c r="CJ33" s="1"/>
      <c r="CK33" s="1"/>
      <c r="CL33" s="1"/>
      <c r="CM33" s="1"/>
      <c r="CN33" s="1"/>
      <c r="CO33" s="1" t="s">
        <v>708</v>
      </c>
    </row>
    <row r="34" spans="1:93" x14ac:dyDescent="0.35">
      <c r="A34" s="1" t="s">
        <v>742</v>
      </c>
      <c r="B34" s="15">
        <f t="shared" si="1"/>
        <v>2008</v>
      </c>
      <c r="C34" s="1" t="s">
        <v>308</v>
      </c>
      <c r="D34" s="1"/>
      <c r="E34" s="1" t="s">
        <v>308</v>
      </c>
      <c r="F34" s="1" t="s">
        <v>308</v>
      </c>
      <c r="G34" s="1" t="s">
        <v>308</v>
      </c>
      <c r="H34" s="1" t="s">
        <v>308</v>
      </c>
      <c r="I34" s="1" t="s">
        <v>308</v>
      </c>
      <c r="J34" s="1" t="s">
        <v>308</v>
      </c>
      <c r="K34" s="1"/>
      <c r="L34" s="15" t="s">
        <v>421</v>
      </c>
      <c r="M34" s="1"/>
      <c r="N34" s="1"/>
      <c r="O34" s="1" t="s">
        <v>308</v>
      </c>
      <c r="P34" s="15"/>
      <c r="Q34" s="1" t="s">
        <v>308</v>
      </c>
      <c r="R34" s="1" t="s">
        <v>308</v>
      </c>
      <c r="S34" s="1" t="s">
        <v>521</v>
      </c>
      <c r="T34" s="1"/>
      <c r="U34" s="1"/>
      <c r="V34" s="1" t="s">
        <v>521</v>
      </c>
      <c r="W34" s="1" t="s">
        <v>396</v>
      </c>
      <c r="X34" s="1"/>
      <c r="Y34" s="1"/>
      <c r="AA34" s="1" t="s">
        <v>396</v>
      </c>
      <c r="AB34" s="1"/>
      <c r="AC34" s="1"/>
      <c r="AD34" s="1"/>
      <c r="AE34" s="15" t="s">
        <v>522</v>
      </c>
      <c r="AF34" s="61"/>
      <c r="AG34" s="1"/>
      <c r="AH34" s="1" t="s">
        <v>730</v>
      </c>
      <c r="AI34" s="1" t="s">
        <v>333</v>
      </c>
      <c r="AJ34" s="1" t="s">
        <v>333</v>
      </c>
      <c r="AK34" s="15" t="s">
        <v>331</v>
      </c>
      <c r="AL34" s="15" t="s">
        <v>333</v>
      </c>
      <c r="AM34" s="15"/>
      <c r="AN34" s="1"/>
      <c r="AO34" s="1" t="s">
        <v>331</v>
      </c>
      <c r="AP34" s="1" t="s">
        <v>331</v>
      </c>
      <c r="AQ34" s="1"/>
      <c r="AR34" s="1"/>
      <c r="AS34" s="1"/>
      <c r="AT34" s="1" t="s">
        <v>333</v>
      </c>
      <c r="AU34" s="1" t="s">
        <v>333</v>
      </c>
      <c r="AV34" s="1" t="s">
        <v>333</v>
      </c>
      <c r="AW34" s="1" t="s">
        <v>536</v>
      </c>
      <c r="AX34" s="1"/>
      <c r="AY34" s="1" t="s">
        <v>333</v>
      </c>
      <c r="AZ34" s="1" t="s">
        <v>333</v>
      </c>
      <c r="BA34" s="15" t="s">
        <v>598</v>
      </c>
      <c r="BB34" s="15" t="s">
        <v>421</v>
      </c>
      <c r="BC34" s="15" t="s">
        <v>421</v>
      </c>
      <c r="BD34" s="15" t="s">
        <v>522</v>
      </c>
      <c r="BE34" s="1" t="s">
        <v>445</v>
      </c>
      <c r="BF34" s="1" t="s">
        <v>445</v>
      </c>
      <c r="BG34" s="1" t="s">
        <v>445</v>
      </c>
      <c r="BH34" s="1" t="s">
        <v>445</v>
      </c>
      <c r="BI34" s="1" t="s">
        <v>445</v>
      </c>
      <c r="BJ34" s="1" t="s">
        <v>709</v>
      </c>
      <c r="BK34" s="1"/>
      <c r="BL34" s="1"/>
      <c r="BM34" s="1"/>
      <c r="BN34" s="1"/>
      <c r="BO34" s="1"/>
      <c r="BP34" s="1"/>
      <c r="BQ34" s="1"/>
      <c r="BR34" s="1"/>
      <c r="BS34" s="1" t="s">
        <v>709</v>
      </c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3"/>
      <c r="CF34" s="1" t="s">
        <v>709</v>
      </c>
      <c r="CG34" s="1" t="s">
        <v>709</v>
      </c>
      <c r="CH34" s="1"/>
      <c r="CI34" s="1"/>
      <c r="CJ34" s="1"/>
      <c r="CK34" s="1"/>
      <c r="CL34" s="1"/>
      <c r="CM34" s="1"/>
      <c r="CN34" s="1"/>
      <c r="CO34" s="1" t="s">
        <v>709</v>
      </c>
    </row>
    <row r="35" spans="1:93" x14ac:dyDescent="0.35">
      <c r="A35" s="1" t="s">
        <v>742</v>
      </c>
      <c r="B35" s="15">
        <f t="shared" si="1"/>
        <v>2009</v>
      </c>
      <c r="C35" s="1" t="s">
        <v>307</v>
      </c>
      <c r="D35" s="1"/>
      <c r="E35" s="1" t="s">
        <v>307</v>
      </c>
      <c r="F35" s="1" t="s">
        <v>307</v>
      </c>
      <c r="G35" s="1" t="s">
        <v>307</v>
      </c>
      <c r="H35" s="1" t="s">
        <v>307</v>
      </c>
      <c r="I35" s="1" t="s">
        <v>307</v>
      </c>
      <c r="J35" s="1" t="s">
        <v>307</v>
      </c>
      <c r="K35" s="1"/>
      <c r="L35" s="15" t="s">
        <v>422</v>
      </c>
      <c r="M35" s="1"/>
      <c r="N35" s="1"/>
      <c r="O35" s="1" t="s">
        <v>307</v>
      </c>
      <c r="P35" s="15"/>
      <c r="Q35" s="1" t="s">
        <v>307</v>
      </c>
      <c r="R35" s="1" t="s">
        <v>307</v>
      </c>
      <c r="S35" s="1" t="s">
        <v>523</v>
      </c>
      <c r="T35" s="1"/>
      <c r="U35" s="1"/>
      <c r="V35" s="1" t="s">
        <v>523</v>
      </c>
      <c r="W35" s="1" t="s">
        <v>395</v>
      </c>
      <c r="X35" s="1"/>
      <c r="Y35" s="1"/>
      <c r="AA35" s="1" t="s">
        <v>395</v>
      </c>
      <c r="AB35" s="1"/>
      <c r="AC35" s="1"/>
      <c r="AD35" s="1"/>
      <c r="AE35" s="15" t="s">
        <v>524</v>
      </c>
      <c r="AF35" s="61"/>
      <c r="AG35" s="1"/>
      <c r="AH35" s="1" t="s">
        <v>731</v>
      </c>
      <c r="AI35" s="1" t="s">
        <v>335</v>
      </c>
      <c r="AJ35" s="1" t="s">
        <v>335</v>
      </c>
      <c r="AK35" s="15" t="s">
        <v>334</v>
      </c>
      <c r="AL35" s="15" t="s">
        <v>335</v>
      </c>
      <c r="AM35" s="15"/>
      <c r="AN35" s="1"/>
      <c r="AO35" s="1" t="s">
        <v>334</v>
      </c>
      <c r="AP35" s="1" t="s">
        <v>334</v>
      </c>
      <c r="AQ35" s="1"/>
      <c r="AR35" s="1"/>
      <c r="AS35" s="1"/>
      <c r="AT35" s="1" t="s">
        <v>335</v>
      </c>
      <c r="AU35" s="1" t="s">
        <v>335</v>
      </c>
      <c r="AV35" s="1" t="s">
        <v>335</v>
      </c>
      <c r="AW35" s="1" t="s">
        <v>655</v>
      </c>
      <c r="AX35" s="1"/>
      <c r="AY35" s="1" t="s">
        <v>335</v>
      </c>
      <c r="AZ35" s="1" t="s">
        <v>335</v>
      </c>
      <c r="BA35" s="15" t="s">
        <v>597</v>
      </c>
      <c r="BB35" s="15" t="s">
        <v>422</v>
      </c>
      <c r="BC35" s="15" t="s">
        <v>422</v>
      </c>
      <c r="BD35" s="15" t="s">
        <v>524</v>
      </c>
      <c r="BE35" s="1" t="s">
        <v>446</v>
      </c>
      <c r="BF35" s="1" t="s">
        <v>446</v>
      </c>
      <c r="BG35" s="1" t="s">
        <v>446</v>
      </c>
      <c r="BH35" s="1" t="s">
        <v>446</v>
      </c>
      <c r="BI35" s="1" t="s">
        <v>446</v>
      </c>
      <c r="BJ35" s="1" t="s">
        <v>710</v>
      </c>
      <c r="BK35" s="1"/>
      <c r="BL35" s="1"/>
      <c r="BM35" s="1"/>
      <c r="BN35" s="1"/>
      <c r="BO35" s="1"/>
      <c r="BP35" s="1"/>
      <c r="BQ35" s="1"/>
      <c r="BR35" s="1"/>
      <c r="BS35" s="1" t="s">
        <v>710</v>
      </c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3"/>
      <c r="CF35" s="1" t="s">
        <v>710</v>
      </c>
      <c r="CG35" s="1" t="s">
        <v>710</v>
      </c>
      <c r="CH35" s="1"/>
      <c r="CI35" s="1"/>
      <c r="CJ35" s="1"/>
      <c r="CK35" s="1"/>
      <c r="CL35" s="1"/>
      <c r="CM35" s="1"/>
      <c r="CN35" s="1"/>
      <c r="CO35" s="1" t="s">
        <v>710</v>
      </c>
    </row>
    <row r="36" spans="1:93" x14ac:dyDescent="0.35">
      <c r="A36" s="1" t="s">
        <v>742</v>
      </c>
      <c r="B36" s="15">
        <f t="shared" si="1"/>
        <v>2010</v>
      </c>
      <c r="C36" s="1" t="s">
        <v>306</v>
      </c>
      <c r="D36" s="1"/>
      <c r="E36" s="1" t="s">
        <v>306</v>
      </c>
      <c r="F36" s="1" t="s">
        <v>306</v>
      </c>
      <c r="G36" s="1" t="s">
        <v>306</v>
      </c>
      <c r="H36" s="1" t="s">
        <v>306</v>
      </c>
      <c r="I36" s="1" t="s">
        <v>306</v>
      </c>
      <c r="J36" s="1" t="s">
        <v>306</v>
      </c>
      <c r="K36" s="1"/>
      <c r="L36" s="15" t="s">
        <v>423</v>
      </c>
      <c r="M36" s="1"/>
      <c r="N36" s="1"/>
      <c r="O36" s="1" t="s">
        <v>306</v>
      </c>
      <c r="P36" s="15"/>
      <c r="Q36" s="1" t="s">
        <v>306</v>
      </c>
      <c r="R36" s="1" t="s">
        <v>306</v>
      </c>
      <c r="S36" s="1" t="s">
        <v>525</v>
      </c>
      <c r="T36" s="1"/>
      <c r="U36" s="1"/>
      <c r="V36" s="1" t="s">
        <v>525</v>
      </c>
      <c r="W36" s="1" t="s">
        <v>394</v>
      </c>
      <c r="X36" s="1"/>
      <c r="Y36" s="1"/>
      <c r="Z36" s="1"/>
      <c r="AA36" s="1" t="s">
        <v>394</v>
      </c>
      <c r="AB36" s="1"/>
      <c r="AC36" s="1"/>
      <c r="AD36" s="1"/>
      <c r="AE36" s="15" t="s">
        <v>526</v>
      </c>
      <c r="AF36" s="61"/>
      <c r="AG36" s="1"/>
      <c r="AH36" s="1" t="s">
        <v>732</v>
      </c>
      <c r="AI36" s="1" t="s">
        <v>338</v>
      </c>
      <c r="AJ36" s="1" t="s">
        <v>338</v>
      </c>
      <c r="AK36" s="15" t="s">
        <v>336</v>
      </c>
      <c r="AL36" s="15" t="s">
        <v>338</v>
      </c>
      <c r="AM36" s="15"/>
      <c r="AN36" s="1"/>
      <c r="AO36" s="1" t="s">
        <v>336</v>
      </c>
      <c r="AP36" s="1" t="s">
        <v>336</v>
      </c>
      <c r="AQ36" s="1" t="s">
        <v>336</v>
      </c>
      <c r="AR36" s="1"/>
      <c r="AS36" s="1" t="s">
        <v>336</v>
      </c>
      <c r="AT36" s="1" t="s">
        <v>338</v>
      </c>
      <c r="AU36" s="1" t="s">
        <v>338</v>
      </c>
      <c r="AV36" s="1" t="s">
        <v>338</v>
      </c>
      <c r="AW36" s="1" t="s">
        <v>538</v>
      </c>
      <c r="AX36" s="1"/>
      <c r="AY36" s="1" t="s">
        <v>338</v>
      </c>
      <c r="AZ36" s="1" t="s">
        <v>338</v>
      </c>
      <c r="BA36" s="15" t="s">
        <v>596</v>
      </c>
      <c r="BB36" s="15" t="s">
        <v>423</v>
      </c>
      <c r="BC36" s="15" t="s">
        <v>423</v>
      </c>
      <c r="BD36" s="15" t="s">
        <v>526</v>
      </c>
      <c r="BE36" s="1" t="s">
        <v>447</v>
      </c>
      <c r="BF36" s="1" t="s">
        <v>447</v>
      </c>
      <c r="BG36" s="1" t="s">
        <v>447</v>
      </c>
      <c r="BH36" s="1" t="s">
        <v>447</v>
      </c>
      <c r="BI36" s="1" t="s">
        <v>447</v>
      </c>
      <c r="BJ36" s="1" t="s">
        <v>711</v>
      </c>
      <c r="BK36" s="1"/>
      <c r="BL36" s="1"/>
      <c r="BM36" s="1"/>
      <c r="BN36" s="1"/>
      <c r="BO36" s="1"/>
      <c r="BQ36" s="1"/>
      <c r="BR36" s="1"/>
      <c r="BS36" s="1" t="s">
        <v>711</v>
      </c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3"/>
      <c r="CF36" s="1" t="s">
        <v>711</v>
      </c>
      <c r="CG36" s="1" t="s">
        <v>711</v>
      </c>
      <c r="CH36" s="1"/>
      <c r="CI36" s="1"/>
      <c r="CJ36" s="1"/>
      <c r="CK36" s="1"/>
      <c r="CL36" s="1"/>
      <c r="CM36" s="1"/>
      <c r="CN36" s="1"/>
      <c r="CO36" s="1" t="s">
        <v>711</v>
      </c>
    </row>
    <row r="37" spans="1:93" x14ac:dyDescent="0.35">
      <c r="A37" s="1" t="s">
        <v>742</v>
      </c>
      <c r="B37" s="15">
        <f t="shared" si="1"/>
        <v>2011</v>
      </c>
      <c r="C37" s="1" t="s">
        <v>657</v>
      </c>
      <c r="D37" s="1"/>
      <c r="E37" s="1" t="s">
        <v>657</v>
      </c>
      <c r="F37" s="1" t="s">
        <v>657</v>
      </c>
      <c r="G37" s="1" t="s">
        <v>657</v>
      </c>
      <c r="H37" s="1" t="s">
        <v>657</v>
      </c>
      <c r="I37" s="1" t="s">
        <v>657</v>
      </c>
      <c r="J37" s="1" t="s">
        <v>657</v>
      </c>
      <c r="K37" s="1"/>
      <c r="L37" s="15" t="s">
        <v>424</v>
      </c>
      <c r="M37" s="1"/>
      <c r="N37" s="1"/>
      <c r="O37" s="1" t="s">
        <v>657</v>
      </c>
      <c r="Q37" s="1" t="s">
        <v>657</v>
      </c>
      <c r="R37" s="1" t="s">
        <v>657</v>
      </c>
      <c r="S37" s="1" t="s">
        <v>562</v>
      </c>
      <c r="T37" s="1"/>
      <c r="U37" s="1"/>
      <c r="V37" s="1" t="s">
        <v>562</v>
      </c>
      <c r="W37" s="1" t="s">
        <v>408</v>
      </c>
      <c r="X37" s="1"/>
      <c r="Y37" s="1"/>
      <c r="AA37" s="1" t="s">
        <v>408</v>
      </c>
      <c r="AB37" s="1"/>
      <c r="AC37" s="1"/>
      <c r="AD37" s="1"/>
      <c r="AE37" s="15" t="s">
        <v>563</v>
      </c>
      <c r="AF37" s="61"/>
      <c r="AG37" s="1"/>
      <c r="AH37" s="1" t="s">
        <v>733</v>
      </c>
      <c r="AI37" s="1" t="s">
        <v>339</v>
      </c>
      <c r="AJ37" s="1" t="s">
        <v>339</v>
      </c>
      <c r="AK37" s="15" t="s">
        <v>341</v>
      </c>
      <c r="AL37" s="15" t="s">
        <v>339</v>
      </c>
      <c r="AM37" s="15"/>
      <c r="AN37" s="1"/>
      <c r="AO37" s="1" t="s">
        <v>341</v>
      </c>
      <c r="AP37" s="1" t="s">
        <v>341</v>
      </c>
      <c r="AQ37" s="1" t="s">
        <v>341</v>
      </c>
      <c r="AR37" s="1"/>
      <c r="AS37" s="1" t="s">
        <v>341</v>
      </c>
      <c r="AT37" s="1" t="s">
        <v>339</v>
      </c>
      <c r="AU37" s="1" t="s">
        <v>339</v>
      </c>
      <c r="AV37" s="1" t="s">
        <v>339</v>
      </c>
      <c r="AW37" s="1" t="s">
        <v>540</v>
      </c>
      <c r="AX37" s="1"/>
      <c r="AY37" s="1" t="s">
        <v>339</v>
      </c>
      <c r="AZ37" s="1" t="s">
        <v>339</v>
      </c>
      <c r="BA37" s="15" t="s">
        <v>595</v>
      </c>
      <c r="BB37" s="15" t="s">
        <v>424</v>
      </c>
      <c r="BC37" s="15" t="s">
        <v>424</v>
      </c>
      <c r="BD37" s="15" t="s">
        <v>563</v>
      </c>
      <c r="BE37" s="1" t="s">
        <v>448</v>
      </c>
      <c r="BF37" s="1" t="s">
        <v>448</v>
      </c>
      <c r="BG37" s="1" t="s">
        <v>448</v>
      </c>
      <c r="BH37" s="1" t="s">
        <v>448</v>
      </c>
      <c r="BI37" s="1" t="s">
        <v>448</v>
      </c>
      <c r="BJ37" s="1" t="s">
        <v>712</v>
      </c>
      <c r="BK37" s="1" t="s">
        <v>764</v>
      </c>
      <c r="BL37" s="1"/>
      <c r="BM37" s="1"/>
      <c r="BN37" s="1"/>
      <c r="BO37" s="1" t="s">
        <v>764</v>
      </c>
      <c r="BP37" s="1" t="s">
        <v>764</v>
      </c>
      <c r="BQ37" s="1" t="s">
        <v>764</v>
      </c>
      <c r="BR37" s="1"/>
      <c r="BS37" s="1"/>
      <c r="BT37" s="1"/>
      <c r="BU37" s="1"/>
      <c r="BV37" s="1"/>
      <c r="BW37" s="1"/>
      <c r="BX37" s="1" t="s">
        <v>764</v>
      </c>
      <c r="BY37" s="1" t="s">
        <v>764</v>
      </c>
      <c r="BZ37" s="1"/>
      <c r="CA37" s="1"/>
      <c r="CB37" s="1" t="s">
        <v>764</v>
      </c>
      <c r="CC37" s="1" t="s">
        <v>764</v>
      </c>
      <c r="CD37" s="1"/>
      <c r="CE37" s="3"/>
      <c r="CF37" s="1" t="s">
        <v>712</v>
      </c>
      <c r="CG37" s="1" t="s">
        <v>712</v>
      </c>
      <c r="CH37" s="1"/>
      <c r="CI37" s="1" t="s">
        <v>764</v>
      </c>
      <c r="CJ37" s="1"/>
      <c r="CK37" s="1"/>
      <c r="CL37" s="1"/>
      <c r="CM37" s="1"/>
      <c r="CN37" s="1"/>
      <c r="CO37" s="1" t="s">
        <v>712</v>
      </c>
    </row>
    <row r="38" spans="1:93" x14ac:dyDescent="0.35">
      <c r="A38" s="1" t="s">
        <v>742</v>
      </c>
      <c r="B38" s="15">
        <f t="shared" si="1"/>
        <v>2012</v>
      </c>
      <c r="C38" s="1" t="s">
        <v>658</v>
      </c>
      <c r="D38" s="1"/>
      <c r="E38" s="1" t="s">
        <v>658</v>
      </c>
      <c r="F38" s="1" t="s">
        <v>658</v>
      </c>
      <c r="G38" s="1" t="s">
        <v>658</v>
      </c>
      <c r="H38" s="1" t="s">
        <v>658</v>
      </c>
      <c r="I38" s="1" t="s">
        <v>658</v>
      </c>
      <c r="J38" s="1" t="s">
        <v>658</v>
      </c>
      <c r="K38" s="1"/>
      <c r="L38" s="15" t="s">
        <v>425</v>
      </c>
      <c r="M38" s="1"/>
      <c r="N38" s="1"/>
      <c r="O38" s="1" t="s">
        <v>658</v>
      </c>
      <c r="Q38" s="1" t="s">
        <v>658</v>
      </c>
      <c r="R38" s="1" t="s">
        <v>658</v>
      </c>
      <c r="S38" s="1" t="s">
        <v>566</v>
      </c>
      <c r="T38" s="1"/>
      <c r="U38" s="1"/>
      <c r="V38" s="1" t="s">
        <v>566</v>
      </c>
      <c r="W38" s="1" t="s">
        <v>407</v>
      </c>
      <c r="X38" s="1"/>
      <c r="Y38" s="1"/>
      <c r="AA38" s="1" t="s">
        <v>407</v>
      </c>
      <c r="AB38" s="62"/>
      <c r="AC38" s="1"/>
      <c r="AD38" s="1"/>
      <c r="AE38" s="15" t="s">
        <v>565</v>
      </c>
      <c r="AF38" s="61"/>
      <c r="AG38" s="1"/>
      <c r="AH38" s="1" t="s">
        <v>734</v>
      </c>
      <c r="AI38" s="1" t="s">
        <v>342</v>
      </c>
      <c r="AJ38" s="1" t="s">
        <v>342</v>
      </c>
      <c r="AK38" s="15" t="s">
        <v>343</v>
      </c>
      <c r="AL38" s="15" t="s">
        <v>342</v>
      </c>
      <c r="AM38" s="15"/>
      <c r="AN38" s="1"/>
      <c r="AO38" s="1" t="s">
        <v>343</v>
      </c>
      <c r="AP38" s="1" t="s">
        <v>343</v>
      </c>
      <c r="AQ38" s="1" t="s">
        <v>343</v>
      </c>
      <c r="AR38" s="1"/>
      <c r="AS38" s="1" t="s">
        <v>343</v>
      </c>
      <c r="AT38" s="1" t="s">
        <v>342</v>
      </c>
      <c r="AU38" s="1" t="s">
        <v>342</v>
      </c>
      <c r="AV38" s="1" t="s">
        <v>342</v>
      </c>
      <c r="AW38" s="1" t="s">
        <v>541</v>
      </c>
      <c r="AX38" s="1"/>
      <c r="AY38" s="1" t="s">
        <v>342</v>
      </c>
      <c r="AZ38" s="1" t="s">
        <v>342</v>
      </c>
      <c r="BA38" s="15" t="s">
        <v>571</v>
      </c>
      <c r="BB38" s="15" t="s">
        <v>425</v>
      </c>
      <c r="BC38" s="15" t="s">
        <v>425</v>
      </c>
      <c r="BD38" s="15" t="s">
        <v>565</v>
      </c>
      <c r="BE38" s="1" t="s">
        <v>749</v>
      </c>
      <c r="BF38" s="1" t="s">
        <v>749</v>
      </c>
      <c r="BG38" s="1" t="s">
        <v>749</v>
      </c>
      <c r="BH38" s="1" t="s">
        <v>749</v>
      </c>
      <c r="BI38" s="1" t="s">
        <v>449</v>
      </c>
      <c r="BJ38" s="1" t="s">
        <v>763</v>
      </c>
      <c r="BK38" s="1" t="s">
        <v>765</v>
      </c>
      <c r="BL38" s="1"/>
      <c r="BM38" s="1"/>
      <c r="BN38" s="1"/>
      <c r="BO38" s="1" t="s">
        <v>765</v>
      </c>
      <c r="BP38" s="1" t="s">
        <v>765</v>
      </c>
      <c r="BQ38" s="1" t="s">
        <v>765</v>
      </c>
      <c r="BR38" s="1"/>
      <c r="BS38" s="1"/>
      <c r="BT38" s="1"/>
      <c r="BU38" s="1"/>
      <c r="BV38" s="1"/>
      <c r="BW38" s="1"/>
      <c r="BX38" s="1" t="s">
        <v>765</v>
      </c>
      <c r="BY38" s="1" t="s">
        <v>765</v>
      </c>
      <c r="BZ38" s="1"/>
      <c r="CA38" s="1"/>
      <c r="CB38" s="1" t="s">
        <v>765</v>
      </c>
      <c r="CC38" s="1" t="s">
        <v>765</v>
      </c>
      <c r="CD38" s="1"/>
      <c r="CE38" s="3"/>
      <c r="CF38" s="1" t="s">
        <v>763</v>
      </c>
      <c r="CG38" s="1" t="s">
        <v>763</v>
      </c>
      <c r="CH38" s="1"/>
      <c r="CI38" s="1" t="s">
        <v>765</v>
      </c>
      <c r="CJ38" s="1"/>
      <c r="CK38" s="1"/>
      <c r="CL38" s="1"/>
      <c r="CM38" s="1"/>
      <c r="CN38" s="1"/>
      <c r="CO38" s="1" t="s">
        <v>713</v>
      </c>
    </row>
    <row r="39" spans="1:93" x14ac:dyDescent="0.35">
      <c r="A39" s="1" t="s">
        <v>742</v>
      </c>
      <c r="B39" s="15">
        <f t="shared" si="1"/>
        <v>2013</v>
      </c>
      <c r="C39" s="1" t="s">
        <v>659</v>
      </c>
      <c r="D39" s="1"/>
      <c r="E39" s="1" t="s">
        <v>659</v>
      </c>
      <c r="F39" s="1" t="s">
        <v>659</v>
      </c>
      <c r="G39" s="1" t="s">
        <v>659</v>
      </c>
      <c r="H39" s="1" t="s">
        <v>659</v>
      </c>
      <c r="I39" s="1" t="s">
        <v>659</v>
      </c>
      <c r="J39" s="1" t="s">
        <v>659</v>
      </c>
      <c r="K39" s="1"/>
      <c r="L39" s="15" t="s">
        <v>671</v>
      </c>
      <c r="M39" s="1"/>
      <c r="N39" s="1"/>
      <c r="O39" s="1" t="s">
        <v>659</v>
      </c>
      <c r="Q39" s="1" t="s">
        <v>659</v>
      </c>
      <c r="R39" s="1" t="s">
        <v>659</v>
      </c>
      <c r="S39" s="1" t="s">
        <v>569</v>
      </c>
      <c r="T39" s="1"/>
      <c r="U39" s="1"/>
      <c r="V39" s="1" t="s">
        <v>569</v>
      </c>
      <c r="W39" s="1" t="s">
        <v>406</v>
      </c>
      <c r="X39" s="1"/>
      <c r="Y39" s="1"/>
      <c r="AA39" s="1" t="s">
        <v>406</v>
      </c>
      <c r="AB39" s="62"/>
      <c r="AC39" s="1"/>
      <c r="AD39" s="1"/>
      <c r="AE39" s="15" t="s">
        <v>570</v>
      </c>
      <c r="AF39" s="61"/>
      <c r="AG39" s="1"/>
      <c r="AH39" s="1" t="s">
        <v>735</v>
      </c>
      <c r="AI39" s="1" t="s">
        <v>345</v>
      </c>
      <c r="AJ39" s="1" t="s">
        <v>345</v>
      </c>
      <c r="AK39" s="1" t="s">
        <v>344</v>
      </c>
      <c r="AL39" s="1" t="s">
        <v>345</v>
      </c>
      <c r="AM39" s="1"/>
      <c r="AN39" s="1"/>
      <c r="AO39" s="1" t="s">
        <v>344</v>
      </c>
      <c r="AP39" s="1" t="s">
        <v>344</v>
      </c>
      <c r="AQ39" s="1" t="s">
        <v>344</v>
      </c>
      <c r="AR39" s="1"/>
      <c r="AS39" s="1" t="s">
        <v>344</v>
      </c>
      <c r="AT39" s="1" t="s">
        <v>345</v>
      </c>
      <c r="AU39" s="1" t="s">
        <v>345</v>
      </c>
      <c r="AV39" s="1" t="s">
        <v>345</v>
      </c>
      <c r="AW39" s="1" t="s">
        <v>542</v>
      </c>
      <c r="AX39" s="1"/>
      <c r="AY39" s="1" t="s">
        <v>345</v>
      </c>
      <c r="AZ39" s="1" t="s">
        <v>345</v>
      </c>
      <c r="BA39" s="15" t="s">
        <v>594</v>
      </c>
      <c r="BB39" s="15" t="s">
        <v>426</v>
      </c>
      <c r="BC39" s="15" t="s">
        <v>671</v>
      </c>
      <c r="BD39" s="15" t="s">
        <v>572</v>
      </c>
      <c r="BE39" s="1" t="s">
        <v>749</v>
      </c>
      <c r="BF39" s="1" t="s">
        <v>749</v>
      </c>
      <c r="BG39" s="1" t="s">
        <v>749</v>
      </c>
      <c r="BH39" s="1" t="s">
        <v>749</v>
      </c>
      <c r="BI39" s="1" t="s">
        <v>450</v>
      </c>
      <c r="BJ39" s="1" t="s">
        <v>756</v>
      </c>
      <c r="BK39" s="1" t="s">
        <v>766</v>
      </c>
      <c r="BL39" s="1"/>
      <c r="BM39" s="1"/>
      <c r="BN39" s="1"/>
      <c r="BO39" s="1" t="s">
        <v>766</v>
      </c>
      <c r="BP39" s="1" t="s">
        <v>766</v>
      </c>
      <c r="BQ39" s="1" t="s">
        <v>766</v>
      </c>
      <c r="BR39" s="1"/>
      <c r="BS39" s="1"/>
      <c r="BT39" s="1"/>
      <c r="BU39" s="1"/>
      <c r="BV39" s="1"/>
      <c r="BW39" s="1"/>
      <c r="BX39" s="1" t="s">
        <v>766</v>
      </c>
      <c r="BY39" s="1" t="s">
        <v>766</v>
      </c>
      <c r="BZ39" s="1"/>
      <c r="CA39" s="1"/>
      <c r="CB39" s="1" t="s">
        <v>766</v>
      </c>
      <c r="CC39" s="1" t="s">
        <v>766</v>
      </c>
      <c r="CD39" s="1"/>
      <c r="CE39" s="3"/>
      <c r="CF39" s="1" t="s">
        <v>756</v>
      </c>
      <c r="CG39" s="1" t="s">
        <v>756</v>
      </c>
      <c r="CH39" s="1"/>
      <c r="CI39" s="1" t="s">
        <v>766</v>
      </c>
      <c r="CJ39" s="1"/>
      <c r="CK39" s="1"/>
      <c r="CL39" s="1"/>
      <c r="CM39" s="1" t="s">
        <v>756</v>
      </c>
      <c r="CN39" s="1" t="s">
        <v>756</v>
      </c>
      <c r="CO39" s="1" t="s">
        <v>714</v>
      </c>
    </row>
    <row r="40" spans="1:93" x14ac:dyDescent="0.35">
      <c r="A40" s="1" t="s">
        <v>742</v>
      </c>
      <c r="B40" s="15">
        <f t="shared" si="1"/>
        <v>2014</v>
      </c>
      <c r="C40" s="1" t="s">
        <v>1021</v>
      </c>
      <c r="D40" s="1"/>
      <c r="E40" s="1" t="s">
        <v>1021</v>
      </c>
      <c r="F40" s="1" t="s">
        <v>1021</v>
      </c>
      <c r="G40" s="1" t="s">
        <v>1021</v>
      </c>
      <c r="H40" s="1" t="s">
        <v>1021</v>
      </c>
      <c r="I40" s="1" t="s">
        <v>1021</v>
      </c>
      <c r="J40" s="1" t="s">
        <v>1021</v>
      </c>
      <c r="K40" s="1"/>
      <c r="L40" s="15" t="s">
        <v>427</v>
      </c>
      <c r="M40" s="1"/>
      <c r="N40" s="1"/>
      <c r="O40" s="1" t="s">
        <v>1021</v>
      </c>
      <c r="P40" s="15"/>
      <c r="Q40" s="1" t="s">
        <v>1021</v>
      </c>
      <c r="R40" s="1" t="s">
        <v>1021</v>
      </c>
      <c r="S40" s="1" t="s">
        <v>573</v>
      </c>
      <c r="T40" s="1"/>
      <c r="U40" s="1"/>
      <c r="V40" s="1" t="s">
        <v>573</v>
      </c>
      <c r="W40" s="1" t="s">
        <v>1022</v>
      </c>
      <c r="X40" s="1"/>
      <c r="Y40" s="1"/>
      <c r="AA40" s="1" t="s">
        <v>1022</v>
      </c>
      <c r="AB40" s="62"/>
      <c r="AC40" s="1"/>
      <c r="AD40" s="1"/>
      <c r="AE40" s="15" t="s">
        <v>1023</v>
      </c>
      <c r="AF40" s="61"/>
      <c r="AG40" s="1"/>
      <c r="AH40" s="1" t="s">
        <v>736</v>
      </c>
      <c r="AI40" s="1" t="s">
        <v>1024</v>
      </c>
      <c r="AJ40" s="1" t="s">
        <v>1024</v>
      </c>
      <c r="AK40" s="1" t="s">
        <v>1025</v>
      </c>
      <c r="AL40" s="1" t="s">
        <v>1024</v>
      </c>
      <c r="AM40" s="1"/>
      <c r="AN40" s="1"/>
      <c r="AO40" s="1" t="s">
        <v>1026</v>
      </c>
      <c r="AP40" s="1" t="s">
        <v>1026</v>
      </c>
      <c r="AQ40" s="1" t="s">
        <v>1026</v>
      </c>
      <c r="AR40" s="1"/>
      <c r="AS40" s="1" t="s">
        <v>1026</v>
      </c>
      <c r="AT40" s="1" t="s">
        <v>1024</v>
      </c>
      <c r="AU40" s="1" t="s">
        <v>1024</v>
      </c>
      <c r="AV40" s="1" t="s">
        <v>1024</v>
      </c>
      <c r="AW40" s="1" t="s">
        <v>544</v>
      </c>
      <c r="AX40" s="1"/>
      <c r="AY40" s="1" t="s">
        <v>1024</v>
      </c>
      <c r="AZ40" s="1" t="s">
        <v>1024</v>
      </c>
      <c r="BA40" s="15" t="s">
        <v>593</v>
      </c>
      <c r="BB40" s="15" t="s">
        <v>427</v>
      </c>
      <c r="BC40" s="15" t="s">
        <v>427</v>
      </c>
      <c r="BD40" s="15" t="s">
        <v>573</v>
      </c>
      <c r="BE40" s="1" t="s">
        <v>750</v>
      </c>
      <c r="BF40" s="1" t="s">
        <v>750</v>
      </c>
      <c r="BG40" s="1" t="s">
        <v>750</v>
      </c>
      <c r="BH40" s="1" t="s">
        <v>750</v>
      </c>
      <c r="BI40" s="1" t="s">
        <v>450</v>
      </c>
      <c r="BJ40" s="1" t="s">
        <v>757</v>
      </c>
      <c r="BK40" s="1" t="s">
        <v>767</v>
      </c>
      <c r="BL40" s="1"/>
      <c r="BM40" s="1"/>
      <c r="BN40" s="1"/>
      <c r="BO40" s="1" t="s">
        <v>767</v>
      </c>
      <c r="BP40" s="1" t="s">
        <v>767</v>
      </c>
      <c r="BQ40" s="1" t="s">
        <v>767</v>
      </c>
      <c r="BR40" s="1"/>
      <c r="BS40" s="1"/>
      <c r="BT40" s="1"/>
      <c r="BU40" s="1"/>
      <c r="BV40" s="1"/>
      <c r="BW40" s="1"/>
      <c r="BX40" s="1" t="s">
        <v>767</v>
      </c>
      <c r="BY40" s="1" t="s">
        <v>767</v>
      </c>
      <c r="BZ40" s="1"/>
      <c r="CA40" s="1"/>
      <c r="CB40" s="1" t="s">
        <v>767</v>
      </c>
      <c r="CC40" s="1" t="s">
        <v>767</v>
      </c>
      <c r="CD40" s="1"/>
      <c r="CE40" s="3"/>
      <c r="CF40" s="1" t="s">
        <v>757</v>
      </c>
      <c r="CG40" s="1" t="s">
        <v>757</v>
      </c>
      <c r="CH40" s="1"/>
      <c r="CI40" s="1" t="s">
        <v>767</v>
      </c>
      <c r="CJ40" s="1"/>
      <c r="CK40" s="1"/>
      <c r="CL40" s="1" t="s">
        <v>757</v>
      </c>
      <c r="CM40" s="1" t="s">
        <v>757</v>
      </c>
      <c r="CN40" s="1" t="s">
        <v>757</v>
      </c>
      <c r="CO40" s="1" t="s">
        <v>1027</v>
      </c>
    </row>
    <row r="41" spans="1:93" x14ac:dyDescent="0.35">
      <c r="A41" s="1" t="s">
        <v>742</v>
      </c>
      <c r="B41" s="15">
        <f t="shared" si="1"/>
        <v>2015</v>
      </c>
      <c r="C41" s="1" t="s">
        <v>1028</v>
      </c>
      <c r="D41" s="1"/>
      <c r="E41" s="1" t="s">
        <v>1028</v>
      </c>
      <c r="F41" s="1" t="s">
        <v>1028</v>
      </c>
      <c r="G41" s="1" t="s">
        <v>1028</v>
      </c>
      <c r="H41" s="1" t="s">
        <v>1028</v>
      </c>
      <c r="I41" s="1" t="s">
        <v>1028</v>
      </c>
      <c r="J41" s="1" t="s">
        <v>1028</v>
      </c>
      <c r="K41" s="1"/>
      <c r="L41" s="15" t="s">
        <v>428</v>
      </c>
      <c r="M41" s="1"/>
      <c r="N41" s="1"/>
      <c r="O41" s="1" t="s">
        <v>1028</v>
      </c>
      <c r="P41" s="1"/>
      <c r="Q41" s="1" t="s">
        <v>1028</v>
      </c>
      <c r="R41" s="1" t="s">
        <v>1028</v>
      </c>
      <c r="S41" s="1" t="s">
        <v>1029</v>
      </c>
      <c r="T41" s="1"/>
      <c r="U41" s="1"/>
      <c r="V41" s="1" t="s">
        <v>1029</v>
      </c>
      <c r="W41" s="1" t="s">
        <v>1030</v>
      </c>
      <c r="X41" s="1"/>
      <c r="Y41" s="1"/>
      <c r="Z41" s="1"/>
      <c r="AA41" s="1" t="s">
        <v>1030</v>
      </c>
      <c r="AB41" s="62"/>
      <c r="AC41" s="1"/>
      <c r="AD41" s="1"/>
      <c r="AE41" s="15" t="s">
        <v>1031</v>
      </c>
      <c r="AF41" s="61"/>
      <c r="AG41" s="1"/>
      <c r="AH41" s="1" t="s">
        <v>737</v>
      </c>
      <c r="AI41" s="1" t="s">
        <v>1032</v>
      </c>
      <c r="AJ41" s="1" t="s">
        <v>1032</v>
      </c>
      <c r="AK41" s="1" t="s">
        <v>1033</v>
      </c>
      <c r="AL41" s="1" t="s">
        <v>1032</v>
      </c>
      <c r="AM41" s="1"/>
      <c r="AN41" s="1"/>
      <c r="AO41" s="1" t="s">
        <v>1033</v>
      </c>
      <c r="AP41" s="1" t="s">
        <v>1033</v>
      </c>
      <c r="AQ41" s="1" t="s">
        <v>1033</v>
      </c>
      <c r="AR41" s="1"/>
      <c r="AS41" s="1"/>
      <c r="AT41" s="1" t="s">
        <v>1032</v>
      </c>
      <c r="AU41" s="1" t="s">
        <v>1032</v>
      </c>
      <c r="AV41" s="1" t="s">
        <v>1032</v>
      </c>
      <c r="AW41" s="1" t="s">
        <v>549</v>
      </c>
      <c r="AX41" s="1"/>
      <c r="AY41" s="1" t="s">
        <v>1032</v>
      </c>
      <c r="AZ41" s="1" t="s">
        <v>1032</v>
      </c>
      <c r="BA41" s="15" t="s">
        <v>592</v>
      </c>
      <c r="BB41" s="15" t="s">
        <v>428</v>
      </c>
      <c r="BC41" s="15" t="s">
        <v>428</v>
      </c>
      <c r="BD41" s="15" t="s">
        <v>576</v>
      </c>
      <c r="BE41" s="1" t="s">
        <v>751</v>
      </c>
      <c r="BF41" s="1" t="s">
        <v>751</v>
      </c>
      <c r="BG41" s="1" t="s">
        <v>751</v>
      </c>
      <c r="BH41" s="1" t="s">
        <v>751</v>
      </c>
      <c r="BI41" s="1" t="s">
        <v>451</v>
      </c>
      <c r="BJ41" s="1" t="s">
        <v>758</v>
      </c>
      <c r="BK41" s="1" t="s">
        <v>768</v>
      </c>
      <c r="BL41" s="1"/>
      <c r="BM41" s="1"/>
      <c r="BN41" s="1"/>
      <c r="BO41" s="1" t="s">
        <v>768</v>
      </c>
      <c r="BP41" s="1" t="s">
        <v>768</v>
      </c>
      <c r="BQ41" s="1" t="s">
        <v>768</v>
      </c>
      <c r="BR41" s="1"/>
      <c r="BS41" s="1"/>
      <c r="BT41" s="1"/>
      <c r="BU41" s="1"/>
      <c r="BV41" s="1"/>
      <c r="BW41" s="1"/>
      <c r="BX41" s="1" t="s">
        <v>768</v>
      </c>
      <c r="BY41" s="1" t="s">
        <v>768</v>
      </c>
      <c r="BZ41" s="1"/>
      <c r="CA41" s="1"/>
      <c r="CB41" s="1" t="s">
        <v>768</v>
      </c>
      <c r="CC41" s="1" t="s">
        <v>768</v>
      </c>
      <c r="CD41" s="1"/>
      <c r="CE41" s="3"/>
      <c r="CF41" s="1" t="s">
        <v>758</v>
      </c>
      <c r="CG41" s="1" t="s">
        <v>758</v>
      </c>
      <c r="CH41" s="1"/>
      <c r="CI41" s="1" t="s">
        <v>768</v>
      </c>
      <c r="CJ41" s="1"/>
      <c r="CK41" s="1"/>
      <c r="CL41" s="1"/>
      <c r="CM41" s="1" t="s">
        <v>758</v>
      </c>
      <c r="CN41" s="1" t="s">
        <v>758</v>
      </c>
      <c r="CO41" s="1" t="s">
        <v>1034</v>
      </c>
    </row>
    <row r="42" spans="1:93" x14ac:dyDescent="0.35">
      <c r="A42" s="1" t="s">
        <v>742</v>
      </c>
      <c r="B42" s="15">
        <f t="shared" si="1"/>
        <v>2016</v>
      </c>
      <c r="C42" s="1" t="s">
        <v>1035</v>
      </c>
      <c r="D42" s="1"/>
      <c r="E42" s="1" t="s">
        <v>1035</v>
      </c>
      <c r="F42" s="1" t="s">
        <v>1035</v>
      </c>
      <c r="G42" s="1" t="s">
        <v>1035</v>
      </c>
      <c r="H42" s="1" t="s">
        <v>1035</v>
      </c>
      <c r="I42" s="1" t="s">
        <v>1035</v>
      </c>
      <c r="J42" s="1" t="s">
        <v>1035</v>
      </c>
      <c r="K42" s="1"/>
      <c r="L42" s="15" t="s">
        <v>429</v>
      </c>
      <c r="M42" s="1"/>
      <c r="N42" s="1"/>
      <c r="O42" s="1" t="s">
        <v>1035</v>
      </c>
      <c r="P42" s="1"/>
      <c r="Q42" s="1" t="s">
        <v>1035</v>
      </c>
      <c r="R42" s="1" t="s">
        <v>1035</v>
      </c>
      <c r="S42" s="1" t="s">
        <v>1036</v>
      </c>
      <c r="T42" s="1"/>
      <c r="U42" s="1"/>
      <c r="V42" s="1" t="s">
        <v>1036</v>
      </c>
      <c r="W42" s="1" t="s">
        <v>1037</v>
      </c>
      <c r="X42" s="1"/>
      <c r="Y42" s="1"/>
      <c r="AA42" s="1" t="s">
        <v>1037</v>
      </c>
      <c r="AB42" s="62"/>
      <c r="AC42" s="1"/>
      <c r="AD42" s="1"/>
      <c r="AE42" s="15" t="s">
        <v>1038</v>
      </c>
      <c r="AF42" s="61"/>
      <c r="AG42" s="1"/>
      <c r="AH42" s="1" t="s">
        <v>738</v>
      </c>
      <c r="AI42" s="1" t="s">
        <v>1039</v>
      </c>
      <c r="AJ42" s="1" t="s">
        <v>1039</v>
      </c>
      <c r="AK42" s="1" t="s">
        <v>1040</v>
      </c>
      <c r="AL42" s="1" t="s">
        <v>1039</v>
      </c>
      <c r="AM42" s="1"/>
      <c r="AN42" s="1"/>
      <c r="AO42" s="1" t="s">
        <v>1040</v>
      </c>
      <c r="AP42" s="1" t="s">
        <v>1040</v>
      </c>
      <c r="AQ42" s="1" t="s">
        <v>1040</v>
      </c>
      <c r="AR42" s="1"/>
      <c r="AS42" s="1"/>
      <c r="AT42" s="1" t="s">
        <v>1039</v>
      </c>
      <c r="AU42" s="1" t="s">
        <v>1039</v>
      </c>
      <c r="AV42" s="1" t="s">
        <v>1039</v>
      </c>
      <c r="AW42" s="1" t="s">
        <v>551</v>
      </c>
      <c r="AX42" s="1"/>
      <c r="AY42" s="1" t="s">
        <v>1039</v>
      </c>
      <c r="AZ42" s="1" t="s">
        <v>1039</v>
      </c>
      <c r="BA42" s="15" t="s">
        <v>591</v>
      </c>
      <c r="BB42" s="15" t="s">
        <v>429</v>
      </c>
      <c r="BC42" s="15" t="s">
        <v>429</v>
      </c>
      <c r="BD42" s="15" t="s">
        <v>577</v>
      </c>
      <c r="BE42" s="1" t="s">
        <v>752</v>
      </c>
      <c r="BF42" s="1" t="s">
        <v>752</v>
      </c>
      <c r="BG42" s="1" t="s">
        <v>752</v>
      </c>
      <c r="BH42" s="1" t="s">
        <v>752</v>
      </c>
      <c r="BI42" s="1" t="s">
        <v>452</v>
      </c>
      <c r="BJ42" s="1" t="s">
        <v>759</v>
      </c>
      <c r="BK42" s="1" t="s">
        <v>769</v>
      </c>
      <c r="BL42" s="1"/>
      <c r="BM42" s="1"/>
      <c r="BN42" s="1"/>
      <c r="BO42" s="1" t="s">
        <v>769</v>
      </c>
      <c r="BP42" s="1" t="s">
        <v>769</v>
      </c>
      <c r="BQ42" s="1" t="s">
        <v>769</v>
      </c>
      <c r="BR42" s="1"/>
      <c r="BS42" s="1"/>
      <c r="BT42" s="1"/>
      <c r="BU42" s="1"/>
      <c r="BV42" s="1"/>
      <c r="BW42" s="1"/>
      <c r="BX42" s="1" t="s">
        <v>769</v>
      </c>
      <c r="BY42" s="1" t="s">
        <v>769</v>
      </c>
      <c r="BZ42" s="1"/>
      <c r="CA42" s="1"/>
      <c r="CB42" s="1" t="s">
        <v>769</v>
      </c>
      <c r="CC42" s="1" t="s">
        <v>769</v>
      </c>
      <c r="CD42" s="1"/>
      <c r="CE42" s="3"/>
      <c r="CF42" s="1" t="s">
        <v>759</v>
      </c>
      <c r="CG42" s="1" t="s">
        <v>759</v>
      </c>
      <c r="CH42" s="1"/>
      <c r="CI42" s="1" t="s">
        <v>769</v>
      </c>
      <c r="CJ42" s="1"/>
      <c r="CK42" s="1"/>
      <c r="CL42" s="1"/>
      <c r="CM42" s="1" t="s">
        <v>759</v>
      </c>
      <c r="CN42" s="1" t="s">
        <v>759</v>
      </c>
      <c r="CO42" s="1" t="s">
        <v>1041</v>
      </c>
    </row>
    <row r="43" spans="1:93" x14ac:dyDescent="0.35">
      <c r="A43" s="1" t="s">
        <v>742</v>
      </c>
      <c r="B43" s="15">
        <f t="shared" si="1"/>
        <v>2017</v>
      </c>
      <c r="C43" s="1" t="s">
        <v>660</v>
      </c>
      <c r="D43" s="1"/>
      <c r="E43" s="1" t="s">
        <v>660</v>
      </c>
      <c r="F43" s="1" t="s">
        <v>660</v>
      </c>
      <c r="G43" s="1" t="s">
        <v>660</v>
      </c>
      <c r="H43" s="1" t="s">
        <v>660</v>
      </c>
      <c r="I43" s="1" t="s">
        <v>660</v>
      </c>
      <c r="J43" s="1" t="s">
        <v>660</v>
      </c>
      <c r="K43" s="1"/>
      <c r="L43" s="15" t="s">
        <v>430</v>
      </c>
      <c r="M43" s="1"/>
      <c r="N43" s="1"/>
      <c r="O43" s="1" t="s">
        <v>660</v>
      </c>
      <c r="P43" s="1"/>
      <c r="Q43" s="1" t="s">
        <v>660</v>
      </c>
      <c r="R43" s="1" t="s">
        <v>660</v>
      </c>
      <c r="S43" s="1" t="s">
        <v>409</v>
      </c>
      <c r="T43" s="1"/>
      <c r="U43" s="1"/>
      <c r="V43" s="1" t="s">
        <v>409</v>
      </c>
      <c r="W43" s="1" t="s">
        <v>405</v>
      </c>
      <c r="X43" s="1"/>
      <c r="Y43" s="1"/>
      <c r="Z43" s="1"/>
      <c r="AA43" s="1" t="s">
        <v>405</v>
      </c>
      <c r="AB43" s="62"/>
      <c r="AC43" s="1"/>
      <c r="AD43" s="1"/>
      <c r="AE43" s="15" t="s">
        <v>694</v>
      </c>
      <c r="AF43" s="61"/>
      <c r="AG43" s="1"/>
      <c r="AH43" s="1" t="s">
        <v>739</v>
      </c>
      <c r="AI43" s="1" t="s">
        <v>350</v>
      </c>
      <c r="AJ43" s="1" t="s">
        <v>350</v>
      </c>
      <c r="AK43" s="1" t="s">
        <v>350</v>
      </c>
      <c r="AL43" s="1" t="s">
        <v>1042</v>
      </c>
      <c r="AM43" s="1"/>
      <c r="AN43" s="1"/>
      <c r="AO43" s="1" t="s">
        <v>350</v>
      </c>
      <c r="AP43" s="1" t="s">
        <v>350</v>
      </c>
      <c r="AQ43" s="1" t="s">
        <v>350</v>
      </c>
      <c r="AR43" s="1"/>
      <c r="AS43" s="1"/>
      <c r="AT43" s="1" t="s">
        <v>351</v>
      </c>
      <c r="AU43" s="1" t="s">
        <v>351</v>
      </c>
      <c r="AV43" s="1" t="s">
        <v>351</v>
      </c>
      <c r="AW43" s="1" t="s">
        <v>350</v>
      </c>
      <c r="AX43" s="1"/>
      <c r="AY43" s="1" t="s">
        <v>350</v>
      </c>
      <c r="AZ43" s="1" t="s">
        <v>579</v>
      </c>
      <c r="BA43" s="15" t="s">
        <v>590</v>
      </c>
      <c r="BB43" s="15" t="s">
        <v>430</v>
      </c>
      <c r="BC43" s="15" t="s">
        <v>430</v>
      </c>
      <c r="BD43" s="15" t="s">
        <v>411</v>
      </c>
      <c r="BE43" s="1" t="s">
        <v>753</v>
      </c>
      <c r="BF43" s="1" t="s">
        <v>753</v>
      </c>
      <c r="BG43" s="1" t="s">
        <v>753</v>
      </c>
      <c r="BH43" s="1" t="s">
        <v>753</v>
      </c>
      <c r="BI43" s="1" t="s">
        <v>453</v>
      </c>
      <c r="BJ43" s="1" t="s">
        <v>760</v>
      </c>
      <c r="BK43" s="1" t="s">
        <v>770</v>
      </c>
      <c r="BL43" s="1"/>
      <c r="BM43" s="1"/>
      <c r="BN43" s="1"/>
      <c r="BO43" s="1" t="s">
        <v>770</v>
      </c>
      <c r="BP43" s="1" t="s">
        <v>770</v>
      </c>
      <c r="BQ43" s="1" t="s">
        <v>770</v>
      </c>
      <c r="BR43" s="1"/>
      <c r="BS43" s="1"/>
      <c r="BT43" s="1"/>
      <c r="BU43" s="1"/>
      <c r="BV43" s="1"/>
      <c r="BW43" s="1"/>
      <c r="BX43" s="1" t="s">
        <v>770</v>
      </c>
      <c r="BY43" s="1" t="s">
        <v>770</v>
      </c>
      <c r="BZ43" s="1"/>
      <c r="CA43" s="1"/>
      <c r="CB43" s="1" t="s">
        <v>770</v>
      </c>
      <c r="CC43" s="1" t="s">
        <v>770</v>
      </c>
      <c r="CD43" s="1"/>
      <c r="CE43" s="3"/>
      <c r="CF43" s="1" t="s">
        <v>760</v>
      </c>
      <c r="CG43" s="1" t="s">
        <v>760</v>
      </c>
      <c r="CH43" s="1"/>
      <c r="CI43" s="1" t="s">
        <v>770</v>
      </c>
      <c r="CJ43" s="1"/>
      <c r="CK43" s="1"/>
      <c r="CL43" s="1" t="s">
        <v>760</v>
      </c>
      <c r="CM43" s="1" t="s">
        <v>760</v>
      </c>
      <c r="CN43" s="1" t="s">
        <v>760</v>
      </c>
      <c r="CO43" s="1" t="s">
        <v>715</v>
      </c>
    </row>
    <row r="44" spans="1:93" x14ac:dyDescent="0.35">
      <c r="A44" s="1" t="s">
        <v>742</v>
      </c>
      <c r="B44" s="15">
        <f t="shared" si="1"/>
        <v>2018</v>
      </c>
      <c r="C44" s="1" t="s">
        <v>661</v>
      </c>
      <c r="D44" s="1"/>
      <c r="E44" s="1" t="s">
        <v>661</v>
      </c>
      <c r="F44" s="1" t="s">
        <v>661</v>
      </c>
      <c r="G44" s="1" t="s">
        <v>661</v>
      </c>
      <c r="H44" s="1" t="s">
        <v>661</v>
      </c>
      <c r="I44" s="1" t="s">
        <v>661</v>
      </c>
      <c r="J44" s="1" t="s">
        <v>661</v>
      </c>
      <c r="K44" s="1"/>
      <c r="L44" s="15" t="s">
        <v>431</v>
      </c>
      <c r="M44" s="1"/>
      <c r="N44" s="1"/>
      <c r="O44" s="1" t="s">
        <v>661</v>
      </c>
      <c r="P44" s="1"/>
      <c r="Q44" s="1" t="s">
        <v>661</v>
      </c>
      <c r="R44" s="1" t="s">
        <v>661</v>
      </c>
      <c r="S44" s="1" t="s">
        <v>580</v>
      </c>
      <c r="T44" s="1"/>
      <c r="U44" s="1"/>
      <c r="V44" s="1" t="s">
        <v>580</v>
      </c>
      <c r="W44" s="1" t="s">
        <v>581</v>
      </c>
      <c r="X44" s="1"/>
      <c r="Y44" s="1"/>
      <c r="Z44" s="1"/>
      <c r="AA44" s="1" t="s">
        <v>581</v>
      </c>
      <c r="AB44" s="62"/>
      <c r="AC44" s="1"/>
      <c r="AD44" s="1"/>
      <c r="AE44" s="15" t="s">
        <v>412</v>
      </c>
      <c r="AF44" s="61"/>
      <c r="AG44" s="1"/>
      <c r="AH44" s="1" t="s">
        <v>740</v>
      </c>
      <c r="AI44" s="1" t="s">
        <v>352</v>
      </c>
      <c r="AJ44" s="1" t="s">
        <v>352</v>
      </c>
      <c r="AK44" s="1" t="s">
        <v>352</v>
      </c>
      <c r="AL44" s="1" t="s">
        <v>1043</v>
      </c>
      <c r="AM44" s="1"/>
      <c r="AN44" s="1"/>
      <c r="AO44" s="1" t="s">
        <v>352</v>
      </c>
      <c r="AP44" s="1" t="s">
        <v>352</v>
      </c>
      <c r="AQ44" s="1" t="s">
        <v>352</v>
      </c>
      <c r="AR44" s="1"/>
      <c r="AS44" s="1"/>
      <c r="AT44" s="1" t="s">
        <v>353</v>
      </c>
      <c r="AU44" s="1" t="s">
        <v>353</v>
      </c>
      <c r="AV44" s="1" t="s">
        <v>353</v>
      </c>
      <c r="AW44" s="1" t="s">
        <v>656</v>
      </c>
      <c r="AX44" s="1"/>
      <c r="AY44" s="1" t="s">
        <v>352</v>
      </c>
      <c r="AZ44" s="1" t="s">
        <v>583</v>
      </c>
      <c r="BA44" s="15" t="s">
        <v>589</v>
      </c>
      <c r="BB44" s="15" t="s">
        <v>431</v>
      </c>
      <c r="BC44" s="15" t="s">
        <v>431</v>
      </c>
      <c r="BD44" s="15" t="s">
        <v>412</v>
      </c>
      <c r="BE44" s="1" t="s">
        <v>754</v>
      </c>
      <c r="BF44" s="1" t="s">
        <v>754</v>
      </c>
      <c r="BG44" s="1" t="s">
        <v>754</v>
      </c>
      <c r="BH44" s="1" t="s">
        <v>754</v>
      </c>
      <c r="BI44" s="1" t="s">
        <v>454</v>
      </c>
      <c r="BJ44" s="1" t="s">
        <v>761</v>
      </c>
      <c r="BK44" s="1" t="s">
        <v>771</v>
      </c>
      <c r="BL44" s="1"/>
      <c r="BM44" s="1"/>
      <c r="BN44" s="1"/>
      <c r="BO44" s="1" t="s">
        <v>771</v>
      </c>
      <c r="BP44" s="1" t="s">
        <v>771</v>
      </c>
      <c r="BQ44" s="1" t="s">
        <v>771</v>
      </c>
      <c r="BR44" s="1"/>
      <c r="BS44" s="1"/>
      <c r="BT44" s="1"/>
      <c r="BU44" s="1"/>
      <c r="BV44" s="1"/>
      <c r="BW44" s="1"/>
      <c r="BX44" s="1" t="s">
        <v>771</v>
      </c>
      <c r="BY44" s="1" t="s">
        <v>771</v>
      </c>
      <c r="BZ44" s="1"/>
      <c r="CA44" s="1"/>
      <c r="CB44" s="1" t="s">
        <v>771</v>
      </c>
      <c r="CC44" s="1" t="s">
        <v>771</v>
      </c>
      <c r="CD44" s="1"/>
      <c r="CE44" s="3"/>
      <c r="CF44" s="1" t="s">
        <v>761</v>
      </c>
      <c r="CG44" s="1" t="s">
        <v>761</v>
      </c>
      <c r="CH44" s="1"/>
      <c r="CI44" s="1" t="s">
        <v>771</v>
      </c>
      <c r="CJ44" s="1"/>
      <c r="CK44" s="1"/>
      <c r="CL44" s="1" t="s">
        <v>761</v>
      </c>
      <c r="CM44" s="1" t="s">
        <v>761</v>
      </c>
      <c r="CN44" s="1" t="s">
        <v>761</v>
      </c>
      <c r="CO44" s="1" t="s">
        <v>716</v>
      </c>
    </row>
    <row r="45" spans="1:93" x14ac:dyDescent="0.35">
      <c r="A45" s="1" t="s">
        <v>742</v>
      </c>
      <c r="B45" s="15">
        <v>2019</v>
      </c>
      <c r="C45" s="1" t="s">
        <v>662</v>
      </c>
      <c r="D45" s="1"/>
      <c r="E45" s="1" t="s">
        <v>662</v>
      </c>
      <c r="F45" s="1" t="s">
        <v>662</v>
      </c>
      <c r="G45" s="1" t="s">
        <v>662</v>
      </c>
      <c r="H45" s="1" t="s">
        <v>662</v>
      </c>
      <c r="I45" s="1" t="s">
        <v>662</v>
      </c>
      <c r="J45" s="1" t="s">
        <v>662</v>
      </c>
      <c r="K45" s="1"/>
      <c r="L45" s="15" t="s">
        <v>432</v>
      </c>
      <c r="M45" s="1"/>
      <c r="N45" s="1"/>
      <c r="O45" s="1" t="s">
        <v>662</v>
      </c>
      <c r="P45" s="1"/>
      <c r="Q45" s="1" t="s">
        <v>662</v>
      </c>
      <c r="R45" s="1" t="s">
        <v>662</v>
      </c>
      <c r="S45" s="1" t="s">
        <v>584</v>
      </c>
      <c r="T45" s="1"/>
      <c r="U45" s="1"/>
      <c r="V45" s="1" t="s">
        <v>584</v>
      </c>
      <c r="W45" s="1" t="s">
        <v>404</v>
      </c>
      <c r="X45" s="1"/>
      <c r="Y45" s="1"/>
      <c r="Z45" s="1"/>
      <c r="AA45" s="1" t="s">
        <v>404</v>
      </c>
      <c r="AB45" s="62"/>
      <c r="AC45" s="1"/>
      <c r="AD45" s="1"/>
      <c r="AE45" s="1" t="s">
        <v>413</v>
      </c>
      <c r="AF45" s="61"/>
      <c r="AG45" s="1"/>
      <c r="AH45" s="1" t="s">
        <v>741</v>
      </c>
      <c r="AI45" s="1" t="s">
        <v>354</v>
      </c>
      <c r="AJ45" s="1" t="s">
        <v>354</v>
      </c>
      <c r="AK45" s="1" t="s">
        <v>354</v>
      </c>
      <c r="AL45" s="1" t="s">
        <v>585</v>
      </c>
      <c r="AM45" s="1"/>
      <c r="AN45" s="1"/>
      <c r="AO45" s="1" t="s">
        <v>354</v>
      </c>
      <c r="AP45" s="1" t="s">
        <v>354</v>
      </c>
      <c r="AQ45" s="1" t="s">
        <v>354</v>
      </c>
      <c r="AR45" s="1"/>
      <c r="AS45" s="1"/>
      <c r="AT45" s="1" t="s">
        <v>355</v>
      </c>
      <c r="AU45" s="1" t="s">
        <v>355</v>
      </c>
      <c r="AV45" s="1" t="s">
        <v>355</v>
      </c>
      <c r="AW45" s="1" t="s">
        <v>354</v>
      </c>
      <c r="AX45" s="1"/>
      <c r="AY45" s="1" t="s">
        <v>354</v>
      </c>
      <c r="AZ45" s="1" t="s">
        <v>587</v>
      </c>
      <c r="BA45" s="15" t="s">
        <v>588</v>
      </c>
      <c r="BB45" s="15" t="s">
        <v>432</v>
      </c>
      <c r="BC45" s="15" t="s">
        <v>432</v>
      </c>
      <c r="BD45" s="15" t="s">
        <v>413</v>
      </c>
      <c r="BE45" s="1" t="s">
        <v>755</v>
      </c>
      <c r="BF45" s="1" t="s">
        <v>755</v>
      </c>
      <c r="BG45" s="1" t="s">
        <v>755</v>
      </c>
      <c r="BH45" s="1" t="s">
        <v>755</v>
      </c>
      <c r="BI45" s="1" t="s">
        <v>455</v>
      </c>
      <c r="BJ45" s="1" t="s">
        <v>762</v>
      </c>
      <c r="BK45" s="1" t="s">
        <v>772</v>
      </c>
      <c r="BL45" s="1"/>
      <c r="BM45" s="1"/>
      <c r="BN45" s="1"/>
      <c r="BO45" s="1" t="s">
        <v>772</v>
      </c>
      <c r="BP45" s="1" t="s">
        <v>772</v>
      </c>
      <c r="BQ45" s="1" t="s">
        <v>772</v>
      </c>
      <c r="BR45" s="1"/>
      <c r="BS45" s="1"/>
      <c r="BT45" s="1"/>
      <c r="BU45" s="1"/>
      <c r="BV45" s="1"/>
      <c r="BW45" s="1"/>
      <c r="BX45" s="1" t="s">
        <v>772</v>
      </c>
      <c r="BY45" s="1" t="s">
        <v>772</v>
      </c>
      <c r="BZ45" s="1"/>
      <c r="CA45" s="1"/>
      <c r="CB45" s="1" t="s">
        <v>772</v>
      </c>
      <c r="CC45" s="1" t="s">
        <v>772</v>
      </c>
      <c r="CD45" s="1"/>
      <c r="CE45" s="3"/>
      <c r="CF45" s="1" t="s">
        <v>762</v>
      </c>
      <c r="CG45" s="1" t="s">
        <v>762</v>
      </c>
      <c r="CH45" s="1"/>
      <c r="CI45" s="1" t="s">
        <v>772</v>
      </c>
      <c r="CJ45" s="1"/>
      <c r="CK45" s="1"/>
      <c r="CL45" s="1" t="s">
        <v>762</v>
      </c>
      <c r="CM45" s="1" t="s">
        <v>762</v>
      </c>
      <c r="CN45" s="1" t="s">
        <v>762</v>
      </c>
      <c r="CO45" s="1" t="s">
        <v>717</v>
      </c>
    </row>
    <row r="46" spans="1:93" x14ac:dyDescent="0.35">
      <c r="A46" s="31" t="s">
        <v>742</v>
      </c>
      <c r="B46" s="58">
        <v>2020</v>
      </c>
      <c r="C46" s="15" t="s">
        <v>1044</v>
      </c>
      <c r="D46" s="1"/>
      <c r="E46" s="1" t="s">
        <v>1045</v>
      </c>
      <c r="F46" s="1" t="s">
        <v>1045</v>
      </c>
      <c r="G46" s="1" t="s">
        <v>1045</v>
      </c>
      <c r="H46" s="1" t="s">
        <v>1045</v>
      </c>
      <c r="I46" s="1" t="s">
        <v>1045</v>
      </c>
      <c r="J46" s="1" t="s">
        <v>1045</v>
      </c>
      <c r="K46" s="1"/>
      <c r="L46" s="1" t="s">
        <v>1046</v>
      </c>
      <c r="M46" s="1"/>
      <c r="N46" s="1"/>
      <c r="O46" s="1" t="s">
        <v>1045</v>
      </c>
      <c r="P46" s="1"/>
      <c r="Q46" s="1" t="s">
        <v>1045</v>
      </c>
      <c r="R46" s="1" t="s">
        <v>1045</v>
      </c>
      <c r="S46" s="1" t="s">
        <v>1047</v>
      </c>
      <c r="T46" s="1"/>
      <c r="U46" s="1"/>
      <c r="V46" s="1" t="s">
        <v>1047</v>
      </c>
      <c r="W46" s="1" t="s">
        <v>1048</v>
      </c>
      <c r="X46" s="1"/>
      <c r="Y46" s="1"/>
      <c r="Z46" s="1"/>
      <c r="AA46" s="1" t="s">
        <v>1048</v>
      </c>
      <c r="AB46" s="1"/>
      <c r="AC46" s="1"/>
      <c r="AD46" s="1"/>
      <c r="AE46" s="1" t="s">
        <v>1049</v>
      </c>
      <c r="AF46" s="1"/>
      <c r="AG46" s="1"/>
      <c r="AH46" s="1" t="s">
        <v>748</v>
      </c>
      <c r="AI46" s="1" t="s">
        <v>1050</v>
      </c>
      <c r="AJ46" s="1" t="s">
        <v>1050</v>
      </c>
      <c r="AK46" s="1" t="s">
        <v>1050</v>
      </c>
      <c r="AL46" s="1" t="s">
        <v>1051</v>
      </c>
      <c r="AM46" s="1"/>
      <c r="AN46" s="1"/>
      <c r="AO46" s="1" t="s">
        <v>1050</v>
      </c>
      <c r="AP46" s="1" t="s">
        <v>1050</v>
      </c>
      <c r="AQ46" s="1" t="s">
        <v>1050</v>
      </c>
      <c r="AR46" s="1"/>
      <c r="AS46" s="1"/>
      <c r="AT46" s="1" t="s">
        <v>1052</v>
      </c>
      <c r="AU46" s="1" t="s">
        <v>1052</v>
      </c>
      <c r="AV46" s="1" t="s">
        <v>1052</v>
      </c>
      <c r="AW46" s="1" t="s">
        <v>1050</v>
      </c>
      <c r="AX46" s="1"/>
      <c r="AY46" s="1" t="s">
        <v>1050</v>
      </c>
      <c r="AZ46" s="1" t="s">
        <v>1053</v>
      </c>
      <c r="BA46" s="1" t="s">
        <v>1054</v>
      </c>
      <c r="BB46" s="1" t="s">
        <v>1054</v>
      </c>
      <c r="BC46" s="1" t="s">
        <v>1046</v>
      </c>
      <c r="BD46" s="1" t="s">
        <v>1049</v>
      </c>
      <c r="BE46" s="1" t="s">
        <v>1055</v>
      </c>
      <c r="BF46" s="1" t="s">
        <v>1055</v>
      </c>
      <c r="BG46" s="1" t="s">
        <v>1055</v>
      </c>
      <c r="BH46" s="1" t="s">
        <v>1055</v>
      </c>
      <c r="BI46" s="1" t="s">
        <v>1056</v>
      </c>
      <c r="BJ46" s="1" t="s">
        <v>1057</v>
      </c>
      <c r="BK46" s="1" t="s">
        <v>1058</v>
      </c>
      <c r="BL46" s="1"/>
      <c r="BM46" s="1"/>
      <c r="BN46" s="1"/>
      <c r="BO46" s="1" t="s">
        <v>1058</v>
      </c>
      <c r="BP46" s="1" t="s">
        <v>1058</v>
      </c>
      <c r="BQ46" s="1" t="s">
        <v>1058</v>
      </c>
      <c r="BR46" s="1"/>
      <c r="BS46" s="1"/>
      <c r="BT46" s="1"/>
      <c r="BU46" s="1"/>
      <c r="BV46" s="1"/>
      <c r="BW46" s="1"/>
      <c r="BX46" s="1" t="s">
        <v>1058</v>
      </c>
      <c r="BY46" s="1" t="s">
        <v>1058</v>
      </c>
      <c r="BZ46" s="1"/>
      <c r="CA46" s="1"/>
      <c r="CB46" s="1" t="s">
        <v>1058</v>
      </c>
      <c r="CC46" s="1" t="s">
        <v>1058</v>
      </c>
      <c r="CD46" s="1"/>
      <c r="CE46" s="3"/>
      <c r="CF46" s="1" t="s">
        <v>1057</v>
      </c>
      <c r="CG46" s="1" t="s">
        <v>1057</v>
      </c>
      <c r="CH46" s="1"/>
      <c r="CI46" s="1" t="s">
        <v>1058</v>
      </c>
      <c r="CJ46" s="1"/>
      <c r="CK46" s="1"/>
      <c r="CL46" s="1" t="s">
        <v>1057</v>
      </c>
      <c r="CM46" s="1" t="s">
        <v>1057</v>
      </c>
      <c r="CN46" s="1" t="s">
        <v>1057</v>
      </c>
      <c r="CO46" s="1" t="s">
        <v>1059</v>
      </c>
    </row>
    <row r="47" spans="1:93" s="1" customFormat="1" x14ac:dyDescent="0.35">
      <c r="A47" s="1" t="s">
        <v>742</v>
      </c>
      <c r="B47" s="1">
        <v>2021</v>
      </c>
      <c r="C47" s="15" t="s">
        <v>1003</v>
      </c>
      <c r="E47" s="1" t="s">
        <v>1004</v>
      </c>
      <c r="F47" s="1" t="s">
        <v>1004</v>
      </c>
      <c r="G47" s="1" t="s">
        <v>1004</v>
      </c>
      <c r="H47" s="1" t="s">
        <v>1005</v>
      </c>
      <c r="I47" s="1" t="s">
        <v>1004</v>
      </c>
      <c r="J47" s="1" t="s">
        <v>1004</v>
      </c>
      <c r="L47" s="1" t="s">
        <v>1006</v>
      </c>
      <c r="O47" s="1" t="s">
        <v>1004</v>
      </c>
      <c r="Q47" s="1" t="s">
        <v>1004</v>
      </c>
      <c r="R47" s="1" t="s">
        <v>1004</v>
      </c>
      <c r="S47" s="1" t="s">
        <v>1007</v>
      </c>
      <c r="V47" s="1" t="s">
        <v>1007</v>
      </c>
      <c r="W47" s="1" t="s">
        <v>1008</v>
      </c>
      <c r="AA47" s="1" t="s">
        <v>1008</v>
      </c>
      <c r="AE47" s="1" t="s">
        <v>1009</v>
      </c>
      <c r="AH47" s="1" t="s">
        <v>1010</v>
      </c>
      <c r="AI47" s="1" t="s">
        <v>1011</v>
      </c>
      <c r="AJ47" s="1" t="s">
        <v>1011</v>
      </c>
      <c r="AK47" s="1" t="s">
        <v>1011</v>
      </c>
      <c r="AL47" s="1" t="s">
        <v>1012</v>
      </c>
      <c r="AO47" s="1" t="s">
        <v>1011</v>
      </c>
      <c r="AP47" s="1" t="s">
        <v>1011</v>
      </c>
      <c r="AQ47" s="1" t="s">
        <v>1011</v>
      </c>
      <c r="AT47" s="1" t="s">
        <v>1013</v>
      </c>
      <c r="AU47" s="1" t="s">
        <v>1013</v>
      </c>
      <c r="AV47" s="1" t="s">
        <v>1013</v>
      </c>
      <c r="AW47" s="1" t="s">
        <v>1011</v>
      </c>
      <c r="AY47" s="1" t="s">
        <v>1011</v>
      </c>
      <c r="AZ47" s="1" t="s">
        <v>1014</v>
      </c>
      <c r="BA47" s="1" t="s">
        <v>1015</v>
      </c>
      <c r="BB47" s="1" t="s">
        <v>1015</v>
      </c>
      <c r="BC47" s="1" t="s">
        <v>1006</v>
      </c>
      <c r="BD47" s="1" t="s">
        <v>1009</v>
      </c>
      <c r="BE47" s="1" t="s">
        <v>1016</v>
      </c>
      <c r="BF47" s="1" t="s">
        <v>1016</v>
      </c>
      <c r="BG47" s="1" t="s">
        <v>1016</v>
      </c>
      <c r="BH47" s="1" t="s">
        <v>1016</v>
      </c>
      <c r="BI47" s="1" t="s">
        <v>1017</v>
      </c>
      <c r="BJ47" s="1" t="s">
        <v>1018</v>
      </c>
      <c r="BK47" s="1" t="s">
        <v>1019</v>
      </c>
      <c r="BO47" s="1" t="s">
        <v>1019</v>
      </c>
      <c r="BP47" s="1" t="s">
        <v>1019</v>
      </c>
      <c r="BQ47" s="1" t="s">
        <v>1019</v>
      </c>
      <c r="BX47" s="1" t="s">
        <v>1019</v>
      </c>
      <c r="BY47" s="1" t="s">
        <v>1019</v>
      </c>
      <c r="CB47" s="1" t="s">
        <v>1019</v>
      </c>
      <c r="CC47" s="1" t="s">
        <v>1019</v>
      </c>
      <c r="CF47" s="1" t="s">
        <v>1018</v>
      </c>
      <c r="CG47" s="1" t="s">
        <v>1018</v>
      </c>
      <c r="CH47" s="1" t="s">
        <v>1019</v>
      </c>
      <c r="CI47" s="1" t="s">
        <v>1019</v>
      </c>
      <c r="CL47" s="1" t="s">
        <v>1018</v>
      </c>
      <c r="CM47" s="1" t="s">
        <v>1018</v>
      </c>
      <c r="CN47" s="1" t="s">
        <v>1018</v>
      </c>
      <c r="CO47" s="1" t="s">
        <v>1020</v>
      </c>
    </row>
    <row r="48" spans="1:93" x14ac:dyDescent="0.35">
      <c r="A48" s="1"/>
      <c r="B48" s="15"/>
      <c r="C48" s="15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</row>
    <row r="49" spans="1:93" x14ac:dyDescent="0.35">
      <c r="A49" s="1"/>
      <c r="B49" s="15"/>
      <c r="C49" s="15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</row>
    <row r="50" spans="1:93" x14ac:dyDescent="0.35">
      <c r="A50" s="1"/>
      <c r="B50" s="15"/>
      <c r="C50" s="15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</row>
    <row r="51" spans="1:93" x14ac:dyDescent="0.35">
      <c r="A51" s="1"/>
      <c r="B51" s="15"/>
      <c r="C51" s="15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</row>
    <row r="52" spans="1:93" x14ac:dyDescent="0.35">
      <c r="A52" s="1"/>
      <c r="B52" s="15"/>
      <c r="C52" s="15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</row>
    <row r="53" spans="1:93" x14ac:dyDescent="0.35">
      <c r="A53" s="1"/>
      <c r="B53" s="15"/>
      <c r="C53" s="15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</row>
    <row r="54" spans="1:93" x14ac:dyDescent="0.35">
      <c r="A54" s="1"/>
      <c r="B54" s="15"/>
      <c r="C54" s="15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</row>
    <row r="55" spans="1:93" x14ac:dyDescent="0.35">
      <c r="A55" s="1"/>
      <c r="B55" s="15"/>
      <c r="C55" s="15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</row>
    <row r="56" spans="1:93" x14ac:dyDescent="0.35">
      <c r="A56" s="1"/>
      <c r="B56" s="15"/>
      <c r="C56" s="15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</row>
    <row r="57" spans="1:93" x14ac:dyDescent="0.35">
      <c r="A57" s="1"/>
      <c r="B57" s="15"/>
      <c r="C57" s="15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</row>
    <row r="58" spans="1:93" x14ac:dyDescent="0.35">
      <c r="A58" s="1"/>
      <c r="B58" s="15"/>
      <c r="C58" s="15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</row>
    <row r="59" spans="1:93" x14ac:dyDescent="0.35">
      <c r="A59" s="1"/>
      <c r="B59" s="15"/>
      <c r="C59" s="15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</row>
    <row r="60" spans="1:93" x14ac:dyDescent="0.35">
      <c r="A60" s="1"/>
      <c r="B60" s="15"/>
      <c r="C60" s="15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</row>
    <row r="61" spans="1:93" x14ac:dyDescent="0.35">
      <c r="A61" s="1"/>
      <c r="B61" s="15"/>
      <c r="C61" s="15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</row>
    <row r="62" spans="1:93" x14ac:dyDescent="0.35">
      <c r="A62" s="1"/>
      <c r="B62" s="15"/>
      <c r="C62" s="15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</row>
    <row r="63" spans="1:93" x14ac:dyDescent="0.35">
      <c r="A63" s="1"/>
      <c r="B63" s="15"/>
      <c r="C63" s="15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</row>
    <row r="64" spans="1:93" x14ac:dyDescent="0.35">
      <c r="A64" s="1"/>
      <c r="B64" s="15"/>
      <c r="C64" s="15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</row>
    <row r="65" spans="1:93" x14ac:dyDescent="0.35">
      <c r="A65" s="1"/>
      <c r="B65" s="15"/>
      <c r="C65" s="15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</row>
    <row r="66" spans="1:93" x14ac:dyDescent="0.35">
      <c r="A66" s="1"/>
      <c r="B66" s="15"/>
      <c r="C66" s="15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</row>
    <row r="67" spans="1:93" x14ac:dyDescent="0.35">
      <c r="A67" s="1"/>
      <c r="B67" s="15"/>
      <c r="C67" s="15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</row>
    <row r="68" spans="1:93" x14ac:dyDescent="0.35">
      <c r="A68" s="1"/>
      <c r="B68" s="15"/>
      <c r="C68" s="15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</row>
    <row r="69" spans="1:93" x14ac:dyDescent="0.35">
      <c r="A69" s="1"/>
      <c r="B69" s="15"/>
      <c r="C69" s="15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</row>
    <row r="70" spans="1:93" x14ac:dyDescent="0.35">
      <c r="A70" s="1"/>
      <c r="B70" s="15"/>
      <c r="C70" s="15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</row>
    <row r="71" spans="1:93" x14ac:dyDescent="0.35">
      <c r="A71" s="1"/>
      <c r="B71" s="15"/>
      <c r="C71" s="15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</row>
    <row r="72" spans="1:93" x14ac:dyDescent="0.35">
      <c r="A72" s="1"/>
      <c r="B72" s="15"/>
      <c r="C72" s="15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</row>
    <row r="73" spans="1:93" x14ac:dyDescent="0.35">
      <c r="A73" s="1"/>
      <c r="B73" s="15"/>
      <c r="C73" s="15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</row>
    <row r="74" spans="1:93" x14ac:dyDescent="0.35">
      <c r="A74" s="1"/>
      <c r="B74" s="15"/>
      <c r="C74" s="15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</row>
    <row r="75" spans="1:93" x14ac:dyDescent="0.35">
      <c r="A75" s="1"/>
      <c r="B75" s="15"/>
      <c r="C75" s="15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</row>
    <row r="76" spans="1:93" x14ac:dyDescent="0.35">
      <c r="A76" s="1"/>
      <c r="B76" s="15"/>
      <c r="C76" s="15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</row>
    <row r="77" spans="1:93" x14ac:dyDescent="0.35">
      <c r="A77" s="1"/>
      <c r="B77" s="15"/>
      <c r="C77" s="15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</row>
    <row r="78" spans="1:93" x14ac:dyDescent="0.35">
      <c r="A78" s="1"/>
      <c r="B78" s="15"/>
      <c r="C78" s="15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</row>
    <row r="79" spans="1:93" x14ac:dyDescent="0.35">
      <c r="A79" s="1"/>
      <c r="B79" s="15"/>
      <c r="C79" s="15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</row>
    <row r="80" spans="1:93" x14ac:dyDescent="0.35">
      <c r="A80" s="1"/>
      <c r="B80" s="15"/>
      <c r="C80" s="15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</row>
    <row r="81" spans="1:93" x14ac:dyDescent="0.35">
      <c r="A81" s="1"/>
      <c r="B81" s="15"/>
      <c r="C81" s="15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</row>
    <row r="82" spans="1:93" x14ac:dyDescent="0.35">
      <c r="A82" s="1"/>
      <c r="B82" s="15"/>
      <c r="C82" s="15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</row>
    <row r="83" spans="1:93" x14ac:dyDescent="0.35">
      <c r="A83" s="1"/>
      <c r="B83" s="15"/>
      <c r="C83" s="15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</row>
    <row r="84" spans="1:93" x14ac:dyDescent="0.35">
      <c r="A84" s="1"/>
      <c r="B84" s="15"/>
      <c r="C84" s="15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</row>
    <row r="85" spans="1:93" x14ac:dyDescent="0.35">
      <c r="A85" s="1"/>
      <c r="B85" s="15"/>
      <c r="C85" s="15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</row>
    <row r="86" spans="1:93" x14ac:dyDescent="0.35">
      <c r="A86" s="1"/>
      <c r="B86" s="15"/>
      <c r="C86" s="15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</row>
    <row r="87" spans="1:93" x14ac:dyDescent="0.35">
      <c r="A87" s="1"/>
      <c r="B87" s="15"/>
      <c r="C87" s="15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</row>
    <row r="88" spans="1:93" x14ac:dyDescent="0.35">
      <c r="A88" s="1"/>
      <c r="B88" s="15"/>
      <c r="C88" s="15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</row>
    <row r="89" spans="1:93" x14ac:dyDescent="0.35">
      <c r="A89" s="1"/>
      <c r="B89" s="15"/>
      <c r="C89" s="15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</row>
    <row r="90" spans="1:93" x14ac:dyDescent="0.35">
      <c r="A90" s="1"/>
      <c r="B90" s="15"/>
      <c r="C90" s="15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</row>
    <row r="91" spans="1:93" x14ac:dyDescent="0.35">
      <c r="A91" s="1"/>
      <c r="B91" s="15"/>
      <c r="C91" s="15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</row>
    <row r="92" spans="1:93" x14ac:dyDescent="0.35">
      <c r="A92" s="1"/>
      <c r="B92" s="15"/>
      <c r="C92" s="15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</row>
    <row r="93" spans="1:93" x14ac:dyDescent="0.35">
      <c r="A93" s="1"/>
      <c r="B93" s="15"/>
      <c r="C93" s="15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</row>
    <row r="94" spans="1:93" x14ac:dyDescent="0.35">
      <c r="A94" s="1"/>
      <c r="B94" s="15"/>
      <c r="C94" s="15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</row>
    <row r="95" spans="1:93" x14ac:dyDescent="0.35">
      <c r="A95" s="1"/>
      <c r="B95" s="15"/>
      <c r="C95" s="15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</row>
    <row r="96" spans="1:93" x14ac:dyDescent="0.35">
      <c r="A96" s="1"/>
      <c r="B96" s="15"/>
      <c r="C96" s="15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</row>
    <row r="97" spans="1:93" x14ac:dyDescent="0.35">
      <c r="A97" s="1"/>
      <c r="B97" s="15"/>
      <c r="C97" s="15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</row>
    <row r="98" spans="1:93" x14ac:dyDescent="0.35">
      <c r="A98" s="1"/>
      <c r="B98" s="15"/>
      <c r="C98" s="15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</row>
    <row r="99" spans="1:93" x14ac:dyDescent="0.35">
      <c r="A99" s="1"/>
      <c r="B99" s="15"/>
      <c r="C99" s="15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</row>
    <row r="100" spans="1:93" x14ac:dyDescent="0.35">
      <c r="A100" s="1"/>
      <c r="B100" s="15"/>
      <c r="C100" s="15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</row>
    <row r="101" spans="1:93" x14ac:dyDescent="0.35">
      <c r="A101" s="1"/>
      <c r="B101" s="15"/>
      <c r="C101" s="15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</row>
    <row r="102" spans="1:93" x14ac:dyDescent="0.35">
      <c r="A102" s="1"/>
      <c r="B102" s="15"/>
      <c r="C102" s="15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</row>
    <row r="103" spans="1:93" x14ac:dyDescent="0.35">
      <c r="A103" s="1"/>
      <c r="B103" s="15"/>
      <c r="C103" s="15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</row>
    <row r="104" spans="1:93" x14ac:dyDescent="0.35">
      <c r="A104" s="1"/>
      <c r="B104" s="15"/>
      <c r="C104" s="15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</row>
    <row r="105" spans="1:93" x14ac:dyDescent="0.35">
      <c r="A105" s="1"/>
      <c r="B105" s="15"/>
      <c r="C105" s="15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</row>
    <row r="106" spans="1:93" x14ac:dyDescent="0.35">
      <c r="A106" s="1"/>
      <c r="B106" s="15"/>
      <c r="C106" s="15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</row>
    <row r="107" spans="1:93" x14ac:dyDescent="0.35">
      <c r="A107" s="1"/>
      <c r="B107" s="15"/>
      <c r="C107" s="15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</row>
    <row r="108" spans="1:93" x14ac:dyDescent="0.35">
      <c r="A108" s="1"/>
      <c r="B108" s="15"/>
      <c r="C108" s="15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</row>
    <row r="109" spans="1:93" x14ac:dyDescent="0.35">
      <c r="A109" s="1"/>
      <c r="B109" s="15"/>
      <c r="C109" s="15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</row>
    <row r="110" spans="1:93" x14ac:dyDescent="0.35">
      <c r="A110" s="1"/>
      <c r="B110" s="15"/>
      <c r="C110" s="15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</row>
    <row r="111" spans="1:93" x14ac:dyDescent="0.35">
      <c r="A111" s="1"/>
      <c r="B111" s="15"/>
      <c r="C111" s="15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</row>
    <row r="112" spans="1:93" x14ac:dyDescent="0.35">
      <c r="A112" s="1"/>
      <c r="B112" s="15"/>
      <c r="C112" s="15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</row>
    <row r="113" spans="1:93" x14ac:dyDescent="0.35">
      <c r="A113" s="1"/>
      <c r="B113" s="15"/>
      <c r="C113" s="15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</row>
    <row r="114" spans="1:93" x14ac:dyDescent="0.35">
      <c r="A114" s="1"/>
      <c r="B114" s="15"/>
      <c r="C114" s="15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</row>
    <row r="115" spans="1:93" x14ac:dyDescent="0.35">
      <c r="A115" s="1"/>
      <c r="B115" s="15"/>
      <c r="C115" s="15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</row>
    <row r="116" spans="1:93" x14ac:dyDescent="0.35">
      <c r="A116" s="1"/>
      <c r="B116" s="15"/>
      <c r="C116" s="15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</row>
    <row r="117" spans="1:93" x14ac:dyDescent="0.35">
      <c r="A117" s="1"/>
      <c r="B117" s="15"/>
      <c r="C117" s="15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</row>
    <row r="118" spans="1:93" x14ac:dyDescent="0.35">
      <c r="A118" s="1"/>
      <c r="B118" s="15"/>
      <c r="C118" s="15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</row>
    <row r="119" spans="1:93" x14ac:dyDescent="0.35">
      <c r="A119" s="1"/>
      <c r="B119" s="15"/>
      <c r="C119" s="15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</row>
    <row r="120" spans="1:93" x14ac:dyDescent="0.35">
      <c r="A120" s="1"/>
      <c r="B120" s="15"/>
      <c r="C120" s="15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</row>
    <row r="121" spans="1:93" x14ac:dyDescent="0.35">
      <c r="A121" s="1"/>
      <c r="B121" s="15"/>
      <c r="C121" s="15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</row>
    <row r="122" spans="1:93" x14ac:dyDescent="0.35">
      <c r="A122" s="1"/>
      <c r="B122" s="15"/>
      <c r="C122" s="15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</row>
    <row r="123" spans="1:93" x14ac:dyDescent="0.35">
      <c r="A123" s="1"/>
      <c r="B123" s="15"/>
      <c r="C123" s="15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</row>
    <row r="124" spans="1:93" x14ac:dyDescent="0.35">
      <c r="A124" s="1"/>
      <c r="B124" s="15"/>
      <c r="C124" s="15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</row>
    <row r="125" spans="1:93" x14ac:dyDescent="0.35">
      <c r="A125" s="1"/>
      <c r="B125" s="15"/>
      <c r="C125" s="15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</row>
    <row r="126" spans="1:93" x14ac:dyDescent="0.35">
      <c r="A126" s="1"/>
      <c r="B126" s="15"/>
      <c r="C126" s="15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</row>
    <row r="127" spans="1:93" x14ac:dyDescent="0.35">
      <c r="A127" s="1"/>
      <c r="B127" s="15"/>
      <c r="C127" s="15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</row>
    <row r="128" spans="1:93" x14ac:dyDescent="0.35">
      <c r="A128" s="1"/>
      <c r="B128" s="15"/>
      <c r="C128" s="15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</row>
    <row r="129" spans="1:93" x14ac:dyDescent="0.35">
      <c r="A129" s="1"/>
      <c r="B129" s="15"/>
      <c r="C129" s="15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</row>
    <row r="130" spans="1:93" x14ac:dyDescent="0.35">
      <c r="A130" s="1"/>
      <c r="B130" s="15"/>
      <c r="C130" s="15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</row>
    <row r="131" spans="1:93" x14ac:dyDescent="0.35">
      <c r="A131" s="1"/>
      <c r="B131" s="15"/>
      <c r="C131" s="15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</row>
    <row r="132" spans="1:93" x14ac:dyDescent="0.35">
      <c r="A132" s="1"/>
      <c r="B132" s="15"/>
      <c r="C132" s="15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</row>
    <row r="133" spans="1:93" x14ac:dyDescent="0.35">
      <c r="A133" s="1"/>
      <c r="B133" s="15"/>
      <c r="C133" s="15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</row>
    <row r="134" spans="1:93" x14ac:dyDescent="0.35">
      <c r="A134" s="1"/>
      <c r="B134" s="15"/>
      <c r="C134" s="15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</row>
    <row r="135" spans="1:93" x14ac:dyDescent="0.35">
      <c r="A135" s="1"/>
      <c r="B135" s="15"/>
      <c r="C135" s="15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</row>
    <row r="136" spans="1:93" x14ac:dyDescent="0.35">
      <c r="A136" s="1"/>
      <c r="B136" s="15"/>
      <c r="C136" s="15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</row>
    <row r="137" spans="1:93" x14ac:dyDescent="0.35">
      <c r="A137" s="1"/>
      <c r="B137" s="15"/>
      <c r="C137" s="15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</row>
    <row r="138" spans="1:93" x14ac:dyDescent="0.35">
      <c r="A138" s="1"/>
      <c r="B138" s="15"/>
      <c r="C138" s="15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</row>
    <row r="139" spans="1:93" x14ac:dyDescent="0.35">
      <c r="A139" s="1"/>
      <c r="B139" s="15"/>
      <c r="C139" s="15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</row>
    <row r="140" spans="1:93" x14ac:dyDescent="0.35">
      <c r="A140" s="1"/>
      <c r="B140" s="15"/>
      <c r="C140" s="15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</row>
    <row r="141" spans="1:93" x14ac:dyDescent="0.35">
      <c r="A141" s="1"/>
      <c r="B141" s="15"/>
      <c r="C141" s="15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</row>
    <row r="142" spans="1:93" x14ac:dyDescent="0.35">
      <c r="A142" s="1"/>
      <c r="B142" s="15"/>
      <c r="C142" s="15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</row>
    <row r="143" spans="1:93" x14ac:dyDescent="0.35">
      <c r="A143" s="1"/>
      <c r="B143" s="15"/>
      <c r="C143" s="15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</row>
    <row r="144" spans="1:93" x14ac:dyDescent="0.35">
      <c r="A144" s="1"/>
      <c r="B144" s="15"/>
      <c r="C144" s="15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</row>
    <row r="145" spans="1:93" x14ac:dyDescent="0.35">
      <c r="A145" s="1"/>
      <c r="B145" s="15"/>
      <c r="C145" s="15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</row>
    <row r="146" spans="1:93" x14ac:dyDescent="0.35">
      <c r="A146" s="1"/>
      <c r="B146" s="15"/>
      <c r="C146" s="15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</row>
    <row r="147" spans="1:93" x14ac:dyDescent="0.35">
      <c r="A147" s="1"/>
      <c r="B147" s="15"/>
      <c r="C147" s="15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</row>
    <row r="148" spans="1:93" x14ac:dyDescent="0.35">
      <c r="A148" s="1"/>
      <c r="B148" s="15"/>
      <c r="C148" s="15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</row>
    <row r="149" spans="1:93" x14ac:dyDescent="0.35">
      <c r="A149" s="1"/>
      <c r="B149" s="15"/>
      <c r="C149" s="15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</row>
    <row r="150" spans="1:93" x14ac:dyDescent="0.35">
      <c r="A150" s="1"/>
      <c r="B150" s="15"/>
      <c r="C150" s="15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</row>
    <row r="151" spans="1:93" x14ac:dyDescent="0.35">
      <c r="A151" s="1"/>
      <c r="B151" s="15"/>
      <c r="C151" s="15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</row>
    <row r="152" spans="1:93" x14ac:dyDescent="0.35">
      <c r="A152" s="1"/>
      <c r="B152" s="15"/>
      <c r="C152" s="15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</row>
    <row r="153" spans="1:93" x14ac:dyDescent="0.35">
      <c r="A153" s="1"/>
      <c r="B153" s="15"/>
      <c r="C153" s="15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</row>
    <row r="154" spans="1:93" x14ac:dyDescent="0.35">
      <c r="A154" s="1"/>
      <c r="B154" s="15"/>
      <c r="C154" s="15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</row>
    <row r="155" spans="1:93" x14ac:dyDescent="0.35">
      <c r="A155" s="1"/>
      <c r="B155" s="15"/>
      <c r="C155" s="15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</row>
    <row r="156" spans="1:93" x14ac:dyDescent="0.35">
      <c r="A156" s="1"/>
      <c r="B156" s="15"/>
      <c r="C156" s="15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</row>
    <row r="157" spans="1:93" x14ac:dyDescent="0.35">
      <c r="A157" s="1"/>
      <c r="B157" s="15"/>
      <c r="C157" s="15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</row>
    <row r="158" spans="1:93" x14ac:dyDescent="0.35">
      <c r="A158" s="1"/>
      <c r="B158" s="15"/>
      <c r="C158" s="15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</row>
    <row r="159" spans="1:93" x14ac:dyDescent="0.35">
      <c r="A159" s="1"/>
      <c r="B159" s="15"/>
      <c r="C159" s="15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</row>
    <row r="160" spans="1:93" x14ac:dyDescent="0.35">
      <c r="A160" s="1"/>
      <c r="B160" s="15"/>
      <c r="C160" s="15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</row>
    <row r="161" spans="1:93" x14ac:dyDescent="0.35">
      <c r="A161" s="1"/>
      <c r="B161" s="15"/>
      <c r="C161" s="15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</row>
    <row r="162" spans="1:93" x14ac:dyDescent="0.35">
      <c r="A162" s="1"/>
      <c r="B162" s="15"/>
      <c r="C162" s="15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</row>
    <row r="163" spans="1:93" x14ac:dyDescent="0.35">
      <c r="A163" s="1"/>
      <c r="B163" s="15"/>
      <c r="C163" s="15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</row>
    <row r="164" spans="1:93" x14ac:dyDescent="0.35">
      <c r="A164" s="1"/>
      <c r="B164" s="15"/>
      <c r="C164" s="15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</row>
    <row r="165" spans="1:93" x14ac:dyDescent="0.35">
      <c r="A165" s="1"/>
      <c r="B165" s="15"/>
      <c r="C165" s="15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</row>
    <row r="166" spans="1:93" x14ac:dyDescent="0.35">
      <c r="A166" s="1"/>
      <c r="B166" s="15"/>
      <c r="C166" s="15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</row>
    <row r="167" spans="1:93" x14ac:dyDescent="0.35">
      <c r="A167" s="1"/>
      <c r="B167" s="15"/>
      <c r="C167" s="15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</row>
    <row r="168" spans="1:93" x14ac:dyDescent="0.35">
      <c r="A168" s="1"/>
      <c r="B168" s="15"/>
      <c r="C168" s="15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</row>
    <row r="169" spans="1:93" x14ac:dyDescent="0.35">
      <c r="A169" s="1"/>
      <c r="B169" s="15"/>
      <c r="C169" s="15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</row>
    <row r="170" spans="1:93" x14ac:dyDescent="0.35">
      <c r="A170" s="1"/>
      <c r="B170" s="15"/>
      <c r="C170" s="15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</row>
    <row r="171" spans="1:93" x14ac:dyDescent="0.35">
      <c r="A171" s="1"/>
      <c r="B171" s="15"/>
      <c r="C171" s="15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</row>
    <row r="172" spans="1:93" x14ac:dyDescent="0.35">
      <c r="A172" s="1"/>
      <c r="B172" s="15"/>
      <c r="C172" s="15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</row>
    <row r="173" spans="1:93" x14ac:dyDescent="0.35">
      <c r="A173" s="1"/>
      <c r="B173" s="15"/>
      <c r="C173" s="15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</row>
    <row r="174" spans="1:93" x14ac:dyDescent="0.35">
      <c r="A174" s="1"/>
      <c r="B174" s="15"/>
      <c r="C174" s="15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</row>
    <row r="175" spans="1:93" x14ac:dyDescent="0.35">
      <c r="A175" s="1"/>
      <c r="B175" s="15"/>
      <c r="C175" s="15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</row>
    <row r="176" spans="1:93" x14ac:dyDescent="0.35">
      <c r="A176" s="1"/>
      <c r="B176" s="15"/>
      <c r="C176" s="15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</row>
    <row r="177" spans="1:93" x14ac:dyDescent="0.35">
      <c r="A177" s="1"/>
      <c r="B177" s="15"/>
      <c r="C177" s="15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</row>
    <row r="178" spans="1:93" x14ac:dyDescent="0.35">
      <c r="A178" s="1"/>
      <c r="B178" s="15"/>
      <c r="C178" s="15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</row>
    <row r="179" spans="1:93" x14ac:dyDescent="0.35">
      <c r="A179" s="1"/>
      <c r="B179" s="15"/>
      <c r="C179" s="15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</row>
    <row r="180" spans="1:93" x14ac:dyDescent="0.35">
      <c r="A180" s="1"/>
      <c r="B180" s="15"/>
      <c r="C180" s="15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</row>
    <row r="181" spans="1:93" x14ac:dyDescent="0.35">
      <c r="A181" s="1"/>
      <c r="B181" s="15"/>
      <c r="C181" s="15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</row>
    <row r="182" spans="1:93" x14ac:dyDescent="0.35">
      <c r="A182" s="1"/>
      <c r="B182" s="15"/>
      <c r="C182" s="15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</row>
    <row r="183" spans="1:93" x14ac:dyDescent="0.35">
      <c r="A183" s="1"/>
      <c r="B183" s="15"/>
      <c r="C183" s="15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</row>
    <row r="184" spans="1:93" x14ac:dyDescent="0.35">
      <c r="A184" s="1"/>
      <c r="B184" s="15"/>
      <c r="C184" s="15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</row>
    <row r="185" spans="1:93" x14ac:dyDescent="0.35">
      <c r="A185" s="1"/>
      <c r="B185" s="15"/>
      <c r="C185" s="15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</row>
    <row r="186" spans="1:93" x14ac:dyDescent="0.35">
      <c r="A186" s="1"/>
      <c r="B186" s="15"/>
      <c r="C186" s="15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</row>
    <row r="187" spans="1:93" x14ac:dyDescent="0.35">
      <c r="A187" s="1"/>
      <c r="B187" s="15"/>
      <c r="C187" s="15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</row>
    <row r="188" spans="1:93" x14ac:dyDescent="0.35">
      <c r="A188" s="1"/>
      <c r="B188" s="15"/>
      <c r="C188" s="15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</row>
    <row r="189" spans="1:93" x14ac:dyDescent="0.35">
      <c r="A189" s="1"/>
      <c r="B189" s="15"/>
      <c r="C189" s="15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</row>
    <row r="190" spans="1:93" x14ac:dyDescent="0.35">
      <c r="A190" s="1"/>
      <c r="B190" s="15"/>
      <c r="C190" s="15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</row>
    <row r="191" spans="1:93" x14ac:dyDescent="0.35">
      <c r="A191" s="1"/>
      <c r="B191" s="15"/>
      <c r="C191" s="15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</row>
    <row r="192" spans="1:93" x14ac:dyDescent="0.35">
      <c r="A192" s="1"/>
      <c r="B192" s="15"/>
      <c r="C192" s="15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</row>
    <row r="193" spans="1:93" x14ac:dyDescent="0.35">
      <c r="A193" s="1"/>
      <c r="B193" s="15"/>
      <c r="C193" s="15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</row>
    <row r="194" spans="1:93" x14ac:dyDescent="0.35">
      <c r="A194" s="1"/>
      <c r="B194" s="15"/>
      <c r="C194" s="15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</row>
    <row r="195" spans="1:93" x14ac:dyDescent="0.35">
      <c r="A195" s="1"/>
      <c r="B195" s="15"/>
      <c r="C195" s="15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</row>
    <row r="196" spans="1:93" x14ac:dyDescent="0.35">
      <c r="A196" s="1"/>
      <c r="B196" s="15"/>
      <c r="C196" s="15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</row>
    <row r="197" spans="1:93" x14ac:dyDescent="0.35">
      <c r="A197" s="1"/>
      <c r="B197" s="15"/>
      <c r="C197" s="15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</row>
    <row r="198" spans="1:93" x14ac:dyDescent="0.35">
      <c r="A198" s="1"/>
      <c r="B198" s="15"/>
      <c r="C198" s="15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</row>
    <row r="199" spans="1:93" x14ac:dyDescent="0.35">
      <c r="A199" s="1"/>
      <c r="B199" s="15"/>
      <c r="C199" s="15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</row>
    <row r="200" spans="1:93" x14ac:dyDescent="0.35">
      <c r="A200" s="1"/>
      <c r="B200" s="15"/>
      <c r="C200" s="15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</row>
    <row r="201" spans="1:93" x14ac:dyDescent="0.35">
      <c r="A201" s="1"/>
      <c r="B201" s="15"/>
      <c r="C201" s="15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</row>
    <row r="202" spans="1:93" x14ac:dyDescent="0.35">
      <c r="A202" s="1"/>
      <c r="B202" s="15"/>
      <c r="C202" s="15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</row>
    <row r="203" spans="1:93" x14ac:dyDescent="0.35">
      <c r="A203" s="1"/>
      <c r="B203" s="15"/>
      <c r="C203" s="15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</row>
    <row r="204" spans="1:93" x14ac:dyDescent="0.35">
      <c r="A204" s="1"/>
      <c r="B204" s="15"/>
      <c r="C204" s="15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</row>
    <row r="205" spans="1:93" x14ac:dyDescent="0.35">
      <c r="A205" s="1"/>
      <c r="B205" s="15"/>
      <c r="C205" s="15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</row>
    <row r="206" spans="1:93" x14ac:dyDescent="0.35">
      <c r="A206" s="1"/>
      <c r="B206" s="15"/>
      <c r="C206" s="15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</row>
    <row r="207" spans="1:93" x14ac:dyDescent="0.35">
      <c r="A207" s="1"/>
      <c r="B207" s="15"/>
      <c r="C207" s="15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</row>
    <row r="208" spans="1:93" x14ac:dyDescent="0.35">
      <c r="A208" s="1"/>
      <c r="B208" s="15"/>
      <c r="C208" s="15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</row>
    <row r="209" spans="1:93" x14ac:dyDescent="0.35">
      <c r="A209" s="1"/>
      <c r="B209" s="15"/>
      <c r="C209" s="15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</row>
    <row r="210" spans="1:93" x14ac:dyDescent="0.35">
      <c r="A210" s="1"/>
      <c r="B210" s="15"/>
      <c r="C210" s="15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</row>
    <row r="211" spans="1:93" x14ac:dyDescent="0.35">
      <c r="A211" s="1"/>
      <c r="B211" s="15"/>
      <c r="C211" s="15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</row>
    <row r="212" spans="1:93" x14ac:dyDescent="0.35">
      <c r="A212" s="1"/>
      <c r="B212" s="15"/>
      <c r="C212" s="15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</row>
    <row r="213" spans="1:93" x14ac:dyDescent="0.35">
      <c r="A213" s="1"/>
      <c r="B213" s="15"/>
      <c r="C213" s="15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</row>
    <row r="214" spans="1:93" x14ac:dyDescent="0.35">
      <c r="A214" s="1"/>
      <c r="B214" s="15"/>
      <c r="C214" s="15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</row>
    <row r="215" spans="1:93" x14ac:dyDescent="0.35">
      <c r="A215" s="1"/>
      <c r="B215" s="15"/>
      <c r="C215" s="15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</row>
    <row r="216" spans="1:93" x14ac:dyDescent="0.35">
      <c r="A216" s="1"/>
      <c r="B216" s="15"/>
      <c r="C216" s="15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</row>
    <row r="217" spans="1:93" x14ac:dyDescent="0.35">
      <c r="A217" s="1"/>
      <c r="B217" s="15"/>
      <c r="C217" s="15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</row>
    <row r="218" spans="1:93" x14ac:dyDescent="0.35">
      <c r="A218" s="1"/>
      <c r="B218" s="15"/>
      <c r="C218" s="15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</row>
    <row r="219" spans="1:93" x14ac:dyDescent="0.35">
      <c r="A219" s="1"/>
      <c r="B219" s="15"/>
      <c r="C219" s="15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</row>
    <row r="220" spans="1:93" x14ac:dyDescent="0.35">
      <c r="A220" s="1"/>
      <c r="B220" s="15"/>
      <c r="C220" s="15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</row>
    <row r="221" spans="1:93" x14ac:dyDescent="0.35">
      <c r="A221" s="1"/>
      <c r="B221" s="15"/>
      <c r="C221" s="15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</row>
    <row r="222" spans="1:93" x14ac:dyDescent="0.35">
      <c r="A222" s="1"/>
      <c r="B222" s="15"/>
      <c r="C222" s="15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</row>
    <row r="223" spans="1:93" x14ac:dyDescent="0.35">
      <c r="A223" s="1"/>
      <c r="B223" s="15"/>
      <c r="C223" s="15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</row>
    <row r="224" spans="1:93" x14ac:dyDescent="0.35">
      <c r="A224" s="1"/>
      <c r="B224" s="15"/>
      <c r="C224" s="15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</row>
    <row r="225" spans="1:93" x14ac:dyDescent="0.35">
      <c r="A225" s="1"/>
      <c r="B225" s="15"/>
      <c r="C225" s="15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</row>
    <row r="226" spans="1:93" x14ac:dyDescent="0.35">
      <c r="A226" s="1"/>
      <c r="B226" s="15"/>
      <c r="C226" s="15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</row>
    <row r="227" spans="1:93" x14ac:dyDescent="0.35">
      <c r="A227" s="1"/>
      <c r="B227" s="15"/>
      <c r="C227" s="15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</row>
    <row r="228" spans="1:93" x14ac:dyDescent="0.35">
      <c r="A228" s="1"/>
      <c r="B228" s="15"/>
      <c r="C228" s="15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</row>
    <row r="229" spans="1:93" x14ac:dyDescent="0.35">
      <c r="A229" s="1"/>
      <c r="B229" s="15"/>
      <c r="C229" s="15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</row>
    <row r="230" spans="1:93" x14ac:dyDescent="0.35">
      <c r="A230" s="1"/>
      <c r="B230" s="15"/>
      <c r="C230" s="15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</row>
    <row r="231" spans="1:93" x14ac:dyDescent="0.35">
      <c r="A231" s="1"/>
      <c r="B231" s="15"/>
      <c r="C231" s="15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</row>
    <row r="232" spans="1:93" x14ac:dyDescent="0.35">
      <c r="A232" s="1"/>
      <c r="B232" s="15"/>
      <c r="C232" s="15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</row>
    <row r="233" spans="1:93" x14ac:dyDescent="0.35">
      <c r="A233" s="1"/>
      <c r="B233" s="15"/>
      <c r="C233" s="15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</row>
    <row r="234" spans="1:93" x14ac:dyDescent="0.35">
      <c r="A234" s="1"/>
      <c r="B234" s="15"/>
      <c r="C234" s="15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</row>
    <row r="235" spans="1:93" x14ac:dyDescent="0.35">
      <c r="A235" s="1"/>
      <c r="B235" s="15"/>
      <c r="C235" s="15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</row>
    <row r="236" spans="1:93" x14ac:dyDescent="0.35">
      <c r="A236" s="1"/>
      <c r="B236" s="15"/>
      <c r="C236" s="15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</row>
    <row r="237" spans="1:93" x14ac:dyDescent="0.35">
      <c r="A237" s="1"/>
      <c r="B237" s="15"/>
      <c r="C237" s="15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</row>
    <row r="238" spans="1:93" x14ac:dyDescent="0.35">
      <c r="A238" s="1"/>
      <c r="B238" s="15"/>
      <c r="C238" s="15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</row>
    <row r="239" spans="1:93" x14ac:dyDescent="0.35">
      <c r="A239" s="1"/>
      <c r="B239" s="15"/>
      <c r="C239" s="15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</row>
    <row r="240" spans="1:93" x14ac:dyDescent="0.35">
      <c r="A240" s="1"/>
      <c r="B240" s="15"/>
      <c r="C240" s="15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</row>
    <row r="241" spans="1:93" x14ac:dyDescent="0.35">
      <c r="A241" s="1"/>
      <c r="B241" s="15"/>
      <c r="C241" s="15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</row>
    <row r="242" spans="1:93" x14ac:dyDescent="0.35">
      <c r="A242" s="1"/>
      <c r="B242" s="15"/>
      <c r="C242" s="15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</row>
    <row r="243" spans="1:93" x14ac:dyDescent="0.35">
      <c r="A243" s="1"/>
      <c r="B243" s="15"/>
      <c r="C243" s="15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</row>
    <row r="244" spans="1:93" x14ac:dyDescent="0.35">
      <c r="A244" s="1"/>
      <c r="B244" s="15"/>
      <c r="C244" s="15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</row>
    <row r="245" spans="1:93" x14ac:dyDescent="0.35">
      <c r="A245" s="1"/>
      <c r="B245" s="15"/>
      <c r="C245" s="15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</row>
    <row r="246" spans="1:93" x14ac:dyDescent="0.35">
      <c r="A246" s="1"/>
      <c r="B246" s="15"/>
      <c r="C246" s="15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</row>
    <row r="247" spans="1:93" x14ac:dyDescent="0.35">
      <c r="A247" s="1"/>
      <c r="B247" s="15"/>
      <c r="C247" s="15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</row>
    <row r="248" spans="1:93" x14ac:dyDescent="0.35">
      <c r="A248" s="1"/>
      <c r="B248" s="15"/>
      <c r="C248" s="15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</row>
    <row r="249" spans="1:93" x14ac:dyDescent="0.35">
      <c r="A249" s="1"/>
      <c r="B249" s="15"/>
      <c r="C249" s="15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</row>
    <row r="250" spans="1:93" x14ac:dyDescent="0.35">
      <c r="A250" s="1"/>
      <c r="B250" s="15"/>
      <c r="C250" s="15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</row>
    <row r="251" spans="1:93" x14ac:dyDescent="0.35">
      <c r="A251" s="1"/>
      <c r="B251" s="15"/>
      <c r="C251" s="15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</row>
    <row r="252" spans="1:93" x14ac:dyDescent="0.35">
      <c r="A252" s="1"/>
      <c r="B252" s="15"/>
      <c r="C252" s="15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</row>
    <row r="253" spans="1:93" x14ac:dyDescent="0.35">
      <c r="A253" s="1"/>
      <c r="B253" s="15"/>
      <c r="C253" s="15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</row>
    <row r="254" spans="1:93" x14ac:dyDescent="0.35">
      <c r="A254" s="1"/>
      <c r="B254" s="15"/>
      <c r="C254" s="15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</row>
    <row r="255" spans="1:93" x14ac:dyDescent="0.35">
      <c r="A255" s="1"/>
      <c r="B255" s="15"/>
      <c r="C255" s="15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</row>
    <row r="256" spans="1:93" x14ac:dyDescent="0.35">
      <c r="A256" s="1"/>
      <c r="B256" s="15"/>
      <c r="C256" s="15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</row>
    <row r="257" spans="1:93" x14ac:dyDescent="0.35">
      <c r="A257" s="1"/>
      <c r="B257" s="15"/>
      <c r="C257" s="15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</row>
    <row r="258" spans="1:93" x14ac:dyDescent="0.35">
      <c r="A258" s="1"/>
      <c r="B258" s="15"/>
      <c r="C258" s="15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</row>
    <row r="259" spans="1:93" x14ac:dyDescent="0.35">
      <c r="A259" s="1"/>
      <c r="B259" s="15"/>
      <c r="C259" s="15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</row>
    <row r="260" spans="1:93" x14ac:dyDescent="0.35">
      <c r="A260" s="1"/>
      <c r="B260" s="15"/>
      <c r="C260" s="15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</row>
    <row r="261" spans="1:93" x14ac:dyDescent="0.35">
      <c r="A261" s="1"/>
      <c r="B261" s="15"/>
      <c r="C261" s="15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</row>
    <row r="262" spans="1:93" x14ac:dyDescent="0.35">
      <c r="A262" s="1"/>
      <c r="B262" s="15"/>
      <c r="C262" s="15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</row>
    <row r="263" spans="1:93" x14ac:dyDescent="0.35">
      <c r="A263" s="1"/>
      <c r="B263" s="15"/>
      <c r="C263" s="15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</row>
    <row r="264" spans="1:93" x14ac:dyDescent="0.35">
      <c r="A264" s="1"/>
      <c r="B264" s="15"/>
      <c r="C264" s="15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</row>
    <row r="265" spans="1:93" x14ac:dyDescent="0.35">
      <c r="A265" s="1"/>
      <c r="B265" s="15"/>
      <c r="C265" s="15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</row>
    <row r="266" spans="1:93" x14ac:dyDescent="0.35">
      <c r="A266" s="1"/>
      <c r="B266" s="15"/>
      <c r="C266" s="15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</row>
    <row r="267" spans="1:93" x14ac:dyDescent="0.35">
      <c r="A267" s="1"/>
      <c r="B267" s="15"/>
      <c r="C267" s="15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</row>
    <row r="268" spans="1:93" x14ac:dyDescent="0.35">
      <c r="A268" s="1"/>
      <c r="B268" s="15"/>
      <c r="C268" s="15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</row>
    <row r="269" spans="1:93" x14ac:dyDescent="0.35">
      <c r="A269" s="1"/>
      <c r="B269" s="15"/>
      <c r="C269" s="15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</row>
    <row r="270" spans="1:93" x14ac:dyDescent="0.35">
      <c r="A270" s="1"/>
      <c r="B270" s="15"/>
      <c r="C270" s="15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</row>
    <row r="271" spans="1:93" x14ac:dyDescent="0.35">
      <c r="A271" s="1"/>
      <c r="B271" s="15"/>
      <c r="C271" s="15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</row>
    <row r="272" spans="1:93" x14ac:dyDescent="0.35">
      <c r="A272" s="1"/>
      <c r="B272" s="15"/>
      <c r="C272" s="15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</row>
    <row r="273" spans="1:93" x14ac:dyDescent="0.35">
      <c r="A273" s="1"/>
      <c r="B273" s="15"/>
      <c r="C273" s="15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</row>
    <row r="274" spans="1:93" x14ac:dyDescent="0.35">
      <c r="A274" s="1"/>
      <c r="B274" s="15"/>
      <c r="C274" s="15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</row>
    <row r="275" spans="1:93" x14ac:dyDescent="0.35">
      <c r="A275" s="1"/>
      <c r="B275" s="15"/>
      <c r="C275" s="15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</row>
    <row r="276" spans="1:93" x14ac:dyDescent="0.35">
      <c r="A276" s="1"/>
      <c r="B276" s="15"/>
      <c r="C276" s="15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</row>
    <row r="277" spans="1:93" x14ac:dyDescent="0.35">
      <c r="A277" s="1"/>
      <c r="B277" s="15"/>
      <c r="C277" s="15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</row>
    <row r="278" spans="1:93" x14ac:dyDescent="0.35">
      <c r="A278" s="1"/>
      <c r="B278" s="15"/>
      <c r="C278" s="15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</row>
    <row r="279" spans="1:93" x14ac:dyDescent="0.35">
      <c r="A279" s="1"/>
      <c r="B279" s="15"/>
      <c r="C279" s="15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</row>
    <row r="280" spans="1:93" x14ac:dyDescent="0.35">
      <c r="A280" s="1"/>
      <c r="B280" s="15"/>
      <c r="C280" s="15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</row>
    <row r="281" spans="1:93" x14ac:dyDescent="0.35">
      <c r="A281" s="1"/>
      <c r="B281" s="15"/>
      <c r="C281" s="15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</row>
    <row r="282" spans="1:93" x14ac:dyDescent="0.35">
      <c r="A282" s="1"/>
      <c r="B282" s="15"/>
      <c r="C282" s="15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</row>
    <row r="283" spans="1:93" x14ac:dyDescent="0.35">
      <c r="A283" s="1"/>
      <c r="B283" s="15"/>
      <c r="C283" s="15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</row>
    <row r="284" spans="1:93" x14ac:dyDescent="0.35">
      <c r="A284" s="1"/>
      <c r="B284" s="15"/>
      <c r="C284" s="15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</row>
    <row r="285" spans="1:93" x14ac:dyDescent="0.35">
      <c r="A285" s="1"/>
      <c r="B285" s="15"/>
      <c r="C285" s="15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</row>
    <row r="286" spans="1:93" x14ac:dyDescent="0.35">
      <c r="A286" s="1"/>
      <c r="B286" s="15"/>
      <c r="C286" s="15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</row>
    <row r="287" spans="1:93" x14ac:dyDescent="0.35">
      <c r="A287" s="1"/>
      <c r="B287" s="15"/>
      <c r="C287" s="15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</row>
    <row r="288" spans="1:93" x14ac:dyDescent="0.35">
      <c r="A288" s="1"/>
      <c r="B288" s="15"/>
      <c r="C288" s="15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</row>
    <row r="289" spans="1:93" x14ac:dyDescent="0.35">
      <c r="A289" s="1"/>
      <c r="B289" s="15"/>
      <c r="C289" s="15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</row>
    <row r="290" spans="1:93" x14ac:dyDescent="0.35">
      <c r="A290" s="1"/>
      <c r="B290" s="15"/>
      <c r="C290" s="15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</row>
    <row r="291" spans="1:93" x14ac:dyDescent="0.35">
      <c r="A291" s="1"/>
      <c r="B291" s="15"/>
      <c r="C291" s="15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</row>
    <row r="292" spans="1:93" x14ac:dyDescent="0.35">
      <c r="A292" s="1"/>
      <c r="B292" s="15"/>
      <c r="C292" s="15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</row>
    <row r="293" spans="1:93" x14ac:dyDescent="0.35">
      <c r="A293" s="1"/>
      <c r="B293" s="15"/>
      <c r="C293" s="15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</row>
    <row r="294" spans="1:93" x14ac:dyDescent="0.35">
      <c r="A294" s="1"/>
      <c r="B294" s="15"/>
      <c r="C294" s="15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</row>
    <row r="295" spans="1:93" x14ac:dyDescent="0.35">
      <c r="A295" s="1"/>
      <c r="B295" s="15"/>
      <c r="C295" s="15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</row>
    <row r="296" spans="1:93" x14ac:dyDescent="0.35">
      <c r="A296" s="1"/>
      <c r="B296" s="15"/>
      <c r="C296" s="15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</row>
    <row r="297" spans="1:93" x14ac:dyDescent="0.35">
      <c r="A297" s="1"/>
      <c r="B297" s="15"/>
      <c r="C297" s="15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</row>
    <row r="298" spans="1:93" x14ac:dyDescent="0.35">
      <c r="A298" s="1"/>
      <c r="B298" s="15"/>
      <c r="C298" s="15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</row>
    <row r="299" spans="1:93" x14ac:dyDescent="0.35">
      <c r="A299" s="1"/>
      <c r="B299" s="15"/>
      <c r="C299" s="15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</row>
    <row r="300" spans="1:93" x14ac:dyDescent="0.35">
      <c r="A300" s="1"/>
      <c r="B300" s="15"/>
      <c r="C300" s="15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</row>
    <row r="301" spans="1:93" x14ac:dyDescent="0.35">
      <c r="A301" s="1"/>
      <c r="B301" s="15"/>
      <c r="C301" s="15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</row>
    <row r="302" spans="1:93" x14ac:dyDescent="0.35">
      <c r="A302" s="1"/>
      <c r="B302" s="15"/>
      <c r="C302" s="15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</row>
    <row r="303" spans="1:93" x14ac:dyDescent="0.35">
      <c r="A303" s="1"/>
      <c r="B303" s="15"/>
      <c r="C303" s="15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</row>
    <row r="304" spans="1:93" x14ac:dyDescent="0.35">
      <c r="A304" s="1"/>
      <c r="B304" s="15"/>
      <c r="C304" s="15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</row>
    <row r="305" spans="1:93" x14ac:dyDescent="0.35">
      <c r="A305" s="1"/>
      <c r="B305" s="15"/>
      <c r="C305" s="15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</row>
    <row r="306" spans="1:93" x14ac:dyDescent="0.35">
      <c r="A306" s="1"/>
      <c r="B306" s="15"/>
      <c r="C306" s="15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</row>
    <row r="307" spans="1:93" x14ac:dyDescent="0.35">
      <c r="A307" s="1"/>
      <c r="B307" s="15"/>
      <c r="C307" s="15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</row>
    <row r="308" spans="1:93" x14ac:dyDescent="0.35">
      <c r="A308" s="1"/>
      <c r="B308" s="15"/>
      <c r="C308" s="15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</row>
    <row r="309" spans="1:93" x14ac:dyDescent="0.35">
      <c r="A309" s="1"/>
      <c r="B309" s="15"/>
      <c r="C309" s="15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</row>
    <row r="310" spans="1:93" x14ac:dyDescent="0.35">
      <c r="A310" s="1"/>
      <c r="B310" s="15"/>
      <c r="C310" s="15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</row>
    <row r="311" spans="1:93" x14ac:dyDescent="0.35">
      <c r="A311" s="1"/>
      <c r="B311" s="15"/>
      <c r="C311" s="15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</row>
    <row r="312" spans="1:93" x14ac:dyDescent="0.35">
      <c r="A312" s="1"/>
      <c r="B312" s="15"/>
      <c r="C312" s="15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</row>
    <row r="313" spans="1:93" x14ac:dyDescent="0.35">
      <c r="A313" s="1"/>
      <c r="B313" s="15"/>
      <c r="C313" s="15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</row>
    <row r="314" spans="1:93" x14ac:dyDescent="0.35">
      <c r="A314" s="1"/>
      <c r="B314" s="15"/>
      <c r="C314" s="15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</row>
    <row r="315" spans="1:93" x14ac:dyDescent="0.35">
      <c r="A315" s="1"/>
      <c r="B315" s="15"/>
      <c r="C315" s="15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</row>
    <row r="316" spans="1:93" x14ac:dyDescent="0.35">
      <c r="A316" s="1"/>
      <c r="B316" s="15"/>
      <c r="C316" s="15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</row>
    <row r="317" spans="1:93" x14ac:dyDescent="0.35">
      <c r="A317" s="1"/>
      <c r="B317" s="15"/>
      <c r="C317" s="15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</row>
    <row r="318" spans="1:93" x14ac:dyDescent="0.35">
      <c r="A318" s="1"/>
      <c r="B318" s="15"/>
      <c r="C318" s="15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</row>
    <row r="319" spans="1:93" x14ac:dyDescent="0.35">
      <c r="A319" s="1"/>
      <c r="B319" s="15"/>
      <c r="C319" s="15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</row>
    <row r="320" spans="1:93" x14ac:dyDescent="0.35">
      <c r="A320" s="1"/>
      <c r="B320" s="15"/>
      <c r="C320" s="15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</row>
    <row r="321" spans="1:93" x14ac:dyDescent="0.35">
      <c r="A321" s="1"/>
      <c r="B321" s="15"/>
      <c r="C321" s="15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</row>
    <row r="322" spans="1:93" x14ac:dyDescent="0.35">
      <c r="A322" s="1"/>
      <c r="B322" s="15"/>
      <c r="C322" s="15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</row>
    <row r="323" spans="1:93" x14ac:dyDescent="0.35">
      <c r="A323" s="1"/>
      <c r="B323" s="15"/>
      <c r="C323" s="15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</row>
    <row r="324" spans="1:93" x14ac:dyDescent="0.35">
      <c r="A324" s="1"/>
      <c r="B324" s="15"/>
      <c r="C324" s="15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</row>
    <row r="325" spans="1:93" x14ac:dyDescent="0.35">
      <c r="A325" s="1"/>
      <c r="B325" s="15"/>
      <c r="C325" s="15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</row>
    <row r="326" spans="1:93" x14ac:dyDescent="0.35">
      <c r="A326" s="1"/>
      <c r="B326" s="15"/>
      <c r="C326" s="15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</row>
    <row r="327" spans="1:93" x14ac:dyDescent="0.35">
      <c r="A327" s="1"/>
      <c r="B327" s="15"/>
      <c r="C327" s="15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</row>
    <row r="328" spans="1:93" x14ac:dyDescent="0.35">
      <c r="A328" s="1"/>
      <c r="B328" s="15"/>
      <c r="C328" s="15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</row>
    <row r="329" spans="1:93" x14ac:dyDescent="0.35">
      <c r="A329" s="1"/>
      <c r="B329" s="15"/>
      <c r="C329" s="15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</row>
    <row r="330" spans="1:93" x14ac:dyDescent="0.35">
      <c r="A330" s="1"/>
      <c r="B330" s="15"/>
      <c r="C330" s="15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</row>
    <row r="331" spans="1:93" x14ac:dyDescent="0.35">
      <c r="A331" s="1"/>
      <c r="B331" s="15"/>
      <c r="C331" s="15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</row>
    <row r="332" spans="1:93" x14ac:dyDescent="0.35">
      <c r="A332" s="1"/>
      <c r="B332" s="15"/>
      <c r="C332" s="15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</row>
    <row r="333" spans="1:93" x14ac:dyDescent="0.35">
      <c r="A333" s="1"/>
      <c r="B333" s="15"/>
      <c r="C333" s="15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</row>
    <row r="334" spans="1:93" x14ac:dyDescent="0.35">
      <c r="A334" s="1"/>
      <c r="B334" s="15"/>
      <c r="C334" s="15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</row>
    <row r="335" spans="1:93" x14ac:dyDescent="0.35">
      <c r="A335" s="1"/>
      <c r="B335" s="15"/>
      <c r="C335" s="15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</row>
    <row r="336" spans="1:93" x14ac:dyDescent="0.35">
      <c r="A336" s="1"/>
      <c r="B336" s="15"/>
      <c r="C336" s="15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</row>
    <row r="337" spans="1:93" x14ac:dyDescent="0.35">
      <c r="A337" s="1"/>
      <c r="B337" s="15"/>
      <c r="C337" s="15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</row>
    <row r="338" spans="1:93" x14ac:dyDescent="0.35">
      <c r="A338" s="1"/>
      <c r="B338" s="15"/>
      <c r="C338" s="15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</row>
    <row r="339" spans="1:93" x14ac:dyDescent="0.35">
      <c r="A339" s="1"/>
      <c r="B339" s="15"/>
      <c r="C339" s="15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</row>
    <row r="340" spans="1:93" x14ac:dyDescent="0.35">
      <c r="A340" s="1"/>
      <c r="B340" s="15"/>
      <c r="C340" s="15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</row>
    <row r="341" spans="1:93" x14ac:dyDescent="0.35">
      <c r="A341" s="1"/>
      <c r="B341" s="15"/>
      <c r="C341" s="15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</row>
    <row r="342" spans="1:93" x14ac:dyDescent="0.35">
      <c r="A342" s="1"/>
      <c r="B342" s="15"/>
      <c r="C342" s="15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</row>
    <row r="343" spans="1:93" x14ac:dyDescent="0.35">
      <c r="A343" s="1"/>
      <c r="B343" s="15"/>
      <c r="C343" s="15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</row>
    <row r="344" spans="1:93" x14ac:dyDescent="0.35">
      <c r="A344" s="1"/>
      <c r="B344" s="15"/>
      <c r="C344" s="15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</row>
    <row r="345" spans="1:93" x14ac:dyDescent="0.35">
      <c r="A345" s="1"/>
      <c r="B345" s="15"/>
      <c r="C345" s="15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</row>
    <row r="346" spans="1:93" x14ac:dyDescent="0.35">
      <c r="A346" s="1"/>
      <c r="B346" s="15"/>
      <c r="C346" s="15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</row>
    <row r="347" spans="1:93" x14ac:dyDescent="0.35">
      <c r="A347" s="1"/>
      <c r="B347" s="15"/>
      <c r="C347" s="15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</row>
    <row r="348" spans="1:93" x14ac:dyDescent="0.35">
      <c r="A348" s="1"/>
      <c r="B348" s="15"/>
      <c r="C348" s="15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</row>
    <row r="349" spans="1:93" x14ac:dyDescent="0.35">
      <c r="A349" s="1"/>
      <c r="B349" s="15"/>
      <c r="C349" s="15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</row>
    <row r="350" spans="1:93" x14ac:dyDescent="0.35">
      <c r="A350" s="1"/>
      <c r="B350" s="15"/>
      <c r="C350" s="15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</row>
    <row r="351" spans="1:93" x14ac:dyDescent="0.35">
      <c r="A351" s="1"/>
      <c r="B351" s="15"/>
      <c r="C351" s="15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</row>
    <row r="352" spans="1:93" x14ac:dyDescent="0.35">
      <c r="A352" s="1"/>
      <c r="B352" s="15"/>
      <c r="C352" s="15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</row>
    <row r="353" spans="1:93" x14ac:dyDescent="0.35">
      <c r="A353" s="1"/>
      <c r="B353" s="15"/>
      <c r="C353" s="15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</row>
    <row r="354" spans="1:93" x14ac:dyDescent="0.35">
      <c r="A354" s="1"/>
      <c r="B354" s="15"/>
      <c r="C354" s="15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</row>
    <row r="355" spans="1:93" x14ac:dyDescent="0.35">
      <c r="A355" s="1"/>
      <c r="B355" s="15"/>
      <c r="C355" s="15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</row>
    <row r="356" spans="1:93" x14ac:dyDescent="0.35">
      <c r="A356" s="1"/>
      <c r="B356" s="15"/>
      <c r="C356" s="15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</row>
    <row r="357" spans="1:93" x14ac:dyDescent="0.35">
      <c r="A357" s="1"/>
      <c r="B357" s="15"/>
      <c r="C357" s="15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</row>
    <row r="358" spans="1:93" x14ac:dyDescent="0.35">
      <c r="A358" s="1"/>
      <c r="B358" s="15"/>
      <c r="C358" s="15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</row>
    <row r="359" spans="1:93" x14ac:dyDescent="0.35">
      <c r="A359" s="1"/>
      <c r="B359" s="15"/>
      <c r="C359" s="15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</row>
    <row r="360" spans="1:93" x14ac:dyDescent="0.35">
      <c r="A360" s="1"/>
      <c r="B360" s="15"/>
      <c r="C360" s="15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</row>
    <row r="361" spans="1:93" x14ac:dyDescent="0.35">
      <c r="A361" s="1"/>
      <c r="B361" s="15"/>
      <c r="C361" s="15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</row>
    <row r="362" spans="1:93" x14ac:dyDescent="0.35">
      <c r="A362" s="1"/>
      <c r="B362" s="15"/>
      <c r="C362" s="15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</row>
    <row r="363" spans="1:93" x14ac:dyDescent="0.35">
      <c r="A363" s="1"/>
      <c r="B363" s="15"/>
      <c r="C363" s="15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</row>
    <row r="364" spans="1:93" x14ac:dyDescent="0.35">
      <c r="A364" s="1"/>
      <c r="B364" s="15"/>
      <c r="C364" s="15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</row>
    <row r="365" spans="1:93" x14ac:dyDescent="0.35">
      <c r="A365" s="1"/>
      <c r="B365" s="15"/>
      <c r="C365" s="15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</row>
    <row r="366" spans="1:93" x14ac:dyDescent="0.35">
      <c r="A366" s="1"/>
      <c r="B366" s="15"/>
      <c r="C366" s="15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</row>
    <row r="367" spans="1:93" x14ac:dyDescent="0.35">
      <c r="A367" s="1"/>
      <c r="B367" s="15"/>
      <c r="C367" s="15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</row>
    <row r="368" spans="1:93" x14ac:dyDescent="0.35">
      <c r="A368" s="1"/>
      <c r="B368" s="15"/>
      <c r="C368" s="15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</row>
    <row r="369" spans="1:93" x14ac:dyDescent="0.35">
      <c r="A369" s="1"/>
      <c r="B369" s="15"/>
      <c r="C369" s="15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</row>
    <row r="370" spans="1:93" x14ac:dyDescent="0.35">
      <c r="A370" s="1"/>
      <c r="B370" s="15"/>
      <c r="C370" s="15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</row>
    <row r="371" spans="1:93" x14ac:dyDescent="0.35">
      <c r="A371" s="1"/>
      <c r="B371" s="15"/>
      <c r="C371" s="15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</row>
    <row r="372" spans="1:93" x14ac:dyDescent="0.35">
      <c r="A372" s="1"/>
      <c r="B372" s="15"/>
      <c r="C372" s="15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</row>
    <row r="373" spans="1:93" x14ac:dyDescent="0.35">
      <c r="A373" s="1"/>
      <c r="B373" s="15"/>
      <c r="C373" s="15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</row>
    <row r="374" spans="1:93" x14ac:dyDescent="0.35">
      <c r="A374" s="1"/>
      <c r="B374" s="15"/>
      <c r="C374" s="15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</row>
    <row r="375" spans="1:93" x14ac:dyDescent="0.35">
      <c r="A375" s="1"/>
      <c r="B375" s="15"/>
      <c r="C375" s="15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</row>
    <row r="376" spans="1:93" x14ac:dyDescent="0.35">
      <c r="A376" s="1"/>
      <c r="B376" s="15"/>
      <c r="C376" s="15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</row>
    <row r="377" spans="1:93" x14ac:dyDescent="0.35">
      <c r="A377" s="1"/>
      <c r="B377" s="15"/>
      <c r="C377" s="15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</row>
    <row r="378" spans="1:93" x14ac:dyDescent="0.35">
      <c r="A378" s="1"/>
      <c r="B378" s="15"/>
      <c r="C378" s="15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</row>
    <row r="379" spans="1:93" x14ac:dyDescent="0.35">
      <c r="A379" s="1"/>
      <c r="B379" s="15"/>
      <c r="C379" s="15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</row>
    <row r="380" spans="1:93" x14ac:dyDescent="0.35">
      <c r="A380" s="1"/>
      <c r="B380" s="15"/>
      <c r="C380" s="15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</row>
    <row r="381" spans="1:93" x14ac:dyDescent="0.35">
      <c r="A381" s="1"/>
      <c r="B381" s="15"/>
      <c r="C381" s="15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</row>
    <row r="382" spans="1:93" x14ac:dyDescent="0.35">
      <c r="A382" s="1"/>
      <c r="B382" s="15"/>
      <c r="C382" s="15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</row>
    <row r="383" spans="1:93" x14ac:dyDescent="0.35">
      <c r="A383" s="1"/>
      <c r="B383" s="15"/>
      <c r="C383" s="15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</row>
    <row r="384" spans="1:93" x14ac:dyDescent="0.35">
      <c r="A384" s="1"/>
      <c r="B384" s="15"/>
      <c r="C384" s="15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</row>
    <row r="385" spans="1:93" x14ac:dyDescent="0.35">
      <c r="A385" s="1"/>
      <c r="B385" s="15"/>
      <c r="C385" s="15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</row>
    <row r="386" spans="1:93" x14ac:dyDescent="0.35">
      <c r="A386" s="1"/>
      <c r="B386" s="15"/>
      <c r="C386" s="15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</row>
    <row r="387" spans="1:93" x14ac:dyDescent="0.35">
      <c r="A387" s="1"/>
      <c r="B387" s="15"/>
      <c r="C387" s="15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</row>
    <row r="388" spans="1:93" x14ac:dyDescent="0.35">
      <c r="A388" s="1"/>
      <c r="B388" s="15"/>
      <c r="C388" s="15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</row>
    <row r="389" spans="1:93" x14ac:dyDescent="0.35">
      <c r="A389" s="1"/>
      <c r="B389" s="15"/>
      <c r="C389" s="15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</row>
    <row r="390" spans="1:93" x14ac:dyDescent="0.35">
      <c r="A390" s="1"/>
      <c r="B390" s="15"/>
      <c r="C390" s="15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</row>
    <row r="391" spans="1:93" x14ac:dyDescent="0.35">
      <c r="A391" s="1"/>
      <c r="B391" s="15"/>
      <c r="C391" s="15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</row>
    <row r="392" spans="1:93" x14ac:dyDescent="0.35">
      <c r="A392" s="1"/>
      <c r="B392" s="15"/>
      <c r="C392" s="15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</row>
    <row r="393" spans="1:93" x14ac:dyDescent="0.35">
      <c r="A393" s="1"/>
      <c r="B393" s="15"/>
      <c r="C393" s="15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</row>
    <row r="394" spans="1:93" x14ac:dyDescent="0.35">
      <c r="A394" s="1"/>
      <c r="B394" s="15"/>
      <c r="C394" s="15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</row>
    <row r="395" spans="1:93" x14ac:dyDescent="0.35">
      <c r="A395" s="1"/>
      <c r="B395" s="15"/>
      <c r="C395" s="15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</row>
    <row r="396" spans="1:93" x14ac:dyDescent="0.35">
      <c r="A396" s="1"/>
      <c r="B396" s="15"/>
      <c r="C396" s="15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</row>
    <row r="397" spans="1:93" x14ac:dyDescent="0.35">
      <c r="A397" s="1"/>
      <c r="B397" s="15"/>
      <c r="C397" s="15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</row>
    <row r="398" spans="1:93" x14ac:dyDescent="0.35">
      <c r="A398" s="1"/>
      <c r="B398" s="15"/>
      <c r="C398" s="15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</row>
    <row r="399" spans="1:93" x14ac:dyDescent="0.35">
      <c r="A399" s="1"/>
      <c r="B399" s="15"/>
      <c r="C399" s="15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</row>
    <row r="400" spans="1:93" x14ac:dyDescent="0.35">
      <c r="A400" s="1"/>
      <c r="B400" s="15"/>
      <c r="C400" s="15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</row>
    <row r="401" spans="1:93" x14ac:dyDescent="0.35">
      <c r="A401" s="1"/>
      <c r="B401" s="15"/>
      <c r="C401" s="15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</row>
    <row r="402" spans="1:93" x14ac:dyDescent="0.35">
      <c r="A402" s="1"/>
      <c r="B402" s="15"/>
      <c r="C402" s="15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</row>
    <row r="403" spans="1:93" x14ac:dyDescent="0.35">
      <c r="A403" s="1"/>
      <c r="B403" s="15"/>
      <c r="C403" s="15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</row>
    <row r="404" spans="1:93" x14ac:dyDescent="0.35">
      <c r="A404" s="1"/>
      <c r="B404" s="15"/>
      <c r="C404" s="15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</row>
    <row r="405" spans="1:93" x14ac:dyDescent="0.35">
      <c r="A405" s="1"/>
      <c r="B405" s="15"/>
      <c r="C405" s="15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</row>
    <row r="406" spans="1:93" x14ac:dyDescent="0.35">
      <c r="A406" s="1"/>
      <c r="B406" s="15"/>
      <c r="C406" s="15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</row>
    <row r="407" spans="1:93" x14ac:dyDescent="0.35">
      <c r="A407" s="1"/>
      <c r="B407" s="15"/>
      <c r="C407" s="15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</row>
    <row r="408" spans="1:93" x14ac:dyDescent="0.35">
      <c r="A408" s="1"/>
      <c r="B408" s="15"/>
      <c r="C408" s="15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</row>
    <row r="409" spans="1:93" x14ac:dyDescent="0.35">
      <c r="A409" s="1"/>
      <c r="B409" s="15"/>
      <c r="C409" s="15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</row>
    <row r="410" spans="1:93" x14ac:dyDescent="0.35">
      <c r="A410" s="1"/>
      <c r="B410" s="15"/>
      <c r="C410" s="15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</row>
    <row r="411" spans="1:93" x14ac:dyDescent="0.35">
      <c r="A411" s="1"/>
      <c r="B411" s="15"/>
      <c r="C411" s="15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</row>
    <row r="412" spans="1:93" x14ac:dyDescent="0.35">
      <c r="A412" s="1"/>
      <c r="B412" s="15"/>
      <c r="C412" s="15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</row>
    <row r="413" spans="1:93" x14ac:dyDescent="0.35">
      <c r="A413" s="1"/>
      <c r="B413" s="15"/>
      <c r="C413" s="15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</row>
    <row r="414" spans="1:93" x14ac:dyDescent="0.35">
      <c r="A414" s="1"/>
      <c r="B414" s="15"/>
      <c r="C414" s="15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</row>
    <row r="415" spans="1:93" x14ac:dyDescent="0.35">
      <c r="A415" s="1"/>
      <c r="B415" s="15"/>
      <c r="C415" s="15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</row>
    <row r="416" spans="1:93" x14ac:dyDescent="0.35">
      <c r="A416" s="1"/>
      <c r="B416" s="15"/>
      <c r="C416" s="15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</row>
    <row r="417" spans="1:93" x14ac:dyDescent="0.35">
      <c r="A417" s="1"/>
      <c r="B417" s="15"/>
      <c r="C417" s="15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</row>
    <row r="418" spans="1:93" x14ac:dyDescent="0.35">
      <c r="A418" s="1"/>
      <c r="B418" s="15"/>
      <c r="C418" s="15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</row>
    <row r="419" spans="1:93" x14ac:dyDescent="0.35">
      <c r="A419" s="1"/>
      <c r="B419" s="15"/>
      <c r="C419" s="15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</row>
    <row r="420" spans="1:93" x14ac:dyDescent="0.35">
      <c r="A420" s="1"/>
      <c r="B420" s="15"/>
      <c r="C420" s="15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</row>
    <row r="421" spans="1:93" x14ac:dyDescent="0.35">
      <c r="A421" s="1"/>
      <c r="B421" s="15"/>
      <c r="C421" s="15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</row>
    <row r="422" spans="1:93" x14ac:dyDescent="0.35">
      <c r="A422" s="1"/>
      <c r="B422" s="15"/>
      <c r="C422" s="15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</row>
    <row r="423" spans="1:93" x14ac:dyDescent="0.35">
      <c r="A423" s="1"/>
      <c r="B423" s="15"/>
      <c r="C423" s="15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</row>
    <row r="424" spans="1:93" x14ac:dyDescent="0.35">
      <c r="A424" s="1"/>
      <c r="B424" s="15"/>
      <c r="C424" s="15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</row>
    <row r="425" spans="1:93" x14ac:dyDescent="0.35">
      <c r="A425" s="1"/>
      <c r="B425" s="15"/>
      <c r="C425" s="15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</row>
    <row r="426" spans="1:93" x14ac:dyDescent="0.35">
      <c r="A426" s="1"/>
      <c r="B426" s="15"/>
      <c r="C426" s="15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</row>
    <row r="427" spans="1:93" x14ac:dyDescent="0.35">
      <c r="A427" s="1"/>
      <c r="B427" s="15"/>
      <c r="C427" s="15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</row>
    <row r="428" spans="1:93" x14ac:dyDescent="0.35">
      <c r="A428" s="1"/>
      <c r="B428" s="15"/>
      <c r="C428" s="15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</row>
    <row r="429" spans="1:93" x14ac:dyDescent="0.35">
      <c r="A429" s="1"/>
      <c r="B429" s="15"/>
      <c r="C429" s="15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</row>
    <row r="430" spans="1:93" x14ac:dyDescent="0.35">
      <c r="A430" s="1"/>
      <c r="B430" s="15"/>
      <c r="C430" s="15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</row>
    <row r="431" spans="1:93" x14ac:dyDescent="0.35">
      <c r="A431" s="1"/>
      <c r="B431" s="15"/>
      <c r="C431" s="15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</row>
    <row r="432" spans="1:93" x14ac:dyDescent="0.35">
      <c r="A432" s="1"/>
      <c r="B432" s="15"/>
      <c r="C432" s="15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</row>
    <row r="433" spans="1:93" x14ac:dyDescent="0.35">
      <c r="A433" s="1"/>
      <c r="B433" s="15"/>
      <c r="C433" s="15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</row>
    <row r="434" spans="1:93" x14ac:dyDescent="0.35">
      <c r="A434" s="1"/>
      <c r="B434" s="15"/>
      <c r="C434" s="15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</row>
    <row r="435" spans="1:93" x14ac:dyDescent="0.35">
      <c r="A435" s="1"/>
      <c r="B435" s="15"/>
      <c r="C435" s="15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</row>
    <row r="436" spans="1:93" x14ac:dyDescent="0.35">
      <c r="A436" s="1"/>
      <c r="B436" s="15"/>
      <c r="C436" s="15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</row>
    <row r="437" spans="1:93" x14ac:dyDescent="0.35">
      <c r="A437" s="1"/>
      <c r="B437" s="15"/>
      <c r="C437" s="15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</row>
    <row r="438" spans="1:93" x14ac:dyDescent="0.35">
      <c r="A438" s="1"/>
      <c r="B438" s="15"/>
      <c r="C438" s="15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</row>
    <row r="439" spans="1:93" x14ac:dyDescent="0.35">
      <c r="A439" s="1"/>
      <c r="B439" s="15"/>
      <c r="C439" s="15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</row>
    <row r="440" spans="1:93" x14ac:dyDescent="0.35">
      <c r="A440" s="1"/>
      <c r="B440" s="15"/>
      <c r="C440" s="15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</row>
    <row r="441" spans="1:93" x14ac:dyDescent="0.35">
      <c r="A441" s="1"/>
      <c r="B441" s="15"/>
      <c r="C441" s="15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</row>
    <row r="442" spans="1:93" x14ac:dyDescent="0.35">
      <c r="A442" s="1"/>
      <c r="B442" s="15"/>
      <c r="C442" s="15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</row>
    <row r="443" spans="1:93" x14ac:dyDescent="0.35">
      <c r="A443" s="1"/>
      <c r="B443" s="15"/>
      <c r="C443" s="15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</row>
    <row r="444" spans="1:93" x14ac:dyDescent="0.35">
      <c r="A444" s="1"/>
      <c r="B444" s="15"/>
      <c r="C444" s="15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</row>
    <row r="445" spans="1:93" x14ac:dyDescent="0.35">
      <c r="A445" s="1"/>
      <c r="B445" s="15"/>
      <c r="C445" s="15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</row>
    <row r="446" spans="1:93" x14ac:dyDescent="0.35">
      <c r="A446" s="1"/>
      <c r="B446" s="15"/>
      <c r="C446" s="15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</row>
    <row r="447" spans="1:93" x14ac:dyDescent="0.35">
      <c r="A447" s="1"/>
      <c r="B447" s="15"/>
      <c r="C447" s="15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</row>
    <row r="448" spans="1:93" x14ac:dyDescent="0.35">
      <c r="A448" s="1"/>
      <c r="B448" s="15"/>
      <c r="C448" s="15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</row>
    <row r="449" spans="1:93" x14ac:dyDescent="0.35">
      <c r="A449" s="1"/>
      <c r="B449" s="15"/>
      <c r="C449" s="15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</row>
    <row r="450" spans="1:93" x14ac:dyDescent="0.35">
      <c r="A450" s="1"/>
      <c r="B450" s="15"/>
      <c r="C450" s="15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</row>
    <row r="451" spans="1:93" x14ac:dyDescent="0.35">
      <c r="A451" s="1"/>
      <c r="B451" s="15"/>
      <c r="C451" s="15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</row>
    <row r="452" spans="1:93" x14ac:dyDescent="0.35">
      <c r="A452" s="1"/>
      <c r="B452" s="15"/>
      <c r="C452" s="15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</row>
    <row r="453" spans="1:93" x14ac:dyDescent="0.35">
      <c r="A453" s="1"/>
      <c r="B453" s="15"/>
      <c r="C453" s="15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</row>
    <row r="454" spans="1:93" x14ac:dyDescent="0.35">
      <c r="A454" s="1"/>
      <c r="B454" s="15"/>
      <c r="C454" s="15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</row>
    <row r="455" spans="1:93" x14ac:dyDescent="0.35">
      <c r="A455" s="1"/>
      <c r="B455" s="15"/>
      <c r="C455" s="15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</row>
    <row r="456" spans="1:93" x14ac:dyDescent="0.35">
      <c r="A456" s="1"/>
      <c r="B456" s="15"/>
      <c r="C456" s="15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</row>
    <row r="457" spans="1:93" x14ac:dyDescent="0.35">
      <c r="A457" s="1"/>
      <c r="B457" s="15"/>
      <c r="C457" s="15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</row>
    <row r="458" spans="1:93" x14ac:dyDescent="0.35">
      <c r="A458" s="1"/>
      <c r="B458" s="15"/>
      <c r="C458" s="15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</row>
    <row r="459" spans="1:93" x14ac:dyDescent="0.35">
      <c r="A459" s="1"/>
      <c r="B459" s="15"/>
      <c r="C459" s="15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</row>
    <row r="460" spans="1:93" x14ac:dyDescent="0.35">
      <c r="A460" s="1"/>
      <c r="B460" s="15"/>
      <c r="C460" s="15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</row>
    <row r="461" spans="1:93" x14ac:dyDescent="0.35">
      <c r="A461" s="1"/>
      <c r="B461" s="15"/>
      <c r="C461" s="15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</row>
    <row r="462" spans="1:93" x14ac:dyDescent="0.35">
      <c r="A462" s="1"/>
      <c r="B462" s="15"/>
      <c r="C462" s="15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</row>
    <row r="463" spans="1:93" x14ac:dyDescent="0.35">
      <c r="A463" s="1"/>
      <c r="B463" s="15"/>
      <c r="C463" s="15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</row>
    <row r="464" spans="1:93" x14ac:dyDescent="0.35">
      <c r="A464" s="1"/>
      <c r="B464" s="15"/>
      <c r="C464" s="15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</row>
    <row r="465" spans="1:93" x14ac:dyDescent="0.35">
      <c r="A465" s="1"/>
      <c r="B465" s="15"/>
      <c r="C465" s="15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</row>
    <row r="466" spans="1:93" x14ac:dyDescent="0.35">
      <c r="A466" s="1"/>
      <c r="B466" s="15"/>
      <c r="C466" s="15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</row>
    <row r="467" spans="1:93" x14ac:dyDescent="0.35">
      <c r="A467" s="1"/>
      <c r="B467" s="15"/>
      <c r="C467" s="15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</row>
    <row r="468" spans="1:93" x14ac:dyDescent="0.35">
      <c r="A468" s="1"/>
      <c r="B468" s="15"/>
      <c r="C468" s="15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</row>
    <row r="469" spans="1:93" x14ac:dyDescent="0.35">
      <c r="A469" s="1"/>
      <c r="B469" s="15"/>
      <c r="C469" s="15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</row>
    <row r="470" spans="1:93" x14ac:dyDescent="0.35">
      <c r="A470" s="1"/>
      <c r="B470" s="15"/>
      <c r="C470" s="15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</row>
    <row r="471" spans="1:93" x14ac:dyDescent="0.35">
      <c r="A471" s="1"/>
      <c r="B471" s="15"/>
      <c r="C471" s="15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</row>
    <row r="472" spans="1:93" x14ac:dyDescent="0.35">
      <c r="A472" s="1"/>
      <c r="B472" s="15"/>
      <c r="C472" s="15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</row>
    <row r="473" spans="1:93" x14ac:dyDescent="0.35">
      <c r="A473" s="1"/>
      <c r="B473" s="15"/>
      <c r="C473" s="15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</row>
    <row r="474" spans="1:93" x14ac:dyDescent="0.35">
      <c r="A474" s="1"/>
      <c r="B474" s="15"/>
      <c r="C474" s="15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</row>
    <row r="475" spans="1:93" x14ac:dyDescent="0.35">
      <c r="A475" s="1"/>
      <c r="B475" s="15"/>
      <c r="C475" s="15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</row>
    <row r="476" spans="1:93" x14ac:dyDescent="0.35">
      <c r="A476" s="1"/>
      <c r="B476" s="15"/>
      <c r="C476" s="15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</row>
    <row r="477" spans="1:93" x14ac:dyDescent="0.35">
      <c r="A477" s="1"/>
      <c r="B477" s="15"/>
      <c r="C477" s="15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</row>
    <row r="478" spans="1:93" x14ac:dyDescent="0.35">
      <c r="A478" s="1"/>
      <c r="B478" s="15"/>
      <c r="C478" s="15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</row>
    <row r="479" spans="1:93" x14ac:dyDescent="0.35">
      <c r="A479" s="1"/>
      <c r="B479" s="15"/>
      <c r="C479" s="15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</row>
    <row r="480" spans="1:93" x14ac:dyDescent="0.35">
      <c r="A480" s="1"/>
      <c r="B480" s="15"/>
      <c r="C480" s="15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</row>
    <row r="481" spans="1:93" x14ac:dyDescent="0.35">
      <c r="A481" s="1"/>
      <c r="B481" s="15"/>
      <c r="C481" s="15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</row>
    <row r="482" spans="1:93" x14ac:dyDescent="0.35">
      <c r="A482" s="1"/>
      <c r="B482" s="15"/>
      <c r="C482" s="15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</row>
    <row r="483" spans="1:93" x14ac:dyDescent="0.35">
      <c r="A483" s="1"/>
      <c r="B483" s="15"/>
      <c r="C483" s="15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</row>
    <row r="484" spans="1:93" x14ac:dyDescent="0.35">
      <c r="A484" s="1"/>
      <c r="B484" s="15"/>
      <c r="C484" s="15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</row>
    <row r="485" spans="1:93" x14ac:dyDescent="0.35">
      <c r="A485" s="1"/>
      <c r="B485" s="15"/>
      <c r="C485" s="15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</row>
    <row r="486" spans="1:93" x14ac:dyDescent="0.35">
      <c r="A486" s="1"/>
      <c r="B486" s="15"/>
      <c r="C486" s="15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</row>
    <row r="487" spans="1:93" x14ac:dyDescent="0.35">
      <c r="A487" s="1"/>
      <c r="B487" s="15"/>
      <c r="C487" s="15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</row>
    <row r="488" spans="1:93" x14ac:dyDescent="0.35">
      <c r="A488" s="1"/>
      <c r="B488" s="15"/>
      <c r="C488" s="15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</row>
    <row r="489" spans="1:93" x14ac:dyDescent="0.35">
      <c r="A489" s="1"/>
      <c r="B489" s="15"/>
      <c r="C489" s="15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</row>
    <row r="490" spans="1:93" x14ac:dyDescent="0.35">
      <c r="A490" s="1"/>
      <c r="B490" s="15"/>
      <c r="C490" s="15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</row>
    <row r="491" spans="1:93" x14ac:dyDescent="0.35">
      <c r="A491" s="1"/>
      <c r="B491" s="15"/>
      <c r="C491" s="15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</row>
    <row r="492" spans="1:93" x14ac:dyDescent="0.35">
      <c r="A492" s="1"/>
      <c r="B492" s="15"/>
      <c r="C492" s="15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</row>
    <row r="493" spans="1:93" x14ac:dyDescent="0.35">
      <c r="A493" s="1"/>
      <c r="B493" s="15"/>
      <c r="C493" s="15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</row>
    <row r="494" spans="1:93" x14ac:dyDescent="0.35">
      <c r="A494" s="1"/>
      <c r="B494" s="15"/>
      <c r="C494" s="15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</row>
    <row r="495" spans="1:93" x14ac:dyDescent="0.35">
      <c r="A495" s="1"/>
      <c r="B495" s="15"/>
      <c r="C495" s="15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</row>
    <row r="496" spans="1:93" x14ac:dyDescent="0.35">
      <c r="A496" s="1"/>
      <c r="B496" s="15"/>
      <c r="C496" s="15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</row>
    <row r="497" spans="1:93" x14ac:dyDescent="0.35">
      <c r="A497" s="1"/>
      <c r="B497" s="15"/>
      <c r="C497" s="15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</row>
    <row r="498" spans="1:93" x14ac:dyDescent="0.35">
      <c r="A498" s="1"/>
      <c r="B498" s="15"/>
      <c r="C498" s="15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</row>
    <row r="499" spans="1:93" x14ac:dyDescent="0.35">
      <c r="A499" s="1"/>
      <c r="B499" s="15"/>
      <c r="C499" s="15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</row>
    <row r="500" spans="1:93" x14ac:dyDescent="0.35">
      <c r="A500" s="1"/>
      <c r="B500" s="15"/>
      <c r="C500" s="15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</row>
    <row r="501" spans="1:93" x14ac:dyDescent="0.35">
      <c r="A501" s="1"/>
      <c r="B501" s="15"/>
      <c r="C501" s="15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</row>
    <row r="502" spans="1:93" x14ac:dyDescent="0.35">
      <c r="A502" s="1"/>
      <c r="B502" s="15"/>
      <c r="C502" s="15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</row>
    <row r="503" spans="1:93" x14ac:dyDescent="0.35">
      <c r="A503" s="1"/>
      <c r="B503" s="15"/>
      <c r="C503" s="15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</row>
    <row r="504" spans="1:93" x14ac:dyDescent="0.35">
      <c r="A504" s="1"/>
      <c r="B504" s="15"/>
      <c r="C504" s="15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</row>
    <row r="505" spans="1:93" x14ac:dyDescent="0.35">
      <c r="A505" s="1"/>
      <c r="B505" s="15"/>
      <c r="C505" s="15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</row>
    <row r="506" spans="1:93" x14ac:dyDescent="0.35">
      <c r="A506" s="1"/>
      <c r="B506" s="15"/>
      <c r="C506" s="15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</row>
    <row r="507" spans="1:93" x14ac:dyDescent="0.35">
      <c r="A507" s="1"/>
      <c r="B507" s="15"/>
      <c r="C507" s="15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</row>
    <row r="508" spans="1:93" x14ac:dyDescent="0.35">
      <c r="A508" s="1"/>
      <c r="B508" s="15"/>
      <c r="C508" s="15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</row>
    <row r="509" spans="1:93" x14ac:dyDescent="0.35">
      <c r="A509" s="1"/>
      <c r="B509" s="15"/>
      <c r="C509" s="15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</row>
    <row r="510" spans="1:93" x14ac:dyDescent="0.35">
      <c r="A510" s="1"/>
      <c r="B510" s="15"/>
      <c r="C510" s="15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</row>
    <row r="511" spans="1:93" x14ac:dyDescent="0.35">
      <c r="A511" s="1"/>
      <c r="B511" s="15"/>
      <c r="C511" s="15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</row>
    <row r="512" spans="1:93" x14ac:dyDescent="0.35">
      <c r="A512" s="1"/>
      <c r="B512" s="15"/>
      <c r="C512" s="15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</row>
    <row r="513" spans="1:93" x14ac:dyDescent="0.35">
      <c r="A513" s="1"/>
      <c r="B513" s="15"/>
      <c r="C513" s="15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</row>
    <row r="514" spans="1:93" x14ac:dyDescent="0.35">
      <c r="A514" s="1"/>
      <c r="B514" s="15"/>
      <c r="C514" s="15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</row>
    <row r="515" spans="1:93" x14ac:dyDescent="0.35">
      <c r="A515" s="1"/>
      <c r="B515" s="15"/>
      <c r="C515" s="15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</row>
    <row r="516" spans="1:93" x14ac:dyDescent="0.35">
      <c r="A516" s="1"/>
      <c r="B516" s="15"/>
      <c r="C516" s="15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</row>
    <row r="517" spans="1:93" x14ac:dyDescent="0.35">
      <c r="A517" s="1"/>
      <c r="B517" s="15"/>
      <c r="C517" s="15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</row>
    <row r="518" spans="1:93" x14ac:dyDescent="0.35">
      <c r="A518" s="1"/>
      <c r="B518" s="15"/>
      <c r="C518" s="15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</row>
    <row r="519" spans="1:93" x14ac:dyDescent="0.35">
      <c r="A519" s="1"/>
      <c r="B519" s="15"/>
      <c r="C519" s="15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</row>
    <row r="520" spans="1:93" x14ac:dyDescent="0.35">
      <c r="A520" s="1"/>
      <c r="B520" s="15"/>
      <c r="C520" s="15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</row>
    <row r="521" spans="1:93" x14ac:dyDescent="0.35">
      <c r="A521" s="1"/>
      <c r="B521" s="15"/>
      <c r="C521" s="15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</row>
    <row r="522" spans="1:93" x14ac:dyDescent="0.35">
      <c r="A522" s="1"/>
      <c r="B522" s="15"/>
      <c r="C522" s="15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</row>
    <row r="523" spans="1:93" x14ac:dyDescent="0.35">
      <c r="A523" s="1"/>
      <c r="B523" s="15"/>
      <c r="C523" s="15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</row>
    <row r="524" spans="1:93" x14ac:dyDescent="0.35">
      <c r="A524" s="1"/>
      <c r="B524" s="15"/>
      <c r="C524" s="15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</row>
    <row r="525" spans="1:93" x14ac:dyDescent="0.35">
      <c r="A525" s="1"/>
      <c r="B525" s="15"/>
      <c r="C525" s="15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</row>
    <row r="526" spans="1:93" x14ac:dyDescent="0.35">
      <c r="A526" s="1"/>
      <c r="B526" s="15"/>
      <c r="C526" s="15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</row>
    <row r="527" spans="1:93" x14ac:dyDescent="0.35">
      <c r="A527" s="1"/>
      <c r="B527" s="15"/>
      <c r="C527" s="15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</row>
    <row r="528" spans="1:93" x14ac:dyDescent="0.35">
      <c r="A528" s="1"/>
      <c r="B528" s="15"/>
      <c r="C528" s="15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</row>
    <row r="529" spans="1:93" x14ac:dyDescent="0.35">
      <c r="A529" s="1"/>
      <c r="B529" s="15"/>
      <c r="C529" s="15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</row>
    <row r="530" spans="1:93" x14ac:dyDescent="0.35">
      <c r="A530" s="1"/>
      <c r="B530" s="15"/>
      <c r="C530" s="15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</row>
    <row r="531" spans="1:93" x14ac:dyDescent="0.35">
      <c r="A531" s="1"/>
      <c r="B531" s="15"/>
      <c r="C531" s="15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</row>
    <row r="532" spans="1:93" x14ac:dyDescent="0.35">
      <c r="A532" s="1"/>
      <c r="B532" s="15"/>
      <c r="C532" s="15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</row>
    <row r="533" spans="1:93" x14ac:dyDescent="0.35">
      <c r="A533" s="1"/>
      <c r="B533" s="15"/>
      <c r="C533" s="15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</row>
    <row r="534" spans="1:93" x14ac:dyDescent="0.35">
      <c r="A534" s="1"/>
      <c r="B534" s="15"/>
      <c r="C534" s="15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</row>
    <row r="535" spans="1:93" x14ac:dyDescent="0.35">
      <c r="A535" s="1"/>
      <c r="B535" s="15"/>
      <c r="C535" s="15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</row>
    <row r="536" spans="1:93" x14ac:dyDescent="0.35">
      <c r="A536" s="1"/>
      <c r="B536" s="15"/>
      <c r="C536" s="15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</row>
    <row r="537" spans="1:93" x14ac:dyDescent="0.35">
      <c r="A537" s="1"/>
      <c r="B537" s="15"/>
      <c r="C537" s="15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</row>
    <row r="538" spans="1:93" x14ac:dyDescent="0.35">
      <c r="A538" s="1"/>
      <c r="B538" s="15"/>
      <c r="C538" s="15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</row>
    <row r="539" spans="1:93" x14ac:dyDescent="0.35">
      <c r="A539" s="1"/>
      <c r="B539" s="15"/>
      <c r="C539" s="15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</row>
    <row r="540" spans="1:93" x14ac:dyDescent="0.35">
      <c r="A540" s="1"/>
      <c r="B540" s="15"/>
      <c r="C540" s="15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</row>
    <row r="541" spans="1:93" x14ac:dyDescent="0.35">
      <c r="A541" s="1"/>
      <c r="B541" s="15"/>
      <c r="C541" s="15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</row>
    <row r="542" spans="1:93" x14ac:dyDescent="0.35">
      <c r="A542" s="1"/>
      <c r="B542" s="15"/>
      <c r="C542" s="15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</row>
    <row r="543" spans="1:93" x14ac:dyDescent="0.35">
      <c r="A543" s="1"/>
      <c r="B543" s="15"/>
      <c r="C543" s="15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</row>
    <row r="544" spans="1:93" x14ac:dyDescent="0.35">
      <c r="A544" s="1"/>
      <c r="B544" s="15"/>
      <c r="C544" s="15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</row>
    <row r="545" spans="1:93" x14ac:dyDescent="0.35">
      <c r="A545" s="1"/>
      <c r="B545" s="15"/>
      <c r="C545" s="15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</row>
    <row r="546" spans="1:93" x14ac:dyDescent="0.35">
      <c r="A546" s="1"/>
      <c r="B546" s="15"/>
      <c r="C546" s="15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</row>
    <row r="547" spans="1:93" x14ac:dyDescent="0.35">
      <c r="A547" s="1"/>
      <c r="B547" s="15"/>
      <c r="C547" s="15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</row>
    <row r="548" spans="1:93" x14ac:dyDescent="0.35">
      <c r="A548" s="1"/>
      <c r="B548" s="15"/>
      <c r="C548" s="15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</row>
    <row r="549" spans="1:93" x14ac:dyDescent="0.35">
      <c r="A549" s="1"/>
      <c r="B549" s="15"/>
      <c r="C549" s="15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</row>
    <row r="550" spans="1:93" x14ac:dyDescent="0.35">
      <c r="A550" s="1"/>
      <c r="B550" s="15"/>
      <c r="C550" s="15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</row>
    <row r="551" spans="1:93" x14ac:dyDescent="0.35">
      <c r="A551" s="1"/>
      <c r="B551" s="15"/>
      <c r="C551" s="15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</row>
    <row r="552" spans="1:93" x14ac:dyDescent="0.35">
      <c r="A552" s="1"/>
      <c r="B552" s="15"/>
      <c r="C552" s="15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</row>
    <row r="553" spans="1:93" x14ac:dyDescent="0.35">
      <c r="A553" s="1"/>
      <c r="B553" s="15"/>
      <c r="C553" s="15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</row>
    <row r="554" spans="1:93" x14ac:dyDescent="0.35">
      <c r="A554" s="1"/>
      <c r="B554" s="15"/>
      <c r="C554" s="15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</row>
    <row r="555" spans="1:93" x14ac:dyDescent="0.35">
      <c r="A555" s="1"/>
      <c r="B555" s="15"/>
      <c r="C555" s="15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</row>
    <row r="556" spans="1:93" x14ac:dyDescent="0.35">
      <c r="A556" s="1"/>
      <c r="B556" s="15"/>
      <c r="C556" s="15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</row>
    <row r="557" spans="1:93" x14ac:dyDescent="0.35">
      <c r="A557" s="1"/>
      <c r="B557" s="15"/>
      <c r="C557" s="15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</row>
    <row r="558" spans="1:93" x14ac:dyDescent="0.35">
      <c r="A558" s="1"/>
      <c r="B558" s="15"/>
      <c r="C558" s="15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</row>
    <row r="559" spans="1:93" x14ac:dyDescent="0.35">
      <c r="A559" s="1"/>
      <c r="B559" s="15"/>
      <c r="C559" s="15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</row>
    <row r="560" spans="1:93" x14ac:dyDescent="0.35">
      <c r="A560" s="1"/>
      <c r="B560" s="15"/>
      <c r="C560" s="15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</row>
    <row r="561" spans="1:93" x14ac:dyDescent="0.35">
      <c r="A561" s="1"/>
      <c r="B561" s="15"/>
      <c r="C561" s="15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</row>
    <row r="562" spans="1:93" x14ac:dyDescent="0.35">
      <c r="A562" s="1"/>
      <c r="B562" s="15"/>
      <c r="C562" s="15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</row>
    <row r="563" spans="1:93" x14ac:dyDescent="0.35">
      <c r="A563" s="1"/>
      <c r="B563" s="15"/>
      <c r="C563" s="15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</row>
    <row r="564" spans="1:93" x14ac:dyDescent="0.35">
      <c r="A564" s="1"/>
      <c r="B564" s="15"/>
      <c r="C564" s="15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</row>
    <row r="565" spans="1:93" x14ac:dyDescent="0.35">
      <c r="A565" s="1"/>
      <c r="B565" s="15"/>
      <c r="C565" s="15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</row>
    <row r="566" spans="1:93" x14ac:dyDescent="0.35">
      <c r="A566" s="1"/>
      <c r="B566" s="15"/>
      <c r="C566" s="15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</row>
    <row r="567" spans="1:93" x14ac:dyDescent="0.35">
      <c r="A567" s="1"/>
      <c r="B567" s="15"/>
      <c r="C567" s="15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</row>
    <row r="568" spans="1:93" x14ac:dyDescent="0.35">
      <c r="A568" s="1"/>
      <c r="B568" s="15"/>
      <c r="C568" s="15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</row>
    <row r="569" spans="1:93" x14ac:dyDescent="0.35">
      <c r="A569" s="1"/>
      <c r="B569" s="15"/>
      <c r="C569" s="15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</row>
    <row r="570" spans="1:93" x14ac:dyDescent="0.35">
      <c r="A570" s="1"/>
      <c r="B570" s="15"/>
      <c r="C570" s="15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</row>
    <row r="571" spans="1:93" x14ac:dyDescent="0.35">
      <c r="A571" s="1"/>
      <c r="B571" s="15"/>
      <c r="C571" s="15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</row>
    <row r="572" spans="1:93" x14ac:dyDescent="0.35">
      <c r="A572" s="1"/>
      <c r="B572" s="15"/>
      <c r="C572" s="15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</row>
    <row r="573" spans="1:93" x14ac:dyDescent="0.35">
      <c r="A573" s="1"/>
      <c r="B573" s="15"/>
      <c r="C573" s="15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</row>
    <row r="574" spans="1:93" x14ac:dyDescent="0.35">
      <c r="A574" s="1"/>
      <c r="B574" s="15"/>
      <c r="C574" s="15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</row>
    <row r="575" spans="1:93" x14ac:dyDescent="0.35">
      <c r="A575" s="1"/>
      <c r="B575" s="15"/>
      <c r="C575" s="15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</row>
    <row r="576" spans="1:93" x14ac:dyDescent="0.35">
      <c r="A576" s="1"/>
      <c r="B576" s="15"/>
      <c r="C576" s="15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</row>
    <row r="577" spans="1:93" x14ac:dyDescent="0.35">
      <c r="A577" s="1"/>
      <c r="B577" s="15"/>
      <c r="C577" s="15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</row>
    <row r="578" spans="1:93" x14ac:dyDescent="0.35">
      <c r="A578" s="1"/>
      <c r="B578" s="15"/>
      <c r="C578" s="15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</row>
    <row r="579" spans="1:93" x14ac:dyDescent="0.35">
      <c r="A579" s="1"/>
      <c r="B579" s="15"/>
      <c r="C579" s="15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</row>
    <row r="580" spans="1:93" x14ac:dyDescent="0.35">
      <c r="A580" s="1"/>
      <c r="B580" s="15"/>
      <c r="C580" s="15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</row>
    <row r="581" spans="1:93" x14ac:dyDescent="0.35">
      <c r="A581" s="1"/>
      <c r="B581" s="15"/>
      <c r="C581" s="15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</row>
    <row r="582" spans="1:93" x14ac:dyDescent="0.35">
      <c r="A582" s="1"/>
      <c r="B582" s="15"/>
      <c r="C582" s="15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</row>
    <row r="583" spans="1:93" x14ac:dyDescent="0.35">
      <c r="A583" s="1"/>
      <c r="B583" s="15"/>
      <c r="C583" s="15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</row>
    <row r="584" spans="1:93" x14ac:dyDescent="0.35">
      <c r="A584" s="1"/>
      <c r="B584" s="15"/>
      <c r="C584" s="15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</row>
    <row r="585" spans="1:93" x14ac:dyDescent="0.35">
      <c r="A585" s="1"/>
      <c r="B585" s="15"/>
      <c r="C585" s="15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</row>
    <row r="586" spans="1:93" x14ac:dyDescent="0.35">
      <c r="A586" s="1"/>
      <c r="B586" s="15"/>
      <c r="C586" s="15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</row>
    <row r="587" spans="1:93" x14ac:dyDescent="0.35">
      <c r="A587" s="1"/>
      <c r="B587" s="15"/>
      <c r="C587" s="15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</row>
    <row r="588" spans="1:93" x14ac:dyDescent="0.35">
      <c r="A588" s="1"/>
      <c r="B588" s="15"/>
      <c r="C588" s="15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</row>
    <row r="589" spans="1:93" x14ac:dyDescent="0.35">
      <c r="A589" s="1"/>
      <c r="B589" s="15"/>
      <c r="C589" s="15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</row>
    <row r="590" spans="1:93" x14ac:dyDescent="0.35">
      <c r="A590" s="1"/>
      <c r="B590" s="15"/>
      <c r="C590" s="15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</row>
    <row r="591" spans="1:93" x14ac:dyDescent="0.35">
      <c r="A591" s="1"/>
      <c r="B591" s="15"/>
      <c r="C591" s="15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</row>
    <row r="592" spans="1:93" x14ac:dyDescent="0.35">
      <c r="A592" s="1"/>
      <c r="B592" s="15"/>
      <c r="C592" s="15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</row>
    <row r="593" spans="1:93" x14ac:dyDescent="0.35">
      <c r="A593" s="1"/>
      <c r="B593" s="15"/>
      <c r="C593" s="15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</row>
    <row r="594" spans="1:93" x14ac:dyDescent="0.35">
      <c r="A594" s="1"/>
      <c r="B594" s="15"/>
      <c r="C594" s="15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</row>
    <row r="595" spans="1:93" x14ac:dyDescent="0.35">
      <c r="A595" s="1"/>
      <c r="B595" s="15"/>
      <c r="C595" s="15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</row>
    <row r="596" spans="1:93" x14ac:dyDescent="0.35">
      <c r="A596" s="1"/>
      <c r="B596" s="15"/>
      <c r="C596" s="15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</row>
    <row r="597" spans="1:93" x14ac:dyDescent="0.35">
      <c r="A597" s="1"/>
      <c r="B597" s="15"/>
      <c r="C597" s="15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</row>
    <row r="598" spans="1:93" x14ac:dyDescent="0.35">
      <c r="A598" s="1"/>
      <c r="B598" s="15"/>
      <c r="C598" s="15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</row>
    <row r="599" spans="1:93" x14ac:dyDescent="0.35">
      <c r="A599" s="1"/>
      <c r="B599" s="15"/>
      <c r="C599" s="15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</row>
    <row r="600" spans="1:93" x14ac:dyDescent="0.35">
      <c r="A600" s="1"/>
      <c r="B600" s="15"/>
      <c r="C600" s="15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</row>
    <row r="601" spans="1:93" x14ac:dyDescent="0.35">
      <c r="A601" s="1"/>
      <c r="B601" s="15"/>
      <c r="C601" s="15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</row>
    <row r="602" spans="1:93" x14ac:dyDescent="0.35">
      <c r="A602" s="1"/>
      <c r="B602" s="15"/>
      <c r="C602" s="15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</row>
    <row r="603" spans="1:93" x14ac:dyDescent="0.35">
      <c r="A603" s="1"/>
      <c r="B603" s="15"/>
      <c r="C603" s="15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</row>
    <row r="604" spans="1:93" x14ac:dyDescent="0.35">
      <c r="A604" s="1"/>
      <c r="B604" s="15"/>
      <c r="C604" s="15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</row>
    <row r="605" spans="1:93" x14ac:dyDescent="0.35">
      <c r="A605" s="1"/>
      <c r="B605" s="15"/>
      <c r="C605" s="15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</row>
    <row r="606" spans="1:93" x14ac:dyDescent="0.35">
      <c r="A606" s="1"/>
      <c r="B606" s="15"/>
      <c r="C606" s="15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</row>
    <row r="607" spans="1:93" x14ac:dyDescent="0.35">
      <c r="A607" s="1"/>
      <c r="B607" s="15"/>
      <c r="C607" s="15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</row>
    <row r="608" spans="1:93" x14ac:dyDescent="0.35">
      <c r="A608" s="1"/>
      <c r="B608" s="15"/>
      <c r="C608" s="15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</row>
    <row r="609" spans="1:93" x14ac:dyDescent="0.35">
      <c r="A609" s="1"/>
      <c r="B609" s="15"/>
      <c r="C609" s="15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</row>
    <row r="610" spans="1:93" x14ac:dyDescent="0.35">
      <c r="A610" s="1"/>
      <c r="B610" s="15"/>
      <c r="C610" s="15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</row>
    <row r="611" spans="1:93" x14ac:dyDescent="0.35">
      <c r="A611" s="1"/>
      <c r="B611" s="15"/>
      <c r="C611" s="15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</row>
    <row r="612" spans="1:93" x14ac:dyDescent="0.35">
      <c r="A612" s="1"/>
      <c r="B612" s="15"/>
      <c r="C612" s="15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</row>
    <row r="613" spans="1:93" x14ac:dyDescent="0.35">
      <c r="A613" s="1"/>
      <c r="B613" s="15"/>
      <c r="C613" s="15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</row>
    <row r="614" spans="1:93" x14ac:dyDescent="0.35">
      <c r="A614" s="1"/>
      <c r="B614" s="15"/>
      <c r="C614" s="15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</row>
    <row r="615" spans="1:93" x14ac:dyDescent="0.35">
      <c r="A615" s="1"/>
      <c r="B615" s="15"/>
      <c r="C615" s="15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</row>
    <row r="616" spans="1:93" x14ac:dyDescent="0.35">
      <c r="A616" s="1"/>
      <c r="B616" s="15"/>
      <c r="C616" s="15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</row>
    <row r="617" spans="1:93" x14ac:dyDescent="0.35">
      <c r="A617" s="1"/>
      <c r="B617" s="15"/>
      <c r="C617" s="15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</row>
    <row r="618" spans="1:93" x14ac:dyDescent="0.35">
      <c r="A618" s="1"/>
      <c r="B618" s="15"/>
      <c r="C618" s="15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</row>
    <row r="619" spans="1:93" x14ac:dyDescent="0.35">
      <c r="A619" s="1"/>
      <c r="B619" s="15"/>
      <c r="C619" s="15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</row>
    <row r="620" spans="1:93" x14ac:dyDescent="0.35">
      <c r="A620" s="1"/>
      <c r="B620" s="15"/>
      <c r="C620" s="15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</row>
    <row r="621" spans="1:93" x14ac:dyDescent="0.35">
      <c r="A621" s="1"/>
      <c r="B621" s="15"/>
      <c r="C621" s="15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</row>
    <row r="622" spans="1:93" x14ac:dyDescent="0.35">
      <c r="A622" s="1"/>
      <c r="B622" s="15"/>
      <c r="C622" s="15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</row>
    <row r="623" spans="1:93" x14ac:dyDescent="0.35">
      <c r="A623" s="1"/>
      <c r="B623" s="15"/>
      <c r="C623" s="15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</row>
    <row r="624" spans="1:93" x14ac:dyDescent="0.35">
      <c r="A624" s="1"/>
      <c r="B624" s="15"/>
      <c r="C624" s="15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</row>
    <row r="625" spans="1:93" x14ac:dyDescent="0.35">
      <c r="A625" s="1"/>
      <c r="B625" s="15"/>
      <c r="C625" s="15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</row>
    <row r="626" spans="1:93" x14ac:dyDescent="0.35">
      <c r="A626" s="1"/>
      <c r="B626" s="15"/>
      <c r="C626" s="15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</row>
    <row r="627" spans="1:93" x14ac:dyDescent="0.35">
      <c r="A627" s="1"/>
      <c r="B627" s="15"/>
      <c r="C627" s="15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</row>
    <row r="628" spans="1:93" x14ac:dyDescent="0.35">
      <c r="A628" s="1"/>
      <c r="B628" s="15"/>
      <c r="C628" s="15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</row>
    <row r="629" spans="1:93" x14ac:dyDescent="0.35">
      <c r="A629" s="1"/>
      <c r="B629" s="15"/>
      <c r="C629" s="15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</row>
    <row r="630" spans="1:93" x14ac:dyDescent="0.35">
      <c r="A630" s="1"/>
      <c r="B630" s="15"/>
      <c r="C630" s="15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</row>
    <row r="631" spans="1:93" x14ac:dyDescent="0.35">
      <c r="A631" s="1"/>
      <c r="B631" s="15"/>
      <c r="C631" s="15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</row>
    <row r="632" spans="1:93" x14ac:dyDescent="0.35">
      <c r="A632" s="1"/>
      <c r="B632" s="15"/>
      <c r="C632" s="15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</row>
    <row r="633" spans="1:93" x14ac:dyDescent="0.35">
      <c r="A633" s="1"/>
      <c r="B633" s="15"/>
      <c r="C633" s="15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</row>
    <row r="634" spans="1:93" x14ac:dyDescent="0.35">
      <c r="A634" s="1"/>
      <c r="B634" s="15"/>
      <c r="C634" s="15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</row>
    <row r="635" spans="1:93" x14ac:dyDescent="0.35">
      <c r="A635" s="1"/>
      <c r="B635" s="15"/>
      <c r="C635" s="15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</row>
    <row r="636" spans="1:93" x14ac:dyDescent="0.35">
      <c r="A636" s="1"/>
      <c r="B636" s="15"/>
      <c r="C636" s="15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</row>
    <row r="637" spans="1:93" x14ac:dyDescent="0.35">
      <c r="A637" s="1"/>
      <c r="B637" s="15"/>
      <c r="C637" s="15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</row>
    <row r="638" spans="1:93" x14ac:dyDescent="0.35">
      <c r="A638" s="1"/>
      <c r="B638" s="15"/>
      <c r="C638" s="15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</row>
    <row r="639" spans="1:93" x14ac:dyDescent="0.35">
      <c r="A639" s="1"/>
      <c r="B639" s="15"/>
      <c r="C639" s="15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</row>
    <row r="640" spans="1:93" x14ac:dyDescent="0.35">
      <c r="A640" s="1"/>
      <c r="B640" s="15"/>
      <c r="C640" s="15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</row>
    <row r="641" spans="1:93" x14ac:dyDescent="0.35">
      <c r="A641" s="1"/>
      <c r="B641" s="15"/>
      <c r="C641" s="15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</row>
    <row r="642" spans="1:93" x14ac:dyDescent="0.35">
      <c r="A642" s="1"/>
      <c r="B642" s="15"/>
      <c r="C642" s="15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</row>
    <row r="643" spans="1:93" x14ac:dyDescent="0.35">
      <c r="A643" s="1"/>
      <c r="B643" s="15"/>
      <c r="C643" s="15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</row>
    <row r="644" spans="1:93" x14ac:dyDescent="0.35">
      <c r="A644" s="1"/>
      <c r="B644" s="15"/>
      <c r="C644" s="15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</row>
    <row r="645" spans="1:93" x14ac:dyDescent="0.35">
      <c r="A645" s="1"/>
      <c r="B645" s="15"/>
      <c r="C645" s="15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</row>
    <row r="646" spans="1:93" x14ac:dyDescent="0.35">
      <c r="A646" s="1"/>
      <c r="B646" s="15"/>
      <c r="C646" s="15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</row>
    <row r="647" spans="1:93" x14ac:dyDescent="0.35">
      <c r="A647" s="1"/>
      <c r="B647" s="15"/>
      <c r="C647" s="15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</row>
    <row r="648" spans="1:93" x14ac:dyDescent="0.35">
      <c r="A648" s="1"/>
      <c r="B648" s="15"/>
      <c r="C648" s="15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</row>
    <row r="649" spans="1:93" x14ac:dyDescent="0.35">
      <c r="A649" s="1"/>
      <c r="B649" s="15"/>
      <c r="C649" s="15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</row>
    <row r="650" spans="1:93" x14ac:dyDescent="0.35">
      <c r="A650" s="1"/>
      <c r="B650" s="15"/>
      <c r="C650" s="15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</row>
    <row r="651" spans="1:93" x14ac:dyDescent="0.35">
      <c r="A651" s="1"/>
      <c r="B651" s="15"/>
      <c r="C651" s="15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</row>
    <row r="652" spans="1:93" x14ac:dyDescent="0.35">
      <c r="A652" s="1"/>
      <c r="B652" s="15"/>
      <c r="C652" s="15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</row>
    <row r="653" spans="1:93" x14ac:dyDescent="0.35">
      <c r="A653" s="1"/>
      <c r="B653" s="15"/>
      <c r="C653" s="15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</row>
    <row r="654" spans="1:93" x14ac:dyDescent="0.35">
      <c r="A654" s="1"/>
      <c r="B654" s="15"/>
      <c r="C654" s="15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</row>
    <row r="655" spans="1:93" x14ac:dyDescent="0.35">
      <c r="A655" s="1"/>
      <c r="B655" s="15"/>
      <c r="C655" s="15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</row>
    <row r="656" spans="1:93" x14ac:dyDescent="0.35">
      <c r="A656" s="1"/>
      <c r="B656" s="15"/>
      <c r="C656" s="15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</row>
    <row r="657" spans="1:93" x14ac:dyDescent="0.35">
      <c r="A657" s="1"/>
      <c r="B657" s="15"/>
      <c r="C657" s="15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</row>
    <row r="658" spans="1:93" x14ac:dyDescent="0.35">
      <c r="A658" s="1"/>
      <c r="B658" s="15"/>
      <c r="C658" s="15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</row>
    <row r="659" spans="1:93" x14ac:dyDescent="0.35">
      <c r="A659" s="1"/>
      <c r="B659" s="15"/>
      <c r="C659" s="15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</row>
    <row r="660" spans="1:93" x14ac:dyDescent="0.35">
      <c r="A660" s="1"/>
      <c r="B660" s="15"/>
      <c r="C660" s="15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</row>
    <row r="661" spans="1:93" x14ac:dyDescent="0.35">
      <c r="A661" s="1"/>
      <c r="B661" s="15"/>
      <c r="C661" s="15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</row>
    <row r="662" spans="1:93" x14ac:dyDescent="0.35">
      <c r="A662" s="1"/>
      <c r="B662" s="15"/>
      <c r="C662" s="15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</row>
    <row r="663" spans="1:93" x14ac:dyDescent="0.35">
      <c r="A663" s="1"/>
      <c r="B663" s="15"/>
      <c r="C663" s="15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</row>
    <row r="664" spans="1:93" x14ac:dyDescent="0.35">
      <c r="A664" s="1"/>
      <c r="B664" s="15"/>
      <c r="C664" s="15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</row>
    <row r="665" spans="1:93" x14ac:dyDescent="0.35">
      <c r="A665" s="1"/>
      <c r="B665" s="15"/>
      <c r="C665" s="15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</row>
    <row r="666" spans="1:93" x14ac:dyDescent="0.35">
      <c r="A666" s="1"/>
      <c r="B666" s="15"/>
      <c r="C666" s="15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</row>
    <row r="667" spans="1:93" x14ac:dyDescent="0.35">
      <c r="A667" s="1"/>
      <c r="B667" s="15"/>
      <c r="C667" s="15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</row>
    <row r="668" spans="1:93" x14ac:dyDescent="0.35">
      <c r="A668" s="1"/>
      <c r="B668" s="15"/>
      <c r="C668" s="15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</row>
    <row r="669" spans="1:93" x14ac:dyDescent="0.35">
      <c r="A669" s="1"/>
      <c r="B669" s="15"/>
      <c r="C669" s="15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</row>
    <row r="670" spans="1:93" x14ac:dyDescent="0.35">
      <c r="A670" s="1"/>
      <c r="B670" s="15"/>
      <c r="C670" s="15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</row>
    <row r="671" spans="1:93" x14ac:dyDescent="0.35">
      <c r="A671" s="1"/>
      <c r="B671" s="15"/>
      <c r="C671" s="15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</row>
    <row r="672" spans="1:93" x14ac:dyDescent="0.35">
      <c r="A672" s="1"/>
      <c r="B672" s="15"/>
      <c r="C672" s="15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</row>
    <row r="673" spans="1:93" x14ac:dyDescent="0.35">
      <c r="A673" s="1"/>
      <c r="B673" s="15"/>
      <c r="C673" s="15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</row>
    <row r="674" spans="1:93" x14ac:dyDescent="0.35">
      <c r="A674" s="1"/>
      <c r="B674" s="15"/>
      <c r="C674" s="15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</row>
    <row r="675" spans="1:93" x14ac:dyDescent="0.35">
      <c r="A675" s="1"/>
      <c r="B675" s="15"/>
      <c r="C675" s="15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</row>
    <row r="676" spans="1:93" x14ac:dyDescent="0.35">
      <c r="A676" s="1"/>
      <c r="B676" s="15"/>
      <c r="C676" s="15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</row>
    <row r="677" spans="1:93" x14ac:dyDescent="0.35">
      <c r="A677" s="1"/>
      <c r="B677" s="15"/>
      <c r="C677" s="15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</row>
    <row r="678" spans="1:93" x14ac:dyDescent="0.35">
      <c r="A678" s="1"/>
      <c r="B678" s="15"/>
      <c r="C678" s="15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</row>
    <row r="679" spans="1:93" x14ac:dyDescent="0.35">
      <c r="A679" s="1"/>
      <c r="B679" s="15"/>
      <c r="C679" s="15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</row>
    <row r="680" spans="1:93" x14ac:dyDescent="0.35">
      <c r="A680" s="1"/>
      <c r="B680" s="15"/>
      <c r="C680" s="15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</row>
    <row r="681" spans="1:93" x14ac:dyDescent="0.35">
      <c r="A681" s="1"/>
      <c r="B681" s="15"/>
      <c r="C681" s="15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</row>
    <row r="682" spans="1:93" x14ac:dyDescent="0.35">
      <c r="A682" s="1"/>
      <c r="B682" s="15"/>
      <c r="C682" s="15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</row>
    <row r="683" spans="1:93" x14ac:dyDescent="0.35">
      <c r="A683" s="1"/>
      <c r="B683" s="15"/>
      <c r="C683" s="15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</row>
    <row r="684" spans="1:93" x14ac:dyDescent="0.35">
      <c r="A684" s="1"/>
      <c r="B684" s="15"/>
      <c r="C684" s="15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</row>
    <row r="685" spans="1:93" x14ac:dyDescent="0.35">
      <c r="A685" s="1"/>
      <c r="B685" s="15"/>
      <c r="C685" s="15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</row>
    <row r="686" spans="1:93" x14ac:dyDescent="0.35">
      <c r="A686" s="1"/>
      <c r="B686" s="15"/>
      <c r="C686" s="15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</row>
    <row r="687" spans="1:93" x14ac:dyDescent="0.35">
      <c r="A687" s="1"/>
      <c r="B687" s="15"/>
      <c r="C687" s="15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</row>
    <row r="688" spans="1:93" x14ac:dyDescent="0.35">
      <c r="A688" s="1"/>
      <c r="B688" s="15"/>
      <c r="C688" s="15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</row>
    <row r="689" spans="1:93" x14ac:dyDescent="0.35">
      <c r="A689" s="1"/>
      <c r="B689" s="15"/>
      <c r="C689" s="15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</row>
    <row r="690" spans="1:93" x14ac:dyDescent="0.35">
      <c r="A690" s="1"/>
      <c r="B690" s="15"/>
      <c r="C690" s="15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</row>
    <row r="691" spans="1:93" x14ac:dyDescent="0.35">
      <c r="A691" s="1"/>
      <c r="B691" s="15"/>
      <c r="C691" s="15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</row>
    <row r="692" spans="1:93" x14ac:dyDescent="0.35">
      <c r="A692" s="1"/>
      <c r="B692" s="15"/>
      <c r="C692" s="15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</row>
    <row r="693" spans="1:93" x14ac:dyDescent="0.35">
      <c r="A693" s="1"/>
      <c r="B693" s="15"/>
      <c r="C693" s="15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</row>
    <row r="694" spans="1:93" x14ac:dyDescent="0.35">
      <c r="A694" s="1"/>
      <c r="B694" s="15"/>
      <c r="C694" s="15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</row>
    <row r="695" spans="1:93" x14ac:dyDescent="0.35">
      <c r="A695" s="1"/>
      <c r="B695" s="15"/>
      <c r="C695" s="15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</row>
    <row r="696" spans="1:93" x14ac:dyDescent="0.35">
      <c r="A696" s="1"/>
      <c r="B696" s="15"/>
      <c r="C696" s="15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</row>
    <row r="697" spans="1:93" x14ac:dyDescent="0.35">
      <c r="A697" s="1"/>
      <c r="B697" s="15"/>
      <c r="C697" s="15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</row>
    <row r="698" spans="1:93" x14ac:dyDescent="0.35">
      <c r="A698" s="1"/>
      <c r="B698" s="15"/>
      <c r="C698" s="15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</row>
    <row r="699" spans="1:93" x14ac:dyDescent="0.35">
      <c r="A699" s="1"/>
      <c r="B699" s="15"/>
      <c r="C699" s="15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</row>
    <row r="700" spans="1:93" x14ac:dyDescent="0.35">
      <c r="A700" s="1"/>
      <c r="B700" s="15"/>
      <c r="C700" s="15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</row>
    <row r="701" spans="1:93" x14ac:dyDescent="0.35">
      <c r="A701" s="1"/>
      <c r="B701" s="15"/>
      <c r="C701" s="15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</row>
    <row r="702" spans="1:93" x14ac:dyDescent="0.35">
      <c r="A702" s="1"/>
      <c r="B702" s="15"/>
      <c r="C702" s="15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</row>
    <row r="703" spans="1:93" x14ac:dyDescent="0.35">
      <c r="A703" s="1"/>
      <c r="B703" s="15"/>
      <c r="C703" s="15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</row>
    <row r="704" spans="1:93" x14ac:dyDescent="0.35">
      <c r="A704" s="1"/>
      <c r="B704" s="15"/>
      <c r="C704" s="15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</row>
    <row r="705" spans="1:93" x14ac:dyDescent="0.35">
      <c r="A705" s="1"/>
      <c r="B705" s="15"/>
      <c r="C705" s="15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</row>
    <row r="706" spans="1:93" x14ac:dyDescent="0.35">
      <c r="A706" s="1"/>
      <c r="B706" s="15"/>
      <c r="C706" s="15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</row>
    <row r="707" spans="1:93" x14ac:dyDescent="0.35">
      <c r="A707" s="1"/>
      <c r="B707" s="15"/>
      <c r="C707" s="15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</row>
    <row r="708" spans="1:93" x14ac:dyDescent="0.35">
      <c r="A708" s="1"/>
      <c r="B708" s="15"/>
      <c r="C708" s="15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</row>
    <row r="709" spans="1:93" x14ac:dyDescent="0.35">
      <c r="A709" s="1"/>
      <c r="B709" s="15"/>
      <c r="C709" s="15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</row>
    <row r="710" spans="1:93" x14ac:dyDescent="0.35">
      <c r="A710" s="1"/>
      <c r="B710" s="15"/>
      <c r="C710" s="15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</row>
    <row r="711" spans="1:93" x14ac:dyDescent="0.35">
      <c r="A711" s="1"/>
      <c r="B711" s="15"/>
      <c r="C711" s="15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</row>
    <row r="712" spans="1:93" x14ac:dyDescent="0.35">
      <c r="A712" s="1"/>
      <c r="B712" s="15"/>
      <c r="C712" s="15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</row>
    <row r="713" spans="1:93" x14ac:dyDescent="0.35">
      <c r="A713" s="1"/>
      <c r="B713" s="15"/>
      <c r="C713" s="15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</row>
    <row r="714" spans="1:93" x14ac:dyDescent="0.35">
      <c r="A714" s="1"/>
      <c r="B714" s="15"/>
      <c r="C714" s="15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</row>
    <row r="715" spans="1:93" x14ac:dyDescent="0.35">
      <c r="A715" s="1"/>
      <c r="B715" s="15"/>
      <c r="C715" s="15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</row>
    <row r="716" spans="1:93" x14ac:dyDescent="0.35">
      <c r="A716" s="1"/>
      <c r="B716" s="15"/>
      <c r="C716" s="15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</row>
    <row r="717" spans="1:93" x14ac:dyDescent="0.35">
      <c r="A717" s="1"/>
      <c r="B717" s="15"/>
      <c r="C717" s="15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</row>
    <row r="718" spans="1:93" x14ac:dyDescent="0.35">
      <c r="A718" s="1"/>
      <c r="B718" s="15"/>
      <c r="C718" s="15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</row>
    <row r="719" spans="1:93" x14ac:dyDescent="0.35">
      <c r="A719" s="1"/>
      <c r="B719" s="15"/>
      <c r="C719" s="15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</row>
    <row r="720" spans="1:93" x14ac:dyDescent="0.35">
      <c r="A720" s="1"/>
      <c r="B720" s="15"/>
      <c r="C720" s="15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</row>
    <row r="721" spans="1:93" x14ac:dyDescent="0.35">
      <c r="A721" s="1"/>
      <c r="B721" s="15"/>
      <c r="C721" s="15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</row>
    <row r="722" spans="1:93" x14ac:dyDescent="0.35">
      <c r="A722" s="1"/>
      <c r="B722" s="15"/>
      <c r="C722" s="15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</row>
    <row r="723" spans="1:93" x14ac:dyDescent="0.35">
      <c r="A723" s="1"/>
      <c r="B723" s="15"/>
      <c r="C723" s="15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</row>
    <row r="724" spans="1:93" x14ac:dyDescent="0.35">
      <c r="A724" s="1"/>
      <c r="B724" s="15"/>
      <c r="C724" s="15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</row>
    <row r="725" spans="1:93" x14ac:dyDescent="0.35">
      <c r="A725" s="1"/>
      <c r="B725" s="15"/>
      <c r="C725" s="15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</row>
    <row r="726" spans="1:93" x14ac:dyDescent="0.35">
      <c r="A726" s="1"/>
      <c r="B726" s="15"/>
      <c r="C726" s="15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</row>
    <row r="727" spans="1:93" x14ac:dyDescent="0.35">
      <c r="A727" s="1"/>
      <c r="B727" s="15"/>
      <c r="C727" s="15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</row>
    <row r="728" spans="1:93" x14ac:dyDescent="0.35">
      <c r="A728" s="1"/>
      <c r="B728" s="15"/>
      <c r="C728" s="15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</row>
    <row r="729" spans="1:93" x14ac:dyDescent="0.35">
      <c r="A729" s="1"/>
      <c r="B729" s="15"/>
      <c r="C729" s="15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</row>
    <row r="730" spans="1:93" x14ac:dyDescent="0.35">
      <c r="A730" s="1"/>
      <c r="B730" s="15"/>
      <c r="C730" s="15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</row>
    <row r="731" spans="1:93" x14ac:dyDescent="0.35">
      <c r="A731" s="1"/>
      <c r="B731" s="15"/>
      <c r="C731" s="15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</row>
    <row r="732" spans="1:93" x14ac:dyDescent="0.35">
      <c r="A732" s="1"/>
      <c r="B732" s="15"/>
      <c r="C732" s="15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</row>
    <row r="733" spans="1:93" x14ac:dyDescent="0.35">
      <c r="A733" s="1"/>
      <c r="B733" s="15"/>
      <c r="C733" s="15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</row>
    <row r="734" spans="1:93" x14ac:dyDescent="0.35">
      <c r="A734" s="1"/>
      <c r="B734" s="15"/>
      <c r="C734" s="15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</row>
    <row r="735" spans="1:93" x14ac:dyDescent="0.35">
      <c r="A735" s="1"/>
      <c r="B735" s="15"/>
      <c r="C735" s="15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</row>
    <row r="736" spans="1:93" x14ac:dyDescent="0.35">
      <c r="A736" s="1"/>
      <c r="B736" s="15"/>
      <c r="C736" s="15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</row>
    <row r="737" spans="1:93" x14ac:dyDescent="0.35">
      <c r="A737" s="1"/>
      <c r="B737" s="15"/>
      <c r="C737" s="15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</row>
    <row r="738" spans="1:93" x14ac:dyDescent="0.35">
      <c r="A738" s="1"/>
      <c r="B738" s="15"/>
      <c r="C738" s="15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</row>
    <row r="739" spans="1:93" x14ac:dyDescent="0.35">
      <c r="A739" s="1"/>
      <c r="B739" s="15"/>
      <c r="C739" s="15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</row>
    <row r="740" spans="1:93" x14ac:dyDescent="0.35">
      <c r="A740" s="1"/>
      <c r="B740" s="15"/>
      <c r="C740" s="15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</row>
    <row r="741" spans="1:93" x14ac:dyDescent="0.35">
      <c r="A741" s="1"/>
      <c r="B741" s="15"/>
      <c r="C741" s="15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</row>
    <row r="742" spans="1:93" x14ac:dyDescent="0.35">
      <c r="A742" s="1"/>
      <c r="B742" s="15"/>
      <c r="C742" s="15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</row>
    <row r="743" spans="1:93" x14ac:dyDescent="0.35">
      <c r="A743" s="1"/>
      <c r="B743" s="15"/>
      <c r="C743" s="15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</row>
    <row r="744" spans="1:93" x14ac:dyDescent="0.35">
      <c r="A744" s="1"/>
      <c r="B744" s="15"/>
      <c r="C744" s="15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</row>
    <row r="745" spans="1:93" x14ac:dyDescent="0.35">
      <c r="A745" s="1"/>
      <c r="B745" s="15"/>
      <c r="C745" s="15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</row>
    <row r="746" spans="1:93" x14ac:dyDescent="0.35">
      <c r="A746" s="1"/>
      <c r="B746" s="15"/>
      <c r="C746" s="15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</row>
    <row r="747" spans="1:93" x14ac:dyDescent="0.35">
      <c r="A747" s="1"/>
      <c r="B747" s="15"/>
      <c r="C747" s="15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</row>
    <row r="748" spans="1:93" x14ac:dyDescent="0.35">
      <c r="A748" s="1"/>
      <c r="B748" s="15"/>
      <c r="C748" s="15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</row>
    <row r="749" spans="1:93" x14ac:dyDescent="0.35">
      <c r="A749" s="1"/>
      <c r="B749" s="15"/>
      <c r="C749" s="15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</row>
    <row r="750" spans="1:93" x14ac:dyDescent="0.35">
      <c r="A750" s="1"/>
      <c r="B750" s="15"/>
      <c r="C750" s="15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</row>
    <row r="751" spans="1:93" x14ac:dyDescent="0.35">
      <c r="A751" s="1"/>
      <c r="B751" s="15"/>
      <c r="C751" s="15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</row>
    <row r="752" spans="1:93" x14ac:dyDescent="0.35">
      <c r="A752" s="1"/>
      <c r="B752" s="15"/>
      <c r="C752" s="15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</row>
    <row r="753" spans="1:93" x14ac:dyDescent="0.35">
      <c r="A753" s="1"/>
      <c r="B753" s="15"/>
      <c r="C753" s="15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</row>
    <row r="754" spans="1:93" x14ac:dyDescent="0.35">
      <c r="A754" s="1"/>
      <c r="B754" s="15"/>
      <c r="C754" s="15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</row>
    <row r="755" spans="1:93" x14ac:dyDescent="0.35">
      <c r="A755" s="1"/>
      <c r="B755" s="15"/>
      <c r="C755" s="15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</row>
    <row r="756" spans="1:93" x14ac:dyDescent="0.35">
      <c r="A756" s="1"/>
      <c r="B756" s="15"/>
      <c r="C756" s="15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</row>
    <row r="757" spans="1:93" x14ac:dyDescent="0.35">
      <c r="A757" s="1"/>
      <c r="B757" s="15"/>
      <c r="C757" s="15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</row>
    <row r="758" spans="1:93" x14ac:dyDescent="0.35">
      <c r="A758" s="1"/>
      <c r="B758" s="15"/>
      <c r="C758" s="15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</row>
    <row r="759" spans="1:93" x14ac:dyDescent="0.35">
      <c r="A759" s="1"/>
      <c r="B759" s="15"/>
      <c r="C759" s="15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</row>
    <row r="760" spans="1:93" x14ac:dyDescent="0.35">
      <c r="A760" s="1"/>
      <c r="B760" s="15"/>
      <c r="C760" s="15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</row>
    <row r="761" spans="1:93" x14ac:dyDescent="0.35">
      <c r="A761" s="1"/>
      <c r="B761" s="15"/>
      <c r="C761" s="15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</row>
    <row r="762" spans="1:93" x14ac:dyDescent="0.35">
      <c r="A762" s="1"/>
      <c r="B762" s="15"/>
      <c r="C762" s="15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</row>
    <row r="763" spans="1:93" x14ac:dyDescent="0.35">
      <c r="A763" s="1"/>
      <c r="B763" s="15"/>
      <c r="C763" s="15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</row>
    <row r="764" spans="1:93" x14ac:dyDescent="0.35">
      <c r="A764" s="1"/>
      <c r="B764" s="15"/>
      <c r="C764" s="15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</row>
    <row r="765" spans="1:93" x14ac:dyDescent="0.35">
      <c r="A765" s="1"/>
      <c r="B765" s="15"/>
      <c r="C765" s="15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</row>
    <row r="766" spans="1:93" x14ac:dyDescent="0.35">
      <c r="A766" s="1"/>
      <c r="B766" s="15"/>
      <c r="C766" s="15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</row>
    <row r="767" spans="1:93" x14ac:dyDescent="0.35">
      <c r="A767" s="1"/>
      <c r="B767" s="15"/>
      <c r="C767" s="15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</row>
    <row r="768" spans="1:93" x14ac:dyDescent="0.35">
      <c r="A768" s="1"/>
      <c r="B768" s="15"/>
      <c r="C768" s="15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</row>
    <row r="769" spans="1:93" x14ac:dyDescent="0.35">
      <c r="A769" s="1"/>
      <c r="B769" s="15"/>
      <c r="C769" s="15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</row>
    <row r="770" spans="1:93" x14ac:dyDescent="0.35">
      <c r="A770" s="1"/>
      <c r="B770" s="15"/>
      <c r="C770" s="15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</row>
    <row r="771" spans="1:93" x14ac:dyDescent="0.35">
      <c r="A771" s="1"/>
      <c r="B771" s="15"/>
      <c r="C771" s="15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</row>
    <row r="772" spans="1:93" x14ac:dyDescent="0.35">
      <c r="A772" s="1"/>
      <c r="B772" s="15"/>
      <c r="C772" s="15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</row>
    <row r="773" spans="1:93" x14ac:dyDescent="0.35">
      <c r="A773" s="1"/>
      <c r="B773" s="15"/>
      <c r="C773" s="15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</row>
    <row r="774" spans="1:93" x14ac:dyDescent="0.35">
      <c r="A774" s="1"/>
      <c r="B774" s="15"/>
      <c r="C774" s="15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</row>
    <row r="775" spans="1:93" x14ac:dyDescent="0.35">
      <c r="A775" s="1"/>
      <c r="B775" s="15"/>
      <c r="C775" s="15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</row>
    <row r="776" spans="1:93" x14ac:dyDescent="0.35">
      <c r="A776" s="1"/>
      <c r="B776" s="15"/>
      <c r="C776" s="15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</row>
    <row r="777" spans="1:93" x14ac:dyDescent="0.35">
      <c r="A777" s="1"/>
      <c r="B777" s="15"/>
      <c r="C777" s="15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</row>
    <row r="778" spans="1:93" x14ac:dyDescent="0.35">
      <c r="A778" s="1"/>
      <c r="B778" s="15"/>
      <c r="C778" s="15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</row>
    <row r="779" spans="1:93" x14ac:dyDescent="0.35">
      <c r="A779" s="1"/>
      <c r="B779" s="15"/>
      <c r="C779" s="15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</row>
    <row r="780" spans="1:93" x14ac:dyDescent="0.35">
      <c r="A780" s="1"/>
      <c r="B780" s="15"/>
      <c r="C780" s="15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</row>
    <row r="781" spans="1:93" x14ac:dyDescent="0.35">
      <c r="A781" s="1"/>
      <c r="B781" s="15"/>
      <c r="C781" s="15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</row>
    <row r="782" spans="1:93" x14ac:dyDescent="0.35">
      <c r="A782" s="1"/>
      <c r="B782" s="15"/>
      <c r="C782" s="15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</row>
    <row r="783" spans="1:93" x14ac:dyDescent="0.35">
      <c r="A783" s="1"/>
      <c r="B783" s="15"/>
      <c r="C783" s="15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</row>
    <row r="784" spans="1:93" x14ac:dyDescent="0.35">
      <c r="A784" s="1"/>
      <c r="B784" s="15"/>
      <c r="C784" s="15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</row>
    <row r="785" spans="1:93" x14ac:dyDescent="0.35">
      <c r="A785" s="1"/>
      <c r="B785" s="15"/>
      <c r="C785" s="15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</row>
    <row r="786" spans="1:93" x14ac:dyDescent="0.35">
      <c r="A786" s="1"/>
      <c r="B786" s="15"/>
      <c r="C786" s="15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</row>
    <row r="787" spans="1:93" x14ac:dyDescent="0.35">
      <c r="A787" s="1"/>
      <c r="B787" s="15"/>
      <c r="C787" s="15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</row>
    <row r="788" spans="1:93" x14ac:dyDescent="0.35">
      <c r="A788" s="1"/>
      <c r="B788" s="15"/>
      <c r="C788" s="15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</row>
    <row r="789" spans="1:93" x14ac:dyDescent="0.35">
      <c r="A789" s="1"/>
      <c r="B789" s="15"/>
      <c r="C789" s="15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</row>
    <row r="790" spans="1:93" x14ac:dyDescent="0.35">
      <c r="A790" s="1"/>
      <c r="B790" s="15"/>
      <c r="C790" s="15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</row>
    <row r="791" spans="1:93" x14ac:dyDescent="0.35">
      <c r="A791" s="1"/>
      <c r="B791" s="15"/>
      <c r="C791" s="15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</row>
    <row r="792" spans="1:93" x14ac:dyDescent="0.35">
      <c r="A792" s="1"/>
      <c r="B792" s="15"/>
      <c r="C792" s="15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</row>
    <row r="793" spans="1:93" x14ac:dyDescent="0.35">
      <c r="A793" s="1"/>
      <c r="B793" s="15"/>
      <c r="C793" s="15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</row>
    <row r="794" spans="1:93" x14ac:dyDescent="0.35">
      <c r="A794" s="1"/>
      <c r="B794" s="15"/>
      <c r="C794" s="15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</row>
    <row r="795" spans="1:93" x14ac:dyDescent="0.35">
      <c r="A795" s="1"/>
      <c r="B795" s="15"/>
      <c r="C795" s="15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</row>
    <row r="796" spans="1:93" x14ac:dyDescent="0.35">
      <c r="A796" s="1"/>
      <c r="B796" s="15"/>
      <c r="C796" s="15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</row>
    <row r="797" spans="1:93" x14ac:dyDescent="0.35">
      <c r="A797" s="1"/>
      <c r="B797" s="15"/>
      <c r="C797" s="15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</row>
    <row r="798" spans="1:93" x14ac:dyDescent="0.35">
      <c r="A798" s="1"/>
      <c r="B798" s="15"/>
      <c r="C798" s="15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</row>
    <row r="799" spans="1:93" x14ac:dyDescent="0.35">
      <c r="A799" s="1"/>
      <c r="B799" s="15"/>
      <c r="C799" s="15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</row>
    <row r="800" spans="1:93" x14ac:dyDescent="0.35">
      <c r="A800" s="1"/>
      <c r="B800" s="15"/>
      <c r="C800" s="15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</row>
    <row r="801" spans="1:93" x14ac:dyDescent="0.35">
      <c r="A801" s="1"/>
      <c r="B801" s="15"/>
      <c r="C801" s="15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</row>
    <row r="802" spans="1:93" x14ac:dyDescent="0.35">
      <c r="A802" s="1"/>
      <c r="B802" s="15"/>
      <c r="C802" s="15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</row>
    <row r="803" spans="1:93" x14ac:dyDescent="0.35">
      <c r="A803" s="1"/>
      <c r="B803" s="15"/>
      <c r="C803" s="15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</row>
    <row r="804" spans="1:93" x14ac:dyDescent="0.35">
      <c r="A804" s="1"/>
      <c r="B804" s="15"/>
      <c r="C804" s="15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</row>
    <row r="805" spans="1:93" x14ac:dyDescent="0.35">
      <c r="A805" s="1"/>
      <c r="B805" s="15"/>
      <c r="C805" s="15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</row>
    <row r="806" spans="1:93" x14ac:dyDescent="0.35">
      <c r="A806" s="1"/>
      <c r="B806" s="15"/>
      <c r="C806" s="15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</row>
    <row r="807" spans="1:93" x14ac:dyDescent="0.35">
      <c r="A807" s="1"/>
      <c r="B807" s="15"/>
      <c r="C807" s="15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</row>
    <row r="808" spans="1:93" x14ac:dyDescent="0.35">
      <c r="A808" s="1"/>
      <c r="B808" s="15"/>
      <c r="C808" s="15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</row>
    <row r="809" spans="1:93" x14ac:dyDescent="0.35">
      <c r="A809" s="1"/>
      <c r="B809" s="15"/>
      <c r="C809" s="15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</row>
    <row r="810" spans="1:93" x14ac:dyDescent="0.35">
      <c r="A810" s="1"/>
      <c r="B810" s="15"/>
      <c r="C810" s="15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</row>
    <row r="811" spans="1:93" x14ac:dyDescent="0.35">
      <c r="A811" s="1"/>
      <c r="B811" s="15"/>
      <c r="C811" s="15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</row>
    <row r="812" spans="1:93" x14ac:dyDescent="0.35">
      <c r="A812" s="1"/>
      <c r="B812" s="15"/>
      <c r="C812" s="15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</row>
    <row r="813" spans="1:93" x14ac:dyDescent="0.35">
      <c r="A813" s="1"/>
      <c r="B813" s="15"/>
      <c r="C813" s="15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</row>
    <row r="814" spans="1:93" x14ac:dyDescent="0.35">
      <c r="A814" s="1"/>
      <c r="B814" s="15"/>
      <c r="C814" s="15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</row>
    <row r="815" spans="1:93" x14ac:dyDescent="0.35">
      <c r="A815" s="1"/>
      <c r="B815" s="15"/>
      <c r="C815" s="15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</row>
    <row r="816" spans="1:93" x14ac:dyDescent="0.35">
      <c r="A816" s="1"/>
      <c r="B816" s="15"/>
      <c r="C816" s="15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</row>
    <row r="817" spans="1:93" x14ac:dyDescent="0.35">
      <c r="A817" s="1"/>
      <c r="B817" s="15"/>
      <c r="C817" s="15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</row>
    <row r="818" spans="1:93" x14ac:dyDescent="0.35">
      <c r="A818" s="1"/>
      <c r="B818" s="15"/>
      <c r="C818" s="15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</row>
    <row r="819" spans="1:93" x14ac:dyDescent="0.35">
      <c r="A819" s="1"/>
      <c r="B819" s="15"/>
      <c r="C819" s="15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</row>
    <row r="820" spans="1:93" x14ac:dyDescent="0.35">
      <c r="A820" s="1"/>
      <c r="B820" s="15"/>
      <c r="C820" s="15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</row>
    <row r="821" spans="1:93" x14ac:dyDescent="0.35">
      <c r="A821" s="1"/>
      <c r="B821" s="15"/>
      <c r="C821" s="15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</row>
    <row r="822" spans="1:93" x14ac:dyDescent="0.35">
      <c r="A822" s="1"/>
      <c r="B822" s="15"/>
      <c r="C822" s="15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</row>
    <row r="823" spans="1:93" x14ac:dyDescent="0.35">
      <c r="A823" s="1"/>
      <c r="B823" s="15"/>
      <c r="C823" s="15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</row>
    <row r="824" spans="1:93" x14ac:dyDescent="0.35">
      <c r="A824" s="1"/>
      <c r="B824" s="15"/>
      <c r="C824" s="15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</row>
    <row r="825" spans="1:93" x14ac:dyDescent="0.35">
      <c r="A825" s="1"/>
      <c r="B825" s="15"/>
      <c r="C825" s="15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</row>
    <row r="826" spans="1:93" x14ac:dyDescent="0.35">
      <c r="A826" s="1"/>
      <c r="B826" s="15"/>
      <c r="C826" s="15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</row>
    <row r="827" spans="1:93" x14ac:dyDescent="0.35">
      <c r="A827" s="1"/>
      <c r="B827" s="15"/>
      <c r="C827" s="15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</row>
    <row r="828" spans="1:93" x14ac:dyDescent="0.35">
      <c r="A828" s="1"/>
      <c r="B828" s="15"/>
      <c r="C828" s="15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</row>
    <row r="829" spans="1:93" x14ac:dyDescent="0.35">
      <c r="A829" s="1"/>
      <c r="B829" s="15"/>
      <c r="C829" s="15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</row>
    <row r="830" spans="1:93" x14ac:dyDescent="0.35">
      <c r="A830" s="1"/>
      <c r="B830" s="15"/>
      <c r="C830" s="15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</row>
    <row r="831" spans="1:93" x14ac:dyDescent="0.35">
      <c r="A831" s="1"/>
      <c r="B831" s="15"/>
      <c r="C831" s="15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</row>
    <row r="832" spans="1:93" x14ac:dyDescent="0.35">
      <c r="A832" s="1"/>
      <c r="B832" s="15"/>
      <c r="C832" s="15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</row>
    <row r="833" spans="1:93" x14ac:dyDescent="0.35">
      <c r="A833" s="1"/>
      <c r="B833" s="15"/>
      <c r="C833" s="15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</row>
    <row r="834" spans="1:93" x14ac:dyDescent="0.35">
      <c r="A834" s="1"/>
      <c r="B834" s="15"/>
      <c r="C834" s="15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</row>
    <row r="835" spans="1:93" x14ac:dyDescent="0.35">
      <c r="A835" s="1"/>
      <c r="B835" s="15"/>
      <c r="C835" s="15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</row>
    <row r="836" spans="1:93" x14ac:dyDescent="0.35">
      <c r="A836" s="1"/>
      <c r="B836" s="15"/>
      <c r="C836" s="15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</row>
    <row r="837" spans="1:93" x14ac:dyDescent="0.35">
      <c r="A837" s="1"/>
      <c r="B837" s="15"/>
      <c r="C837" s="15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</row>
    <row r="838" spans="1:93" x14ac:dyDescent="0.35">
      <c r="A838" s="1"/>
      <c r="B838" s="15"/>
      <c r="C838" s="15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</row>
    <row r="839" spans="1:93" x14ac:dyDescent="0.35">
      <c r="A839" s="1"/>
      <c r="B839" s="15"/>
      <c r="C839" s="15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</row>
    <row r="840" spans="1:93" x14ac:dyDescent="0.35">
      <c r="A840" s="1"/>
      <c r="B840" s="15"/>
      <c r="C840" s="15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</row>
    <row r="841" spans="1:93" x14ac:dyDescent="0.35">
      <c r="A841" s="1"/>
      <c r="B841" s="15"/>
      <c r="C841" s="15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</row>
    <row r="842" spans="1:93" x14ac:dyDescent="0.35">
      <c r="A842" s="1"/>
      <c r="B842" s="15"/>
      <c r="C842" s="15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</row>
    <row r="843" spans="1:93" x14ac:dyDescent="0.35">
      <c r="A843" s="1"/>
      <c r="B843" s="15"/>
      <c r="C843" s="15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</row>
    <row r="844" spans="1:93" x14ac:dyDescent="0.35">
      <c r="A844" s="1"/>
      <c r="B844" s="15"/>
      <c r="C844" s="15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</row>
    <row r="845" spans="1:93" x14ac:dyDescent="0.35">
      <c r="A845" s="1"/>
      <c r="B845" s="15"/>
      <c r="C845" s="15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</row>
    <row r="846" spans="1:93" x14ac:dyDescent="0.35">
      <c r="A846" s="1"/>
      <c r="B846" s="15"/>
      <c r="C846" s="15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</row>
    <row r="847" spans="1:93" x14ac:dyDescent="0.35">
      <c r="A847" s="1"/>
      <c r="B847" s="15"/>
      <c r="C847" s="15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</row>
    <row r="848" spans="1:93" x14ac:dyDescent="0.35">
      <c r="A848" s="1"/>
      <c r="B848" s="15"/>
      <c r="C848" s="15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</row>
    <row r="849" spans="1:93" x14ac:dyDescent="0.35">
      <c r="A849" s="1"/>
      <c r="B849" s="15"/>
      <c r="C849" s="15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</row>
    <row r="850" spans="1:93" x14ac:dyDescent="0.35">
      <c r="A850" s="1"/>
      <c r="B850" s="15"/>
      <c r="C850" s="15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</row>
    <row r="851" spans="1:93" x14ac:dyDescent="0.35">
      <c r="A851" s="1"/>
      <c r="B851" s="15"/>
      <c r="C851" s="15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</row>
    <row r="852" spans="1:93" x14ac:dyDescent="0.35">
      <c r="A852" s="1"/>
      <c r="B852" s="15"/>
      <c r="C852" s="15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</row>
    <row r="853" spans="1:93" x14ac:dyDescent="0.35">
      <c r="A853" s="1"/>
      <c r="B853" s="15"/>
      <c r="C853" s="15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</row>
    <row r="854" spans="1:93" x14ac:dyDescent="0.35">
      <c r="A854" s="1"/>
      <c r="B854" s="15"/>
      <c r="C854" s="15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</row>
    <row r="855" spans="1:93" x14ac:dyDescent="0.35">
      <c r="A855" s="1"/>
      <c r="B855" s="15"/>
      <c r="C855" s="15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</row>
    <row r="856" spans="1:93" x14ac:dyDescent="0.35">
      <c r="A856" s="1"/>
      <c r="B856" s="15"/>
      <c r="C856" s="15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</row>
    <row r="857" spans="1:93" x14ac:dyDescent="0.35">
      <c r="A857" s="1"/>
      <c r="B857" s="15"/>
      <c r="C857" s="15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</row>
    <row r="858" spans="1:93" x14ac:dyDescent="0.35">
      <c r="A858" s="1"/>
      <c r="B858" s="15"/>
      <c r="C858" s="15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</row>
    <row r="859" spans="1:93" x14ac:dyDescent="0.35">
      <c r="A859" s="1"/>
      <c r="B859" s="15"/>
      <c r="C859" s="15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</row>
    <row r="860" spans="1:93" x14ac:dyDescent="0.35">
      <c r="A860" s="1"/>
      <c r="B860" s="15"/>
      <c r="C860" s="15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</row>
    <row r="861" spans="1:93" x14ac:dyDescent="0.35">
      <c r="A861" s="1"/>
      <c r="B861" s="15"/>
      <c r="C861" s="15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</row>
    <row r="862" spans="1:93" x14ac:dyDescent="0.35">
      <c r="A862" s="1"/>
      <c r="B862" s="15"/>
      <c r="C862" s="15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</row>
    <row r="863" spans="1:93" x14ac:dyDescent="0.35">
      <c r="A863" s="1"/>
      <c r="B863" s="15"/>
      <c r="C863" s="15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</row>
    <row r="864" spans="1:93" x14ac:dyDescent="0.35">
      <c r="A864" s="1"/>
      <c r="B864" s="15"/>
      <c r="C864" s="15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</row>
    <row r="865" spans="1:93" x14ac:dyDescent="0.35">
      <c r="A865" s="1"/>
      <c r="B865" s="15"/>
      <c r="C865" s="15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</row>
    <row r="866" spans="1:93" x14ac:dyDescent="0.35">
      <c r="A866" s="1"/>
      <c r="B866" s="15"/>
      <c r="C866" s="15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</row>
    <row r="867" spans="1:93" x14ac:dyDescent="0.35">
      <c r="A867" s="1"/>
      <c r="B867" s="15"/>
      <c r="C867" s="15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</row>
    <row r="868" spans="1:93" x14ac:dyDescent="0.35">
      <c r="A868" s="1"/>
      <c r="B868" s="15"/>
      <c r="C868" s="15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</row>
    <row r="869" spans="1:93" x14ac:dyDescent="0.35">
      <c r="A869" s="1"/>
      <c r="B869" s="15"/>
      <c r="C869" s="15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</row>
    <row r="870" spans="1:93" x14ac:dyDescent="0.35">
      <c r="A870" s="1"/>
      <c r="B870" s="15"/>
      <c r="C870" s="15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</row>
    <row r="871" spans="1:93" x14ac:dyDescent="0.35">
      <c r="A871" s="1"/>
      <c r="B871" s="15"/>
      <c r="C871" s="15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</row>
    <row r="872" spans="1:93" x14ac:dyDescent="0.35">
      <c r="A872" s="1"/>
      <c r="B872" s="15"/>
      <c r="C872" s="15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</row>
    <row r="873" spans="1:93" x14ac:dyDescent="0.35">
      <c r="A873" s="1"/>
      <c r="B873" s="15"/>
      <c r="C873" s="15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</row>
    <row r="874" spans="1:93" x14ac:dyDescent="0.35">
      <c r="A874" s="1"/>
      <c r="B874" s="15"/>
      <c r="C874" s="15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</row>
    <row r="875" spans="1:93" x14ac:dyDescent="0.35">
      <c r="A875" s="1"/>
      <c r="B875" s="15"/>
      <c r="C875" s="15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</row>
    <row r="876" spans="1:93" x14ac:dyDescent="0.35">
      <c r="A876" s="1"/>
      <c r="B876" s="15"/>
      <c r="C876" s="15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</row>
    <row r="877" spans="1:93" x14ac:dyDescent="0.35">
      <c r="A877" s="1"/>
      <c r="B877" s="15"/>
      <c r="C877" s="15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</row>
    <row r="878" spans="1:93" x14ac:dyDescent="0.35">
      <c r="A878" s="1"/>
      <c r="B878" s="15"/>
      <c r="C878" s="15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</row>
    <row r="879" spans="1:93" x14ac:dyDescent="0.35">
      <c r="A879" s="1"/>
      <c r="B879" s="15"/>
      <c r="C879" s="15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</row>
    <row r="880" spans="1:93" x14ac:dyDescent="0.35">
      <c r="A880" s="1"/>
      <c r="B880" s="15"/>
      <c r="C880" s="15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</row>
    <row r="881" spans="1:93" x14ac:dyDescent="0.35">
      <c r="A881" s="1"/>
      <c r="B881" s="15"/>
      <c r="C881" s="15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</row>
    <row r="882" spans="1:93" x14ac:dyDescent="0.35">
      <c r="A882" s="1"/>
      <c r="B882" s="15"/>
      <c r="C882" s="15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</row>
    <row r="883" spans="1:93" x14ac:dyDescent="0.35">
      <c r="A883" s="1"/>
      <c r="B883" s="15"/>
      <c r="C883" s="15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</row>
    <row r="884" spans="1:93" x14ac:dyDescent="0.35">
      <c r="A884" s="1"/>
      <c r="B884" s="15"/>
      <c r="C884" s="15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</row>
    <row r="885" spans="1:93" x14ac:dyDescent="0.35">
      <c r="A885" s="1"/>
      <c r="B885" s="15"/>
      <c r="C885" s="15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</row>
    <row r="886" spans="1:93" x14ac:dyDescent="0.35">
      <c r="A886" s="1"/>
      <c r="B886" s="15"/>
      <c r="C886" s="15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</row>
    <row r="887" spans="1:93" x14ac:dyDescent="0.35">
      <c r="A887" s="1"/>
      <c r="B887" s="15"/>
      <c r="C887" s="15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</row>
    <row r="888" spans="1:93" x14ac:dyDescent="0.35">
      <c r="A888" s="1"/>
      <c r="B888" s="15"/>
      <c r="C888" s="15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</row>
    <row r="889" spans="1:93" x14ac:dyDescent="0.35">
      <c r="A889" s="1"/>
      <c r="B889" s="15"/>
      <c r="C889" s="15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</row>
    <row r="890" spans="1:93" x14ac:dyDescent="0.35">
      <c r="A890" s="1"/>
      <c r="B890" s="15"/>
      <c r="C890" s="15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</row>
    <row r="891" spans="1:93" x14ac:dyDescent="0.35">
      <c r="A891" s="1"/>
      <c r="B891" s="15"/>
      <c r="C891" s="15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</row>
    <row r="892" spans="1:93" x14ac:dyDescent="0.35">
      <c r="A892" s="1"/>
      <c r="B892" s="15"/>
      <c r="C892" s="15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</row>
    <row r="893" spans="1:93" x14ac:dyDescent="0.35">
      <c r="A893" s="1"/>
      <c r="B893" s="15"/>
      <c r="C893" s="15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</row>
    <row r="894" spans="1:93" x14ac:dyDescent="0.35">
      <c r="A894" s="1"/>
      <c r="B894" s="15"/>
      <c r="C894" s="15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</row>
    <row r="895" spans="1:93" x14ac:dyDescent="0.35">
      <c r="A895" s="1"/>
      <c r="B895" s="15"/>
      <c r="C895" s="15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</row>
    <row r="896" spans="1:93" x14ac:dyDescent="0.35">
      <c r="A896" s="1"/>
      <c r="B896" s="15"/>
      <c r="C896" s="15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</row>
    <row r="897" spans="1:93" x14ac:dyDescent="0.35">
      <c r="A897" s="1"/>
      <c r="B897" s="15"/>
      <c r="C897" s="15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</row>
    <row r="898" spans="1:93" x14ac:dyDescent="0.35">
      <c r="A898" s="1"/>
      <c r="B898" s="15"/>
      <c r="C898" s="15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</row>
    <row r="899" spans="1:93" x14ac:dyDescent="0.35">
      <c r="A899" s="1"/>
      <c r="B899" s="15"/>
      <c r="C899" s="15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</row>
    <row r="900" spans="1:93" x14ac:dyDescent="0.35">
      <c r="A900" s="1"/>
      <c r="B900" s="15"/>
      <c r="C900" s="15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</row>
    <row r="901" spans="1:93" x14ac:dyDescent="0.35">
      <c r="A901" s="1"/>
      <c r="B901" s="15"/>
      <c r="C901" s="15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</row>
    <row r="902" spans="1:93" x14ac:dyDescent="0.35">
      <c r="A902" s="1"/>
      <c r="B902" s="15"/>
      <c r="C902" s="15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</row>
    <row r="903" spans="1:93" x14ac:dyDescent="0.35">
      <c r="A903" s="1"/>
      <c r="B903" s="15"/>
      <c r="C903" s="15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</row>
    <row r="904" spans="1:93" x14ac:dyDescent="0.35">
      <c r="A904" s="1"/>
      <c r="B904" s="15"/>
      <c r="C904" s="15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</row>
    <row r="905" spans="1:93" x14ac:dyDescent="0.35">
      <c r="A905" s="1"/>
      <c r="B905" s="15"/>
      <c r="C905" s="15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</row>
    <row r="906" spans="1:93" x14ac:dyDescent="0.35">
      <c r="A906" s="1"/>
      <c r="B906" s="15"/>
      <c r="C906" s="15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</row>
    <row r="907" spans="1:93" x14ac:dyDescent="0.35">
      <c r="A907" s="1"/>
      <c r="B907" s="15"/>
      <c r="C907" s="15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</row>
    <row r="908" spans="1:93" x14ac:dyDescent="0.35">
      <c r="A908" s="1"/>
      <c r="B908" s="15"/>
      <c r="C908" s="15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</row>
    <row r="909" spans="1:93" x14ac:dyDescent="0.35">
      <c r="A909" s="1"/>
      <c r="B909" s="15"/>
      <c r="C909" s="15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</row>
    <row r="910" spans="1:93" x14ac:dyDescent="0.35">
      <c r="A910" s="1"/>
      <c r="B910" s="15"/>
      <c r="C910" s="15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</row>
    <row r="911" spans="1:93" x14ac:dyDescent="0.35">
      <c r="A911" s="1"/>
      <c r="B911" s="15"/>
      <c r="C911" s="15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</row>
    <row r="912" spans="1:93" x14ac:dyDescent="0.35">
      <c r="A912" s="1"/>
      <c r="B912" s="15"/>
      <c r="C912" s="15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</row>
    <row r="913" spans="1:93" x14ac:dyDescent="0.35">
      <c r="A913" s="1"/>
      <c r="B913" s="15"/>
      <c r="C913" s="15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</row>
    <row r="914" spans="1:93" x14ac:dyDescent="0.35">
      <c r="A914" s="1"/>
      <c r="B914" s="15"/>
      <c r="C914" s="15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</row>
    <row r="915" spans="1:93" x14ac:dyDescent="0.35">
      <c r="A915" s="1"/>
      <c r="B915" s="15"/>
      <c r="C915" s="15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</row>
    <row r="916" spans="1:93" x14ac:dyDescent="0.35">
      <c r="A916" s="1"/>
      <c r="B916" s="15"/>
      <c r="C916" s="15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</row>
    <row r="917" spans="1:93" x14ac:dyDescent="0.35">
      <c r="A917" s="1"/>
      <c r="B917" s="15"/>
      <c r="C917" s="15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</row>
    <row r="918" spans="1:93" x14ac:dyDescent="0.35">
      <c r="A918" s="1"/>
      <c r="B918" s="15"/>
      <c r="C918" s="15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</row>
    <row r="919" spans="1:93" x14ac:dyDescent="0.35">
      <c r="A919" s="1"/>
      <c r="B919" s="15"/>
      <c r="C919" s="15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</row>
    <row r="920" spans="1:93" x14ac:dyDescent="0.35">
      <c r="A920" s="1"/>
      <c r="B920" s="15"/>
      <c r="C920" s="15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</row>
    <row r="921" spans="1:93" x14ac:dyDescent="0.35">
      <c r="A921" s="1"/>
      <c r="B921" s="15"/>
      <c r="C921" s="15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</row>
    <row r="922" spans="1:93" x14ac:dyDescent="0.35">
      <c r="A922" s="1"/>
      <c r="B922" s="15"/>
      <c r="C922" s="15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</row>
    <row r="923" spans="1:93" x14ac:dyDescent="0.35">
      <c r="A923" s="1"/>
      <c r="B923" s="15"/>
      <c r="C923" s="15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</row>
    <row r="924" spans="1:93" x14ac:dyDescent="0.35">
      <c r="A924" s="1"/>
      <c r="B924" s="15"/>
      <c r="C924" s="15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</row>
    <row r="925" spans="1:93" x14ac:dyDescent="0.35">
      <c r="A925" s="1"/>
      <c r="B925" s="15"/>
      <c r="C925" s="15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</row>
    <row r="926" spans="1:93" x14ac:dyDescent="0.35">
      <c r="A926" s="1"/>
      <c r="B926" s="15"/>
      <c r="C926" s="15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</row>
    <row r="927" spans="1:93" x14ac:dyDescent="0.35">
      <c r="A927" s="1"/>
      <c r="B927" s="15"/>
      <c r="C927" s="15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</row>
    <row r="928" spans="1:93" x14ac:dyDescent="0.35">
      <c r="A928" s="1"/>
      <c r="B928" s="15"/>
      <c r="C928" s="15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</row>
    <row r="929" spans="1:93" x14ac:dyDescent="0.35">
      <c r="A929" s="1"/>
      <c r="B929" s="15"/>
      <c r="C929" s="15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</row>
    <row r="930" spans="1:93" x14ac:dyDescent="0.35">
      <c r="A930" s="1"/>
      <c r="B930" s="15"/>
      <c r="C930" s="15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</row>
    <row r="931" spans="1:93" x14ac:dyDescent="0.35">
      <c r="A931" s="1"/>
      <c r="B931" s="15"/>
      <c r="C931" s="15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</row>
    <row r="932" spans="1:93" x14ac:dyDescent="0.35">
      <c r="A932" s="1"/>
      <c r="B932" s="15"/>
      <c r="C932" s="15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</row>
    <row r="933" spans="1:93" x14ac:dyDescent="0.35">
      <c r="A933" s="1"/>
      <c r="B933" s="15"/>
      <c r="C933" s="15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</row>
    <row r="934" spans="1:93" x14ac:dyDescent="0.35">
      <c r="A934" s="1"/>
      <c r="B934" s="15"/>
      <c r="C934" s="15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</row>
    <row r="935" spans="1:93" x14ac:dyDescent="0.35">
      <c r="A935" s="1"/>
      <c r="B935" s="15"/>
      <c r="C935" s="15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</row>
    <row r="936" spans="1:93" x14ac:dyDescent="0.35">
      <c r="A936" s="1"/>
      <c r="B936" s="15"/>
      <c r="C936" s="15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</row>
    <row r="937" spans="1:93" x14ac:dyDescent="0.35">
      <c r="A937" s="1"/>
      <c r="B937" s="15"/>
      <c r="C937" s="15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</row>
    <row r="938" spans="1:93" x14ac:dyDescent="0.35">
      <c r="A938" s="1"/>
      <c r="B938" s="15"/>
      <c r="C938" s="15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</row>
    <row r="939" spans="1:93" x14ac:dyDescent="0.35">
      <c r="A939" s="1"/>
      <c r="B939" s="15"/>
      <c r="C939" s="15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</row>
    <row r="940" spans="1:93" x14ac:dyDescent="0.35">
      <c r="A940" s="1"/>
      <c r="B940" s="15"/>
      <c r="C940" s="15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</row>
    <row r="941" spans="1:93" x14ac:dyDescent="0.35">
      <c r="A941" s="1"/>
      <c r="B941" s="15"/>
      <c r="C941" s="15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</row>
    <row r="942" spans="1:93" x14ac:dyDescent="0.35">
      <c r="A942" s="1"/>
      <c r="B942" s="15"/>
      <c r="C942" s="15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</row>
    <row r="943" spans="1:93" x14ac:dyDescent="0.35">
      <c r="A943" s="1"/>
      <c r="B943" s="15"/>
      <c r="C943" s="15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</row>
    <row r="944" spans="1:93" x14ac:dyDescent="0.35">
      <c r="A944" s="1"/>
      <c r="B944" s="15"/>
      <c r="C944" s="15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</row>
    <row r="945" spans="1:93" x14ac:dyDescent="0.35">
      <c r="A945" s="1"/>
      <c r="B945" s="15"/>
      <c r="C945" s="15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</row>
    <row r="946" spans="1:93" x14ac:dyDescent="0.35">
      <c r="A946" s="1"/>
      <c r="B946" s="15"/>
      <c r="C946" s="15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</row>
    <row r="947" spans="1:93" x14ac:dyDescent="0.35">
      <c r="A947" s="1"/>
      <c r="B947" s="15"/>
      <c r="C947" s="15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</row>
    <row r="948" spans="1:93" x14ac:dyDescent="0.35">
      <c r="A948" s="1"/>
      <c r="B948" s="15"/>
      <c r="C948" s="15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</row>
    <row r="949" spans="1:93" x14ac:dyDescent="0.35">
      <c r="A949" s="1"/>
      <c r="B949" s="15"/>
      <c r="C949" s="15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</row>
    <row r="950" spans="1:93" x14ac:dyDescent="0.35">
      <c r="A950" s="1"/>
      <c r="B950" s="15"/>
      <c r="C950" s="15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</row>
    <row r="951" spans="1:93" x14ac:dyDescent="0.35">
      <c r="A951" s="1"/>
      <c r="B951" s="15"/>
      <c r="C951" s="15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</row>
    <row r="952" spans="1:93" x14ac:dyDescent="0.35">
      <c r="A952" s="1"/>
      <c r="B952" s="15"/>
      <c r="C952" s="15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</row>
    <row r="953" spans="1:93" x14ac:dyDescent="0.35">
      <c r="A953" s="1"/>
      <c r="B953" s="15"/>
      <c r="C953" s="15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</row>
    <row r="954" spans="1:93" x14ac:dyDescent="0.35">
      <c r="A954" s="1"/>
      <c r="B954" s="15"/>
      <c r="C954" s="15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</row>
    <row r="955" spans="1:93" x14ac:dyDescent="0.35">
      <c r="A955" s="1"/>
      <c r="B955" s="15"/>
      <c r="C955" s="15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</row>
    <row r="956" spans="1:93" x14ac:dyDescent="0.35">
      <c r="A956" s="1"/>
      <c r="B956" s="15"/>
      <c r="C956" s="15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</row>
    <row r="957" spans="1:93" x14ac:dyDescent="0.35">
      <c r="A957" s="1"/>
      <c r="B957" s="15"/>
      <c r="C957" s="15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</row>
    <row r="958" spans="1:93" x14ac:dyDescent="0.35">
      <c r="A958" s="1"/>
      <c r="B958" s="15"/>
      <c r="C958" s="15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</row>
    <row r="959" spans="1:93" x14ac:dyDescent="0.35">
      <c r="A959" s="1"/>
      <c r="B959" s="15"/>
      <c r="C959" s="15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</row>
    <row r="960" spans="1:93" x14ac:dyDescent="0.35">
      <c r="A960" s="1"/>
      <c r="B960" s="15"/>
      <c r="C960" s="15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</row>
    <row r="961" spans="1:93" x14ac:dyDescent="0.35">
      <c r="A961" s="1"/>
      <c r="B961" s="15"/>
      <c r="C961" s="15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</row>
    <row r="962" spans="1:93" x14ac:dyDescent="0.35">
      <c r="A962" s="1"/>
      <c r="B962" s="15"/>
      <c r="C962" s="15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</row>
    <row r="963" spans="1:93" x14ac:dyDescent="0.35">
      <c r="A963" s="1"/>
      <c r="B963" s="15"/>
      <c r="C963" s="15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</row>
    <row r="964" spans="1:93" x14ac:dyDescent="0.35">
      <c r="A964" s="1"/>
      <c r="B964" s="15"/>
      <c r="C964" s="15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</row>
    <row r="965" spans="1:93" x14ac:dyDescent="0.35">
      <c r="A965" s="1"/>
      <c r="B965" s="15"/>
      <c r="C965" s="15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</row>
    <row r="966" spans="1:93" x14ac:dyDescent="0.35">
      <c r="A966" s="1"/>
      <c r="B966" s="15"/>
      <c r="C966" s="15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</row>
    <row r="967" spans="1:93" x14ac:dyDescent="0.35">
      <c r="A967" s="1"/>
      <c r="B967" s="15"/>
      <c r="C967" s="15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</row>
    <row r="968" spans="1:93" x14ac:dyDescent="0.35">
      <c r="A968" s="1"/>
      <c r="B968" s="15"/>
      <c r="C968" s="15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</row>
    <row r="969" spans="1:93" x14ac:dyDescent="0.35">
      <c r="A969" s="1"/>
      <c r="B969" s="15"/>
      <c r="C969" s="15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</row>
    <row r="970" spans="1:93" x14ac:dyDescent="0.35">
      <c r="A970" s="1"/>
      <c r="B970" s="15"/>
      <c r="C970" s="15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</row>
    <row r="971" spans="1:93" x14ac:dyDescent="0.35">
      <c r="A971" s="1"/>
      <c r="B971" s="15"/>
      <c r="C971" s="15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</row>
    <row r="972" spans="1:93" x14ac:dyDescent="0.35">
      <c r="A972" s="1"/>
      <c r="B972" s="15"/>
      <c r="C972" s="15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</row>
    <row r="973" spans="1:93" x14ac:dyDescent="0.35">
      <c r="A973" s="1"/>
      <c r="B973" s="15"/>
      <c r="C973" s="15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</row>
    <row r="974" spans="1:93" x14ac:dyDescent="0.35">
      <c r="A974" s="1"/>
      <c r="B974" s="15"/>
      <c r="C974" s="15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</row>
    <row r="975" spans="1:93" x14ac:dyDescent="0.35">
      <c r="A975" s="1"/>
      <c r="B975" s="15"/>
      <c r="C975" s="15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</row>
    <row r="976" spans="1:93" x14ac:dyDescent="0.35">
      <c r="A976" s="1"/>
      <c r="B976" s="15"/>
      <c r="C976" s="15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</row>
    <row r="977" spans="1:93" x14ac:dyDescent="0.35">
      <c r="A977" s="1"/>
      <c r="B977" s="15"/>
      <c r="C977" s="15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</row>
    <row r="978" spans="1:93" x14ac:dyDescent="0.35">
      <c r="A978" s="1"/>
      <c r="B978" s="15"/>
      <c r="C978" s="15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</row>
    <row r="979" spans="1:93" x14ac:dyDescent="0.35">
      <c r="A979" s="1"/>
      <c r="B979" s="15"/>
      <c r="C979" s="15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</row>
    <row r="980" spans="1:93" x14ac:dyDescent="0.35">
      <c r="A980" s="1"/>
      <c r="B980" s="15"/>
      <c r="C980" s="15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</row>
    <row r="981" spans="1:93" x14ac:dyDescent="0.35">
      <c r="A981" s="1"/>
      <c r="B981" s="15"/>
      <c r="C981" s="15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</row>
    <row r="982" spans="1:93" x14ac:dyDescent="0.35">
      <c r="A982" s="1"/>
      <c r="B982" s="15"/>
      <c r="C982" s="15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</row>
    <row r="983" spans="1:93" x14ac:dyDescent="0.35">
      <c r="A983" s="1"/>
      <c r="B983" s="15"/>
      <c r="C983" s="15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</row>
    <row r="984" spans="1:93" x14ac:dyDescent="0.35">
      <c r="A984" s="1"/>
      <c r="B984" s="15"/>
      <c r="C984" s="15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</row>
    <row r="985" spans="1:93" x14ac:dyDescent="0.35">
      <c r="A985" s="1"/>
      <c r="B985" s="15"/>
      <c r="C985" s="15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</row>
    <row r="986" spans="1:93" x14ac:dyDescent="0.35">
      <c r="A986" s="1"/>
      <c r="B986" s="15"/>
      <c r="C986" s="15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</row>
    <row r="987" spans="1:93" x14ac:dyDescent="0.35">
      <c r="A987" s="1"/>
      <c r="B987" s="15"/>
      <c r="C987" s="15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</row>
    <row r="988" spans="1:93" x14ac:dyDescent="0.35">
      <c r="A988" s="1"/>
      <c r="B988" s="15"/>
      <c r="C988" s="15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</row>
    <row r="989" spans="1:93" x14ac:dyDescent="0.35">
      <c r="A989" s="1"/>
      <c r="B989" s="15"/>
      <c r="C989" s="15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</row>
    <row r="990" spans="1:93" x14ac:dyDescent="0.35">
      <c r="A990" s="1"/>
      <c r="B990" s="15"/>
      <c r="C990" s="15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</row>
    <row r="991" spans="1:93" x14ac:dyDescent="0.35">
      <c r="A991" s="1"/>
      <c r="B991" s="15"/>
      <c r="C991" s="15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</row>
    <row r="992" spans="1:93" x14ac:dyDescent="0.35">
      <c r="A992" s="1"/>
      <c r="B992" s="15"/>
      <c r="C992" s="15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</row>
    <row r="993" spans="1:93" x14ac:dyDescent="0.35">
      <c r="A993" s="1"/>
      <c r="B993" s="15"/>
      <c r="C993" s="15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</row>
    <row r="994" spans="1:93" x14ac:dyDescent="0.35">
      <c r="A994" s="1"/>
      <c r="B994" s="15"/>
      <c r="C994" s="15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</row>
    <row r="995" spans="1:93" x14ac:dyDescent="0.35">
      <c r="A995" s="1"/>
      <c r="B995" s="15"/>
      <c r="C995" s="15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</row>
    <row r="996" spans="1:93" x14ac:dyDescent="0.35">
      <c r="A996" s="1"/>
      <c r="B996" s="15"/>
      <c r="C996" s="15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</row>
    <row r="997" spans="1:93" x14ac:dyDescent="0.35">
      <c r="A997" s="1"/>
      <c r="B997" s="15"/>
      <c r="C997" s="15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</row>
    <row r="998" spans="1:93" x14ac:dyDescent="0.35">
      <c r="A998" s="1"/>
      <c r="B998" s="15"/>
      <c r="C998" s="15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</row>
    <row r="999" spans="1:93" x14ac:dyDescent="0.35">
      <c r="A999" s="1"/>
      <c r="B999" s="15"/>
      <c r="C999" s="15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</row>
    <row r="1000" spans="1:93" x14ac:dyDescent="0.35">
      <c r="A1000" s="1"/>
      <c r="B1000" s="15"/>
      <c r="C1000" s="15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</row>
    <row r="1001" spans="1:93" x14ac:dyDescent="0.35">
      <c r="A1001" s="1"/>
      <c r="B1001" s="15"/>
      <c r="C1001" s="15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</row>
  </sheetData>
  <mergeCells count="1">
    <mergeCell ref="BK1:CC1"/>
  </mergeCells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1"/>
  <sheetViews>
    <sheetView zoomScale="80" zoomScaleNormal="80" workbookViewId="0"/>
  </sheetViews>
  <sheetFormatPr defaultColWidth="12.58203125" defaultRowHeight="14.5" x14ac:dyDescent="0.35"/>
  <cols>
    <col min="1" max="1" width="42.75" style="38" bestFit="1" customWidth="1"/>
    <col min="2" max="2" width="7.58203125" style="39" bestFit="1" customWidth="1"/>
    <col min="3" max="3" width="29.5" style="38" bestFit="1" customWidth="1"/>
    <col min="4" max="6" width="29.08203125" style="38" bestFit="1" customWidth="1"/>
    <col min="7" max="7" width="32.08203125" style="38" bestFit="1" customWidth="1"/>
    <col min="8" max="8" width="29.08203125" style="38" bestFit="1" customWidth="1"/>
    <col min="9" max="9" width="29.25" style="38" bestFit="1" customWidth="1"/>
    <col min="10" max="10" width="29.25" style="38" customWidth="1"/>
    <col min="11" max="11" width="29.25" style="38" bestFit="1" customWidth="1"/>
    <col min="12" max="12" width="25.33203125" style="38" bestFit="1" customWidth="1"/>
    <col min="13" max="16" width="32.4140625" style="38" bestFit="1" customWidth="1"/>
    <col min="17" max="17" width="29.25" style="38" bestFit="1" customWidth="1"/>
    <col min="18" max="18" width="22.58203125" style="38" bestFit="1" customWidth="1"/>
    <col min="19" max="19" width="21.5" style="38" bestFit="1" customWidth="1"/>
    <col min="20" max="20" width="29.25" style="38" bestFit="1" customWidth="1"/>
    <col min="21" max="21" width="22" style="38" bestFit="1" customWidth="1"/>
    <col min="22" max="22" width="17" style="38" bestFit="1" customWidth="1"/>
    <col min="23" max="23" width="29.25" style="38" bestFit="1" customWidth="1"/>
    <col min="24" max="24" width="20" style="38" bestFit="1" customWidth="1"/>
    <col min="25" max="27" width="29.25" style="38" bestFit="1" customWidth="1"/>
    <col min="28" max="28" width="29.08203125" style="38" bestFit="1" customWidth="1"/>
    <col min="29" max="29" width="29.25" style="38" bestFit="1" customWidth="1"/>
    <col min="30" max="30" width="21.58203125" style="38" customWidth="1"/>
    <col min="31" max="31" width="8" style="38" customWidth="1"/>
    <col min="32" max="16384" width="12.58203125" style="38"/>
  </cols>
  <sheetData>
    <row r="1" spans="1:31" ht="29" x14ac:dyDescent="0.35">
      <c r="A1" s="18" t="s">
        <v>0</v>
      </c>
      <c r="B1" s="18" t="s">
        <v>1</v>
      </c>
      <c r="C1" s="18" t="s">
        <v>260</v>
      </c>
      <c r="D1" s="18" t="s">
        <v>261</v>
      </c>
      <c r="E1" s="18" t="s">
        <v>262</v>
      </c>
      <c r="F1" s="18" t="s">
        <v>263</v>
      </c>
      <c r="G1" s="18" t="s">
        <v>264</v>
      </c>
      <c r="H1" s="18" t="s">
        <v>265</v>
      </c>
      <c r="I1" s="18" t="s">
        <v>266</v>
      </c>
      <c r="J1" s="18" t="s">
        <v>267</v>
      </c>
      <c r="K1" s="18" t="s">
        <v>268</v>
      </c>
      <c r="L1" s="18" t="s">
        <v>269</v>
      </c>
      <c r="M1" s="18" t="s">
        <v>180</v>
      </c>
      <c r="N1" s="18" t="s">
        <v>181</v>
      </c>
      <c r="O1" s="24" t="s">
        <v>182</v>
      </c>
      <c r="P1" s="18" t="s">
        <v>183</v>
      </c>
      <c r="Q1" s="18" t="s">
        <v>20</v>
      </c>
      <c r="R1" s="18" t="s">
        <v>270</v>
      </c>
      <c r="S1" s="18" t="s">
        <v>271</v>
      </c>
      <c r="T1" s="18" t="s">
        <v>272</v>
      </c>
      <c r="U1" s="18" t="s">
        <v>273</v>
      </c>
      <c r="V1" s="24" t="s">
        <v>177</v>
      </c>
      <c r="W1" s="24" t="s">
        <v>178</v>
      </c>
      <c r="X1" s="18" t="s">
        <v>274</v>
      </c>
      <c r="Y1" s="18" t="s">
        <v>809</v>
      </c>
      <c r="Z1" s="18" t="s">
        <v>275</v>
      </c>
      <c r="AA1" s="18" t="s">
        <v>60</v>
      </c>
      <c r="AB1" s="18" t="s">
        <v>276</v>
      </c>
      <c r="AC1" s="18" t="s">
        <v>277</v>
      </c>
      <c r="AD1" s="11"/>
      <c r="AE1" s="12"/>
    </row>
    <row r="2" spans="1:31" x14ac:dyDescent="0.35">
      <c r="A2" s="19" t="s">
        <v>64</v>
      </c>
      <c r="B2" s="19" t="s">
        <v>65</v>
      </c>
      <c r="C2" s="43" t="s">
        <v>278</v>
      </c>
      <c r="D2" s="19" t="s">
        <v>279</v>
      </c>
      <c r="E2" s="19" t="s">
        <v>280</v>
      </c>
      <c r="F2" s="19" t="s">
        <v>281</v>
      </c>
      <c r="G2" s="19" t="s">
        <v>282</v>
      </c>
      <c r="H2" s="19" t="s">
        <v>283</v>
      </c>
      <c r="I2" s="19" t="s">
        <v>90</v>
      </c>
      <c r="J2" s="19" t="s">
        <v>91</v>
      </c>
      <c r="K2" s="19" t="s">
        <v>92</v>
      </c>
      <c r="L2" s="19" t="s">
        <v>88</v>
      </c>
      <c r="M2" s="19" t="s">
        <v>233</v>
      </c>
      <c r="N2" s="19" t="s">
        <v>234</v>
      </c>
      <c r="O2" s="45" t="s">
        <v>235</v>
      </c>
      <c r="P2" s="19" t="s">
        <v>236</v>
      </c>
      <c r="Q2" s="19" t="s">
        <v>237</v>
      </c>
      <c r="R2" s="19" t="s">
        <v>810</v>
      </c>
      <c r="S2" s="19" t="s">
        <v>811</v>
      </c>
      <c r="T2" s="19" t="s">
        <v>284</v>
      </c>
      <c r="U2" s="19" t="s">
        <v>285</v>
      </c>
      <c r="V2" s="22" t="s">
        <v>230</v>
      </c>
      <c r="W2" s="22" t="s">
        <v>231</v>
      </c>
      <c r="X2" s="19" t="s">
        <v>286</v>
      </c>
      <c r="Y2" s="19" t="s">
        <v>287</v>
      </c>
      <c r="Z2" s="19" t="s">
        <v>288</v>
      </c>
      <c r="AA2" s="19" t="s">
        <v>289</v>
      </c>
      <c r="AB2" s="19" t="s">
        <v>290</v>
      </c>
      <c r="AC2" s="19" t="s">
        <v>291</v>
      </c>
      <c r="AD2" s="11"/>
      <c r="AE2" s="11"/>
    </row>
    <row r="3" spans="1:31" x14ac:dyDescent="0.35">
      <c r="A3" s="1" t="s">
        <v>742</v>
      </c>
      <c r="B3" s="15">
        <v>2001</v>
      </c>
      <c r="C3" s="1" t="s">
        <v>393</v>
      </c>
      <c r="D3" s="21">
        <v>65151000</v>
      </c>
      <c r="E3" s="21">
        <f>D3*105.3%</f>
        <v>68604003</v>
      </c>
      <c r="F3" s="5">
        <f t="shared" ref="F3:F14" si="0">D3-E3</f>
        <v>-3453003</v>
      </c>
      <c r="G3" s="1" t="s">
        <v>653</v>
      </c>
      <c r="H3" s="4">
        <v>1.0529999999999999</v>
      </c>
      <c r="I3" s="26" t="s">
        <v>292</v>
      </c>
      <c r="J3" s="38" t="s">
        <v>292</v>
      </c>
      <c r="K3" s="38" t="s">
        <v>292</v>
      </c>
      <c r="L3" s="38" t="s">
        <v>292</v>
      </c>
      <c r="M3" s="21">
        <v>5579440000</v>
      </c>
      <c r="N3" s="21">
        <v>5528026000</v>
      </c>
      <c r="O3" s="21">
        <v>51414000</v>
      </c>
      <c r="P3" s="4">
        <v>1.0089999999999999</v>
      </c>
      <c r="Q3" s="21">
        <v>1208700000</v>
      </c>
      <c r="R3" s="27" t="s">
        <v>292</v>
      </c>
      <c r="S3" s="7">
        <f t="shared" ref="S3:S15" si="1">D3/Q3</f>
        <v>5.3901712583767684E-2</v>
      </c>
      <c r="T3" s="21">
        <v>5796189000</v>
      </c>
      <c r="U3" s="7">
        <f t="shared" ref="U3:U23" si="2">T3/N3</f>
        <v>1.0485097211916152</v>
      </c>
      <c r="V3" s="23"/>
      <c r="W3" s="23"/>
      <c r="X3" s="3"/>
      <c r="Y3" s="29">
        <v>259771000</v>
      </c>
      <c r="Z3" s="21">
        <v>9339000</v>
      </c>
      <c r="AA3" s="21">
        <v>3322000</v>
      </c>
      <c r="AB3" s="21"/>
      <c r="AC3" s="21">
        <v>272432000</v>
      </c>
      <c r="AD3" s="10"/>
      <c r="AE3" s="1"/>
    </row>
    <row r="4" spans="1:31" x14ac:dyDescent="0.35">
      <c r="A4" s="1" t="s">
        <v>742</v>
      </c>
      <c r="B4" s="15">
        <v>2002</v>
      </c>
      <c r="C4" s="1" t="s">
        <v>393</v>
      </c>
      <c r="D4" s="21">
        <v>65485000</v>
      </c>
      <c r="E4" s="21">
        <f>D4*102.9%</f>
        <v>67384065.000000015</v>
      </c>
      <c r="F4" s="5">
        <f t="shared" si="0"/>
        <v>-1899065.0000000149</v>
      </c>
      <c r="G4" s="1" t="s">
        <v>653</v>
      </c>
      <c r="H4" s="4">
        <v>1.0289999999999999</v>
      </c>
      <c r="I4" s="38" t="s">
        <v>292</v>
      </c>
      <c r="J4" s="38" t="s">
        <v>292</v>
      </c>
      <c r="K4" s="38" t="s">
        <v>292</v>
      </c>
      <c r="L4" s="38" t="s">
        <v>292</v>
      </c>
      <c r="M4" s="21">
        <v>4611170000</v>
      </c>
      <c r="N4" s="21">
        <v>6133182000</v>
      </c>
      <c r="O4" s="21">
        <v>1522012000</v>
      </c>
      <c r="P4" s="4">
        <v>0.752</v>
      </c>
      <c r="Q4" s="21">
        <v>1245054000</v>
      </c>
      <c r="R4" s="27" t="s">
        <v>292</v>
      </c>
      <c r="S4" s="7">
        <f t="shared" si="1"/>
        <v>5.2596112297137315E-2</v>
      </c>
      <c r="T4" s="21">
        <v>5323757000</v>
      </c>
      <c r="U4" s="7">
        <f t="shared" si="2"/>
        <v>0.86802527627583859</v>
      </c>
      <c r="V4" s="23"/>
      <c r="W4" s="23"/>
      <c r="X4" s="3"/>
      <c r="Y4" s="29">
        <v>279731000</v>
      </c>
      <c r="Z4" s="21">
        <v>9150000</v>
      </c>
      <c r="AA4" s="21">
        <v>3756000</v>
      </c>
      <c r="AB4" s="21"/>
      <c r="AC4" s="21">
        <v>292637000</v>
      </c>
      <c r="AD4" s="1"/>
      <c r="AE4" s="1"/>
    </row>
    <row r="5" spans="1:31" x14ac:dyDescent="0.35">
      <c r="A5" s="1" t="s">
        <v>742</v>
      </c>
      <c r="B5" s="15">
        <v>2003</v>
      </c>
      <c r="C5" s="1" t="s">
        <v>393</v>
      </c>
      <c r="D5" s="21">
        <v>63283000</v>
      </c>
      <c r="E5" s="21">
        <f>D5*110.3%</f>
        <v>69801149</v>
      </c>
      <c r="F5" s="5">
        <f t="shared" si="0"/>
        <v>-6518149</v>
      </c>
      <c r="G5" s="1" t="s">
        <v>653</v>
      </c>
      <c r="H5" s="4">
        <v>1.103</v>
      </c>
      <c r="I5" s="38" t="s">
        <v>292</v>
      </c>
      <c r="J5" s="38" t="s">
        <v>292</v>
      </c>
      <c r="K5" s="38" t="s">
        <v>292</v>
      </c>
      <c r="L5" s="38" t="s">
        <v>292</v>
      </c>
      <c r="M5" s="21">
        <v>4607673000</v>
      </c>
      <c r="N5" s="21">
        <v>6330541000</v>
      </c>
      <c r="O5" s="21">
        <v>1722868000</v>
      </c>
      <c r="P5" s="4">
        <v>0.72799999999999998</v>
      </c>
      <c r="Q5" s="21">
        <v>1300041000</v>
      </c>
      <c r="R5" s="27" t="s">
        <v>292</v>
      </c>
      <c r="S5" s="7">
        <f t="shared" si="1"/>
        <v>4.8677695549601899E-2</v>
      </c>
      <c r="T5" s="21">
        <v>5318390000</v>
      </c>
      <c r="U5" s="7">
        <f t="shared" si="2"/>
        <v>0.84011619228119683</v>
      </c>
      <c r="V5" s="23"/>
      <c r="W5" s="23"/>
      <c r="X5" s="3"/>
      <c r="Y5" s="29">
        <v>307684000</v>
      </c>
      <c r="Z5" s="21">
        <v>9165000</v>
      </c>
      <c r="AA5" s="21">
        <v>4138000</v>
      </c>
      <c r="AB5" s="21"/>
      <c r="AC5" s="21">
        <v>320987000</v>
      </c>
      <c r="AD5" s="1"/>
      <c r="AE5" s="1"/>
    </row>
    <row r="6" spans="1:31" x14ac:dyDescent="0.35">
      <c r="A6" s="1" t="s">
        <v>742</v>
      </c>
      <c r="B6" s="15">
        <v>2004</v>
      </c>
      <c r="C6" s="1" t="s">
        <v>393</v>
      </c>
      <c r="D6" s="21">
        <v>74178000</v>
      </c>
      <c r="E6" s="21">
        <f>D6*100%</f>
        <v>74178000</v>
      </c>
      <c r="F6" s="5">
        <f t="shared" si="0"/>
        <v>0</v>
      </c>
      <c r="G6" s="1" t="s">
        <v>653</v>
      </c>
      <c r="H6" s="4">
        <v>1</v>
      </c>
      <c r="I6" s="38" t="s">
        <v>292</v>
      </c>
      <c r="J6" s="38" t="s">
        <v>292</v>
      </c>
      <c r="K6" s="38" t="s">
        <v>292</v>
      </c>
      <c r="L6" s="38" t="s">
        <v>292</v>
      </c>
      <c r="M6" s="21">
        <v>4708592000</v>
      </c>
      <c r="N6" s="21">
        <v>6711507000</v>
      </c>
      <c r="O6" s="21">
        <v>2001915000</v>
      </c>
      <c r="P6" s="4">
        <v>0.70199999999999996</v>
      </c>
      <c r="Q6" s="21">
        <v>1305670000</v>
      </c>
      <c r="R6" s="27" t="s">
        <v>292</v>
      </c>
      <c r="S6" s="7">
        <f t="shared" si="1"/>
        <v>5.6812211355089723E-2</v>
      </c>
      <c r="T6" s="21">
        <v>5880443000</v>
      </c>
      <c r="U6" s="7">
        <f t="shared" si="2"/>
        <v>0.87617326481220981</v>
      </c>
      <c r="V6" s="23"/>
      <c r="W6" s="23"/>
      <c r="X6" s="13"/>
      <c r="Y6" s="29">
        <v>329390000</v>
      </c>
      <c r="Z6" s="21">
        <v>10344000</v>
      </c>
      <c r="AA6" s="21">
        <v>3721000</v>
      </c>
      <c r="AB6" s="21"/>
      <c r="AC6" s="21">
        <v>343455000</v>
      </c>
      <c r="AD6" s="1"/>
      <c r="AE6" s="1"/>
    </row>
    <row r="7" spans="1:31" x14ac:dyDescent="0.35">
      <c r="A7" s="1" t="s">
        <v>742</v>
      </c>
      <c r="B7" s="15">
        <v>2005</v>
      </c>
      <c r="C7" s="1" t="s">
        <v>393</v>
      </c>
      <c r="D7" s="21">
        <v>210147000</v>
      </c>
      <c r="E7" s="21">
        <f>D7*52.7%</f>
        <v>110747469</v>
      </c>
      <c r="F7" s="5">
        <f t="shared" si="0"/>
        <v>99399531</v>
      </c>
      <c r="G7" s="1" t="s">
        <v>653</v>
      </c>
      <c r="H7" s="4">
        <v>0.52700000000000002</v>
      </c>
      <c r="I7" s="38" t="s">
        <v>292</v>
      </c>
      <c r="J7" s="38" t="s">
        <v>292</v>
      </c>
      <c r="K7" s="38" t="s">
        <v>292</v>
      </c>
      <c r="L7" s="38" t="s">
        <v>292</v>
      </c>
      <c r="M7" s="21">
        <v>4658413000</v>
      </c>
      <c r="N7" s="21">
        <v>7087191000</v>
      </c>
      <c r="O7" s="21">
        <v>2428778000</v>
      </c>
      <c r="P7" s="4">
        <v>0.65700000000000003</v>
      </c>
      <c r="Q7" s="21">
        <v>1404043000</v>
      </c>
      <c r="R7" s="27" t="s">
        <v>292</v>
      </c>
      <c r="S7" s="7">
        <f t="shared" si="1"/>
        <v>0.1496727664323671</v>
      </c>
      <c r="T7" s="21">
        <v>6122064000</v>
      </c>
      <c r="U7" s="7">
        <f t="shared" si="2"/>
        <v>0.8638209411881238</v>
      </c>
      <c r="V7" s="23"/>
      <c r="W7" s="23"/>
      <c r="X7" s="13"/>
      <c r="Y7" s="29">
        <v>357763000</v>
      </c>
      <c r="Z7" s="21">
        <v>10318000</v>
      </c>
      <c r="AA7" s="21">
        <v>3114000</v>
      </c>
      <c r="AB7" s="21"/>
      <c r="AC7" s="21">
        <v>371195000</v>
      </c>
      <c r="AD7" s="1"/>
      <c r="AE7" s="1"/>
    </row>
    <row r="8" spans="1:31" x14ac:dyDescent="0.35">
      <c r="A8" s="1" t="s">
        <v>742</v>
      </c>
      <c r="B8" s="15">
        <v>2006</v>
      </c>
      <c r="C8" s="1" t="s">
        <v>393</v>
      </c>
      <c r="D8" s="21">
        <v>249488000</v>
      </c>
      <c r="E8" s="21">
        <f>D8*(61%+4.4%)</f>
        <v>163165152</v>
      </c>
      <c r="F8" s="5">
        <f t="shared" si="0"/>
        <v>86322848</v>
      </c>
      <c r="G8" s="1" t="s">
        <v>653</v>
      </c>
      <c r="H8" s="4">
        <v>0.65400000000000003</v>
      </c>
      <c r="I8" s="38" t="s">
        <v>292</v>
      </c>
      <c r="J8" s="38" t="s">
        <v>292</v>
      </c>
      <c r="K8" s="38" t="s">
        <v>292</v>
      </c>
      <c r="L8" s="38" t="s">
        <v>292</v>
      </c>
      <c r="M8" s="21">
        <v>6331065000</v>
      </c>
      <c r="N8" s="21">
        <v>8094043000</v>
      </c>
      <c r="O8" s="21">
        <v>1762978000</v>
      </c>
      <c r="P8" s="4">
        <v>0.78200000000000003</v>
      </c>
      <c r="Q8" s="21">
        <v>1590693000</v>
      </c>
      <c r="R8" s="27" t="s">
        <v>292</v>
      </c>
      <c r="S8" s="7">
        <f t="shared" si="1"/>
        <v>0.15684233224135644</v>
      </c>
      <c r="T8" s="21">
        <v>6568150000</v>
      </c>
      <c r="U8" s="7">
        <f t="shared" si="2"/>
        <v>0.81147950412420589</v>
      </c>
      <c r="V8" s="23"/>
      <c r="W8" s="23"/>
      <c r="X8" s="3"/>
      <c r="Y8" s="21">
        <v>381672000</v>
      </c>
      <c r="Z8" s="21">
        <v>8429000</v>
      </c>
      <c r="AA8" s="21">
        <v>3477000</v>
      </c>
      <c r="AB8" s="21"/>
      <c r="AC8" s="21">
        <v>393578000</v>
      </c>
      <c r="AD8" s="1"/>
      <c r="AE8" s="1"/>
    </row>
    <row r="9" spans="1:31" x14ac:dyDescent="0.35">
      <c r="A9" s="1" t="s">
        <v>742</v>
      </c>
      <c r="B9" s="15">
        <v>2007</v>
      </c>
      <c r="C9" s="1" t="s">
        <v>393</v>
      </c>
      <c r="D9" s="21">
        <v>268742000</v>
      </c>
      <c r="E9" s="21">
        <f>D9*(73.2+4.1)%</f>
        <v>207737566</v>
      </c>
      <c r="F9" s="5">
        <f t="shared" si="0"/>
        <v>61004434</v>
      </c>
      <c r="G9" s="1" t="s">
        <v>534</v>
      </c>
      <c r="H9" s="4">
        <v>0.77300000000000002</v>
      </c>
      <c r="I9" s="38" t="s">
        <v>292</v>
      </c>
      <c r="J9" s="38" t="s">
        <v>292</v>
      </c>
      <c r="K9" s="38" t="s">
        <v>292</v>
      </c>
      <c r="L9" s="38" t="s">
        <v>292</v>
      </c>
      <c r="M9" s="21">
        <v>6739004000</v>
      </c>
      <c r="N9" s="21">
        <v>8662324000</v>
      </c>
      <c r="O9" s="21">
        <v>1923320000</v>
      </c>
      <c r="P9" s="4">
        <v>0.77800000000000002</v>
      </c>
      <c r="Q9" s="21">
        <v>1605819000</v>
      </c>
      <c r="R9" s="27" t="s">
        <v>292</v>
      </c>
      <c r="S9" s="7">
        <f t="shared" si="1"/>
        <v>0.16735510041916304</v>
      </c>
      <c r="T9" s="21">
        <v>7439387000</v>
      </c>
      <c r="U9" s="7">
        <f t="shared" si="2"/>
        <v>0.8588211431481898</v>
      </c>
      <c r="V9" s="23"/>
      <c r="W9" s="23"/>
      <c r="X9" s="3"/>
      <c r="Y9" s="21">
        <v>410545000</v>
      </c>
      <c r="Z9" s="21">
        <v>8575000</v>
      </c>
      <c r="AA9" s="21">
        <v>3663000</v>
      </c>
      <c r="AB9" s="21"/>
      <c r="AC9" s="21">
        <v>422783000</v>
      </c>
      <c r="AD9" s="1"/>
      <c r="AE9" s="1"/>
    </row>
    <row r="10" spans="1:31" x14ac:dyDescent="0.35">
      <c r="A10" s="1" t="s">
        <v>742</v>
      </c>
      <c r="B10" s="15">
        <v>2008</v>
      </c>
      <c r="C10" s="1" t="s">
        <v>393</v>
      </c>
      <c r="D10" s="21">
        <v>140729000</v>
      </c>
      <c r="E10" s="21">
        <f>D10*(71.2%+36.2%)</f>
        <v>151142946</v>
      </c>
      <c r="F10" s="5">
        <f t="shared" si="0"/>
        <v>-10413946</v>
      </c>
      <c r="G10" s="1" t="s">
        <v>534</v>
      </c>
      <c r="H10" s="4">
        <v>1.0740000000000001</v>
      </c>
      <c r="I10" s="38" t="s">
        <v>292</v>
      </c>
      <c r="J10" s="38" t="s">
        <v>292</v>
      </c>
      <c r="K10" s="38" t="s">
        <v>292</v>
      </c>
      <c r="L10" s="38" t="s">
        <v>292</v>
      </c>
      <c r="M10" s="21">
        <v>7210772000</v>
      </c>
      <c r="N10" s="21">
        <v>9154282000</v>
      </c>
      <c r="O10" s="21">
        <v>1943510000</v>
      </c>
      <c r="P10" s="4">
        <v>0.78800000000000003</v>
      </c>
      <c r="Q10" s="21">
        <v>1577846000</v>
      </c>
      <c r="R10" s="27" t="s">
        <v>292</v>
      </c>
      <c r="S10" s="7">
        <f t="shared" si="1"/>
        <v>8.9190580069284334E-2</v>
      </c>
      <c r="T10" s="21">
        <v>6935808000</v>
      </c>
      <c r="U10" s="7">
        <f t="shared" si="2"/>
        <v>0.75765723625293602</v>
      </c>
      <c r="V10" s="23"/>
      <c r="W10" s="23"/>
      <c r="X10" s="3"/>
      <c r="Y10" s="21">
        <v>439123000</v>
      </c>
      <c r="Z10" s="21">
        <v>14333000</v>
      </c>
      <c r="AA10" s="21">
        <v>6585000</v>
      </c>
      <c r="AB10" s="21"/>
      <c r="AC10" s="21">
        <v>460041000</v>
      </c>
      <c r="AD10" s="1"/>
      <c r="AE10" s="1"/>
    </row>
    <row r="11" spans="1:31" x14ac:dyDescent="0.35">
      <c r="A11" s="1" t="s">
        <v>742</v>
      </c>
      <c r="B11" s="15">
        <v>2009</v>
      </c>
      <c r="C11" s="1" t="s">
        <v>393</v>
      </c>
      <c r="D11" s="21">
        <v>166016000</v>
      </c>
      <c r="E11" s="21">
        <f>D11*(68.1%+48%)</f>
        <v>192744576</v>
      </c>
      <c r="F11" s="5">
        <f t="shared" si="0"/>
        <v>-26728576</v>
      </c>
      <c r="G11" s="1" t="s">
        <v>534</v>
      </c>
      <c r="H11" s="4">
        <v>1.1140000000000001</v>
      </c>
      <c r="I11" s="38" t="s">
        <v>292</v>
      </c>
      <c r="J11" s="38" t="s">
        <v>292</v>
      </c>
      <c r="K11" s="38" t="s">
        <v>292</v>
      </c>
      <c r="L11" s="38" t="s">
        <v>292</v>
      </c>
      <c r="M11" s="21">
        <v>6108528000</v>
      </c>
      <c r="N11" s="21">
        <v>9702086000</v>
      </c>
      <c r="O11" s="21">
        <v>3593558000</v>
      </c>
      <c r="P11" s="4">
        <v>0.63</v>
      </c>
      <c r="Q11" s="21">
        <v>1585490000</v>
      </c>
      <c r="R11" s="27" t="s">
        <v>292</v>
      </c>
      <c r="S11" s="7">
        <f t="shared" si="1"/>
        <v>0.1047095850494169</v>
      </c>
      <c r="T11" s="21">
        <v>5090440000</v>
      </c>
      <c r="U11" s="7">
        <f t="shared" si="2"/>
        <v>0.52467479673958772</v>
      </c>
      <c r="V11" s="23"/>
      <c r="W11" s="23"/>
      <c r="X11" s="3"/>
      <c r="Y11" s="21">
        <v>466085000</v>
      </c>
      <c r="Z11" s="21">
        <v>12498000</v>
      </c>
      <c r="AA11" s="21">
        <v>6568000</v>
      </c>
      <c r="AB11" s="21"/>
      <c r="AC11" s="21">
        <v>485151000</v>
      </c>
      <c r="AD11" s="1"/>
      <c r="AE11" s="1"/>
    </row>
    <row r="12" spans="1:31" x14ac:dyDescent="0.35">
      <c r="A12" s="1" t="s">
        <v>742</v>
      </c>
      <c r="B12" s="15">
        <v>2010</v>
      </c>
      <c r="C12" s="1" t="s">
        <v>393</v>
      </c>
      <c r="D12" s="21">
        <v>162177000</v>
      </c>
      <c r="E12" s="21">
        <f>D12*(87.7%+27.4%)</f>
        <v>186665727</v>
      </c>
      <c r="F12" s="5">
        <f t="shared" si="0"/>
        <v>-24488727</v>
      </c>
      <c r="G12" s="1" t="s">
        <v>534</v>
      </c>
      <c r="H12" s="4">
        <v>1.1439999999999999</v>
      </c>
      <c r="I12" s="38" t="s">
        <v>292</v>
      </c>
      <c r="J12" s="38" t="s">
        <v>292</v>
      </c>
      <c r="K12" s="38" t="s">
        <v>292</v>
      </c>
      <c r="L12" s="38" t="s">
        <v>292</v>
      </c>
      <c r="M12" s="21">
        <v>6469832000</v>
      </c>
      <c r="N12" s="21">
        <v>10371672000</v>
      </c>
      <c r="O12" s="21">
        <v>3901840000</v>
      </c>
      <c r="P12" s="4">
        <v>0.624</v>
      </c>
      <c r="Q12" s="21">
        <v>1586697000</v>
      </c>
      <c r="R12" s="27" t="s">
        <v>292</v>
      </c>
      <c r="S12" s="7">
        <f t="shared" si="1"/>
        <v>0.10221044093484767</v>
      </c>
      <c r="T12" s="21">
        <v>5391527000</v>
      </c>
      <c r="U12" s="7">
        <f t="shared" si="2"/>
        <v>0.51983200008638919</v>
      </c>
      <c r="V12" s="23"/>
      <c r="W12" s="23"/>
      <c r="X12" s="3"/>
      <c r="Y12" s="21">
        <v>496015000</v>
      </c>
      <c r="Z12" s="21">
        <v>12364000</v>
      </c>
      <c r="AA12" s="21">
        <v>6365000</v>
      </c>
      <c r="AB12" s="21">
        <v>0</v>
      </c>
      <c r="AC12" s="21">
        <v>514744000</v>
      </c>
      <c r="AD12" s="1"/>
      <c r="AE12" s="1"/>
    </row>
    <row r="13" spans="1:31" x14ac:dyDescent="0.35">
      <c r="A13" s="1" t="s">
        <v>742</v>
      </c>
      <c r="B13" s="15">
        <v>2011</v>
      </c>
      <c r="C13" s="1" t="s">
        <v>393</v>
      </c>
      <c r="D13" s="21">
        <v>220419000</v>
      </c>
      <c r="E13" s="21">
        <f>D13*(63.1%+29.6%)</f>
        <v>204328413</v>
      </c>
      <c r="F13" s="5">
        <f t="shared" si="0"/>
        <v>16090587</v>
      </c>
      <c r="G13" s="1" t="s">
        <v>534</v>
      </c>
      <c r="H13" s="4">
        <v>0.92700000000000005</v>
      </c>
      <c r="I13" s="38" t="s">
        <v>292</v>
      </c>
      <c r="J13" s="38" t="s">
        <v>292</v>
      </c>
      <c r="K13" s="38" t="s">
        <v>292</v>
      </c>
      <c r="L13" s="38" t="s">
        <v>292</v>
      </c>
      <c r="M13" s="21">
        <v>6762149000</v>
      </c>
      <c r="N13" s="21">
        <v>10919047000</v>
      </c>
      <c r="O13" s="21">
        <v>4156898000</v>
      </c>
      <c r="P13" s="4">
        <v>0.61899999999999999</v>
      </c>
      <c r="Q13" s="21">
        <v>1559938000</v>
      </c>
      <c r="R13" s="27" t="s">
        <v>292</v>
      </c>
      <c r="S13" s="7">
        <f t="shared" si="1"/>
        <v>0.14129984653236219</v>
      </c>
      <c r="T13" s="21">
        <v>6267925000</v>
      </c>
      <c r="U13" s="7">
        <f t="shared" si="2"/>
        <v>0.5740359025838061</v>
      </c>
      <c r="V13" s="23"/>
      <c r="W13" s="23"/>
      <c r="X13" s="3"/>
      <c r="Y13" s="21">
        <v>525277000</v>
      </c>
      <c r="Z13" s="21">
        <v>11923000</v>
      </c>
      <c r="AA13" s="21">
        <v>6744000</v>
      </c>
      <c r="AB13" s="21">
        <v>0</v>
      </c>
      <c r="AC13" s="21">
        <v>543944000</v>
      </c>
      <c r="AD13" s="1"/>
      <c r="AE13" s="1"/>
    </row>
    <row r="14" spans="1:31" x14ac:dyDescent="0.35">
      <c r="A14" s="1" t="s">
        <v>742</v>
      </c>
      <c r="B14" s="15">
        <v>2012</v>
      </c>
      <c r="C14" s="1" t="s">
        <v>393</v>
      </c>
      <c r="D14" s="21">
        <v>351674000</v>
      </c>
      <c r="E14" s="21">
        <f>D14*(52%+37.2%)</f>
        <v>313693208.00000006</v>
      </c>
      <c r="F14" s="5">
        <f t="shared" si="0"/>
        <v>37980791.99999994</v>
      </c>
      <c r="G14" s="1" t="s">
        <v>534</v>
      </c>
      <c r="H14" s="4">
        <v>0.89200000000000002</v>
      </c>
      <c r="I14" s="38" t="s">
        <v>292</v>
      </c>
      <c r="J14" s="38" t="s">
        <v>292</v>
      </c>
      <c r="K14" s="38" t="s">
        <v>292</v>
      </c>
      <c r="L14" s="38" t="s">
        <v>292</v>
      </c>
      <c r="M14" s="21">
        <v>6530421000</v>
      </c>
      <c r="N14" s="21">
        <v>11428944000</v>
      </c>
      <c r="O14" s="21">
        <v>4898523000</v>
      </c>
      <c r="P14" s="4">
        <v>0.57099999999999995</v>
      </c>
      <c r="Q14" s="21">
        <v>1522399000</v>
      </c>
      <c r="R14" s="27" t="s">
        <v>292</v>
      </c>
      <c r="S14" s="7">
        <f t="shared" si="1"/>
        <v>0.23099988899099383</v>
      </c>
      <c r="T14" s="21">
        <v>6118294000</v>
      </c>
      <c r="U14" s="7">
        <f t="shared" si="2"/>
        <v>0.53533327313529577</v>
      </c>
      <c r="V14" s="23"/>
      <c r="W14" s="23"/>
      <c r="X14" s="3"/>
      <c r="Y14" s="21">
        <v>559977000</v>
      </c>
      <c r="Z14" s="21">
        <v>10906000</v>
      </c>
      <c r="AA14" s="21">
        <v>6743000</v>
      </c>
      <c r="AB14" s="21"/>
      <c r="AC14" s="21">
        <v>577626000</v>
      </c>
      <c r="AD14" s="1"/>
      <c r="AE14" s="1"/>
    </row>
    <row r="15" spans="1:31" x14ac:dyDescent="0.35">
      <c r="A15" s="1" t="s">
        <v>742</v>
      </c>
      <c r="B15" s="15">
        <v>2013</v>
      </c>
      <c r="C15" s="1" t="s">
        <v>393</v>
      </c>
      <c r="D15" s="21">
        <v>382889000</v>
      </c>
      <c r="E15" s="21">
        <v>344063000</v>
      </c>
      <c r="F15" s="21">
        <v>38826000</v>
      </c>
      <c r="G15" s="1" t="s">
        <v>534</v>
      </c>
      <c r="H15" s="7">
        <f t="shared" ref="H15" si="3">E15/D15</f>
        <v>0.89859724358756721</v>
      </c>
      <c r="I15" s="38" t="s">
        <v>292</v>
      </c>
      <c r="J15" s="38" t="s">
        <v>292</v>
      </c>
      <c r="K15" s="38" t="s">
        <v>292</v>
      </c>
      <c r="L15" s="38" t="s">
        <v>292</v>
      </c>
      <c r="M15" s="40">
        <v>6510749000</v>
      </c>
      <c r="N15" s="40">
        <v>11945881000</v>
      </c>
      <c r="O15" s="40">
        <v>5435132000</v>
      </c>
      <c r="P15" s="28">
        <v>0.54500000000000004</v>
      </c>
      <c r="Q15" s="21">
        <v>1534665000</v>
      </c>
      <c r="R15" s="27" t="s">
        <v>292</v>
      </c>
      <c r="S15" s="7">
        <f t="shared" si="1"/>
        <v>0.2494935376776039</v>
      </c>
      <c r="T15" s="21">
        <v>6694482000</v>
      </c>
      <c r="U15" s="7">
        <f t="shared" si="2"/>
        <v>0.56040086118386745</v>
      </c>
      <c r="V15" s="23"/>
      <c r="W15" s="23"/>
      <c r="X15" s="3"/>
      <c r="Y15" s="21">
        <v>599318000</v>
      </c>
      <c r="Z15" s="21">
        <v>10929000</v>
      </c>
      <c r="AA15" s="21">
        <v>7120000</v>
      </c>
      <c r="AB15" s="21"/>
      <c r="AC15" s="21">
        <v>617367000</v>
      </c>
      <c r="AD15" s="1"/>
      <c r="AE15" s="1"/>
    </row>
    <row r="16" spans="1:31" x14ac:dyDescent="0.35">
      <c r="A16" s="1" t="s">
        <v>742</v>
      </c>
      <c r="B16" s="15">
        <v>2014</v>
      </c>
      <c r="C16" s="1" t="s">
        <v>393</v>
      </c>
      <c r="D16" s="26" t="s">
        <v>292</v>
      </c>
      <c r="E16" s="38" t="s">
        <v>292</v>
      </c>
      <c r="F16" s="38" t="s">
        <v>292</v>
      </c>
      <c r="G16" s="1" t="s">
        <v>534</v>
      </c>
      <c r="H16" s="26" t="s">
        <v>292</v>
      </c>
      <c r="I16" s="21">
        <v>358718000</v>
      </c>
      <c r="J16" s="21">
        <v>382998000</v>
      </c>
      <c r="K16" s="3">
        <v>-24280000</v>
      </c>
      <c r="L16" s="7">
        <f t="shared" ref="L16:L23" si="4">J16/I16</f>
        <v>1.0676854799591879</v>
      </c>
      <c r="M16" s="40">
        <v>7731438000</v>
      </c>
      <c r="N16" s="40">
        <v>12947759000</v>
      </c>
      <c r="O16" s="40">
        <v>5216321000</v>
      </c>
      <c r="P16" s="28">
        <v>0.59699999999999998</v>
      </c>
      <c r="Q16" s="21">
        <v>1405198000</v>
      </c>
      <c r="R16" s="7">
        <f t="shared" ref="R16:R23" si="5">I16/Q16</f>
        <v>0.25527932718378477</v>
      </c>
      <c r="S16" s="26" t="s">
        <v>292</v>
      </c>
      <c r="T16" s="21">
        <v>7731438000</v>
      </c>
      <c r="U16" s="7">
        <f t="shared" si="2"/>
        <v>0.59712557207776262</v>
      </c>
      <c r="V16" s="23"/>
      <c r="W16" s="23">
        <v>0.18429999999999999</v>
      </c>
      <c r="X16" s="3"/>
      <c r="Y16" s="21">
        <v>640518000</v>
      </c>
      <c r="Z16" s="21">
        <v>11399000</v>
      </c>
      <c r="AA16" s="21">
        <v>8223000</v>
      </c>
      <c r="AB16" s="21"/>
      <c r="AC16" s="21">
        <v>660140000</v>
      </c>
      <c r="AD16" s="1"/>
      <c r="AE16" s="1"/>
    </row>
    <row r="17" spans="1:31" x14ac:dyDescent="0.35">
      <c r="A17" s="1" t="s">
        <v>742</v>
      </c>
      <c r="B17" s="15">
        <v>2015</v>
      </c>
      <c r="C17" s="1" t="s">
        <v>393</v>
      </c>
      <c r="D17" s="38" t="s">
        <v>292</v>
      </c>
      <c r="E17" s="38" t="s">
        <v>292</v>
      </c>
      <c r="F17" s="38" t="s">
        <v>292</v>
      </c>
      <c r="G17" s="1" t="s">
        <v>534</v>
      </c>
      <c r="H17" s="26" t="s">
        <v>292</v>
      </c>
      <c r="I17" s="21">
        <v>529264000</v>
      </c>
      <c r="J17" s="21">
        <v>1226136000</v>
      </c>
      <c r="K17" s="3">
        <v>-696872000</v>
      </c>
      <c r="L17" s="7">
        <f t="shared" si="4"/>
        <v>2.3166812781523021</v>
      </c>
      <c r="M17" s="40">
        <v>8931160000</v>
      </c>
      <c r="N17" s="40">
        <v>13337929000</v>
      </c>
      <c r="O17" s="40">
        <v>4406769000</v>
      </c>
      <c r="P17" s="28">
        <v>0.67</v>
      </c>
      <c r="Q17" s="21">
        <v>1412237000</v>
      </c>
      <c r="R17" s="7">
        <f t="shared" si="5"/>
        <v>0.37476995716724598</v>
      </c>
      <c r="S17" s="26" t="s">
        <v>292</v>
      </c>
      <c r="T17" s="21">
        <v>8606862000</v>
      </c>
      <c r="U17" s="7">
        <f t="shared" si="2"/>
        <v>0.64529223389928081</v>
      </c>
      <c r="V17" s="23"/>
      <c r="W17" s="23">
        <v>3.1199999999999999E-2</v>
      </c>
      <c r="X17" s="3"/>
      <c r="Y17" s="21">
        <v>686493000</v>
      </c>
      <c r="Z17" s="21">
        <v>10049000</v>
      </c>
      <c r="AA17" s="21">
        <v>7553000</v>
      </c>
      <c r="AB17" s="21"/>
      <c r="AC17" s="21">
        <v>704095000</v>
      </c>
      <c r="AD17" s="1"/>
      <c r="AE17" s="1"/>
    </row>
    <row r="18" spans="1:31" x14ac:dyDescent="0.35">
      <c r="A18" s="1" t="s">
        <v>742</v>
      </c>
      <c r="B18" s="15">
        <v>2016</v>
      </c>
      <c r="C18" s="1" t="s">
        <v>393</v>
      </c>
      <c r="D18" s="38" t="s">
        <v>292</v>
      </c>
      <c r="E18" s="38" t="s">
        <v>292</v>
      </c>
      <c r="F18" s="38" t="s">
        <v>292</v>
      </c>
      <c r="G18" s="1" t="s">
        <v>534</v>
      </c>
      <c r="H18" s="26" t="s">
        <v>292</v>
      </c>
      <c r="I18" s="21">
        <v>566615000</v>
      </c>
      <c r="J18" s="21">
        <v>323946000</v>
      </c>
      <c r="K18" s="3">
        <v>242669000</v>
      </c>
      <c r="L18" s="7">
        <f t="shared" si="4"/>
        <v>0.57172153931682002</v>
      </c>
      <c r="M18" s="40">
        <v>9056662000</v>
      </c>
      <c r="N18" s="40">
        <v>13633033000</v>
      </c>
      <c r="O18" s="40">
        <v>4576371000</v>
      </c>
      <c r="P18" s="28">
        <v>0.66400000000000003</v>
      </c>
      <c r="Q18" s="21">
        <v>1322925000</v>
      </c>
      <c r="R18" s="7">
        <f t="shared" si="5"/>
        <v>0.42830470359241829</v>
      </c>
      <c r="S18" s="26" t="s">
        <v>292</v>
      </c>
      <c r="T18" s="21">
        <v>8227687000</v>
      </c>
      <c r="U18" s="7">
        <f t="shared" si="2"/>
        <v>0.60351111891242393</v>
      </c>
      <c r="V18" s="23"/>
      <c r="W18" s="23">
        <v>-6.7999999999999996E-3</v>
      </c>
      <c r="X18" s="3"/>
      <c r="Y18" s="21">
        <v>732141000</v>
      </c>
      <c r="Z18" s="21">
        <v>10034000</v>
      </c>
      <c r="AA18" s="21">
        <v>7243000</v>
      </c>
      <c r="AB18" s="21"/>
      <c r="AC18" s="21">
        <v>749418000</v>
      </c>
      <c r="AD18" s="1"/>
      <c r="AE18" s="1"/>
    </row>
    <row r="19" spans="1:31" x14ac:dyDescent="0.35">
      <c r="A19" s="1" t="s">
        <v>742</v>
      </c>
      <c r="B19" s="15">
        <v>2017</v>
      </c>
      <c r="C19" s="1" t="s">
        <v>393</v>
      </c>
      <c r="D19" s="38" t="s">
        <v>292</v>
      </c>
      <c r="E19" s="38" t="s">
        <v>292</v>
      </c>
      <c r="F19" s="38" t="s">
        <v>292</v>
      </c>
      <c r="G19" s="1" t="s">
        <v>534</v>
      </c>
      <c r="H19" s="26" t="s">
        <v>292</v>
      </c>
      <c r="I19" s="21">
        <v>368766000</v>
      </c>
      <c r="J19" s="21">
        <v>362764000</v>
      </c>
      <c r="K19" s="3">
        <v>6002000</v>
      </c>
      <c r="L19" s="7">
        <f t="shared" si="4"/>
        <v>0.98372409603922273</v>
      </c>
      <c r="M19" s="40">
        <v>9229703000</v>
      </c>
      <c r="N19" s="40">
        <v>13832130000</v>
      </c>
      <c r="O19" s="40">
        <v>4602427000</v>
      </c>
      <c r="P19" s="28">
        <v>0.66700000000000004</v>
      </c>
      <c r="Q19" s="21">
        <v>1247884000</v>
      </c>
      <c r="R19" s="7">
        <f t="shared" si="5"/>
        <v>0.29551304448169863</v>
      </c>
      <c r="S19" s="26" t="s">
        <v>292</v>
      </c>
      <c r="T19" s="21">
        <v>8943127000</v>
      </c>
      <c r="U19" s="7">
        <f t="shared" si="2"/>
        <v>0.64654735026348076</v>
      </c>
      <c r="V19" s="23"/>
      <c r="W19" s="23">
        <v>0.12690000000000001</v>
      </c>
      <c r="X19" s="3"/>
      <c r="Y19" s="21">
        <v>766766000</v>
      </c>
      <c r="Z19" s="21">
        <v>10421000</v>
      </c>
      <c r="AA19" s="21">
        <v>7526000</v>
      </c>
      <c r="AB19" s="21"/>
      <c r="AC19" s="21">
        <v>784713000</v>
      </c>
      <c r="AD19" s="1"/>
      <c r="AE19" s="1"/>
    </row>
    <row r="20" spans="1:31" x14ac:dyDescent="0.35">
      <c r="A20" s="1" t="s">
        <v>742</v>
      </c>
      <c r="B20" s="15">
        <v>2018</v>
      </c>
      <c r="C20" s="1" t="s">
        <v>393</v>
      </c>
      <c r="D20" s="38" t="s">
        <v>292</v>
      </c>
      <c r="E20" s="38" t="s">
        <v>292</v>
      </c>
      <c r="F20" s="38" t="s">
        <v>292</v>
      </c>
      <c r="G20" s="1" t="s">
        <v>534</v>
      </c>
      <c r="H20" s="26" t="s">
        <v>292</v>
      </c>
      <c r="I20" s="21">
        <v>395663000</v>
      </c>
      <c r="J20" s="21">
        <v>372383000</v>
      </c>
      <c r="K20" s="3">
        <v>23280000</v>
      </c>
      <c r="L20" s="7">
        <f t="shared" si="4"/>
        <v>0.9411620495219416</v>
      </c>
      <c r="M20" s="40">
        <v>9430192000</v>
      </c>
      <c r="N20" s="40">
        <v>14606033000</v>
      </c>
      <c r="O20" s="40">
        <v>5175841000</v>
      </c>
      <c r="P20" s="28">
        <v>0.64600000000000002</v>
      </c>
      <c r="Q20" s="21">
        <v>1159599000</v>
      </c>
      <c r="R20" s="7">
        <f t="shared" si="5"/>
        <v>0.34120674474538182</v>
      </c>
      <c r="S20" s="26" t="s">
        <v>292</v>
      </c>
      <c r="T20" s="21">
        <v>9306675000</v>
      </c>
      <c r="U20" s="7">
        <f t="shared" si="2"/>
        <v>0.63718019807294701</v>
      </c>
      <c r="V20" s="23"/>
      <c r="W20" s="23">
        <v>8.2600000000000007E-2</v>
      </c>
      <c r="X20" s="3"/>
      <c r="Y20" s="21">
        <v>801155000</v>
      </c>
      <c r="Z20" s="21">
        <v>11722000</v>
      </c>
      <c r="AA20" s="21">
        <v>6250000</v>
      </c>
      <c r="AB20" s="21"/>
      <c r="AC20" s="21">
        <v>819127000</v>
      </c>
      <c r="AD20" s="1"/>
      <c r="AE20" s="1"/>
    </row>
    <row r="21" spans="1:31" x14ac:dyDescent="0.35">
      <c r="A21" s="1" t="s">
        <v>742</v>
      </c>
      <c r="B21" s="15">
        <v>2019</v>
      </c>
      <c r="C21" s="1" t="s">
        <v>393</v>
      </c>
      <c r="D21" s="38" t="s">
        <v>292</v>
      </c>
      <c r="E21" s="38" t="s">
        <v>292</v>
      </c>
      <c r="F21" s="38" t="s">
        <v>292</v>
      </c>
      <c r="G21" s="1" t="s">
        <v>534</v>
      </c>
      <c r="H21" s="26" t="s">
        <v>292</v>
      </c>
      <c r="I21" s="21">
        <v>414243000</v>
      </c>
      <c r="J21" s="21">
        <v>418458000</v>
      </c>
      <c r="K21" s="3">
        <v>-4215000</v>
      </c>
      <c r="L21" s="7">
        <f t="shared" si="4"/>
        <v>1.0101751870279039</v>
      </c>
      <c r="M21" s="40">
        <v>9576693000</v>
      </c>
      <c r="N21" s="40">
        <v>15039180000</v>
      </c>
      <c r="O21" s="40">
        <v>5462487000</v>
      </c>
      <c r="P21" s="28">
        <v>0.63700000000000001</v>
      </c>
      <c r="Q21" s="21">
        <v>1049152000</v>
      </c>
      <c r="R21" s="7">
        <f t="shared" si="5"/>
        <v>0.39483601994753859</v>
      </c>
      <c r="S21" s="26" t="s">
        <v>292</v>
      </c>
      <c r="T21" s="21">
        <v>9489405000</v>
      </c>
      <c r="U21" s="7">
        <f t="shared" si="2"/>
        <v>0.63097888315719342</v>
      </c>
      <c r="V21" s="23"/>
      <c r="W21" s="23">
        <v>5.8799999999999998E-2</v>
      </c>
      <c r="X21" s="3"/>
      <c r="Y21" s="21">
        <v>837381000</v>
      </c>
      <c r="Z21" s="21">
        <v>10638000</v>
      </c>
      <c r="AA21" s="21">
        <v>7429000</v>
      </c>
      <c r="AB21" s="21"/>
      <c r="AC21" s="21">
        <v>855448000</v>
      </c>
      <c r="AD21" s="1"/>
      <c r="AE21" s="1"/>
    </row>
    <row r="22" spans="1:31" x14ac:dyDescent="0.35">
      <c r="A22" s="31" t="s">
        <v>742</v>
      </c>
      <c r="B22" s="31">
        <v>2020</v>
      </c>
      <c r="C22" s="1" t="s">
        <v>393</v>
      </c>
      <c r="D22" s="38" t="s">
        <v>292</v>
      </c>
      <c r="E22" s="38" t="s">
        <v>292</v>
      </c>
      <c r="F22" s="38" t="s">
        <v>292</v>
      </c>
      <c r="G22" s="1" t="s">
        <v>534</v>
      </c>
      <c r="H22" s="26" t="s">
        <v>292</v>
      </c>
      <c r="I22" s="21">
        <v>429322000</v>
      </c>
      <c r="J22" s="21">
        <v>429515000</v>
      </c>
      <c r="K22" s="21">
        <v>-193000</v>
      </c>
      <c r="L22" s="7">
        <f t="shared" si="4"/>
        <v>1.0004495460283889</v>
      </c>
      <c r="M22" s="21">
        <v>9713710000</v>
      </c>
      <c r="N22" s="21">
        <v>15279525000</v>
      </c>
      <c r="O22" s="21">
        <v>5565815000</v>
      </c>
      <c r="P22" s="4">
        <v>0.63600000000000001</v>
      </c>
      <c r="Q22" s="21">
        <v>1004467000</v>
      </c>
      <c r="R22" s="7">
        <f t="shared" si="5"/>
        <v>0.42741274725799849</v>
      </c>
      <c r="S22" s="26" t="s">
        <v>292</v>
      </c>
      <c r="T22" s="21">
        <v>9469161000</v>
      </c>
      <c r="U22" s="7">
        <f t="shared" si="2"/>
        <v>0.61972875465696742</v>
      </c>
      <c r="V22" s="1"/>
      <c r="W22" s="28">
        <v>4.0300000000000002E-2</v>
      </c>
      <c r="X22" s="1"/>
      <c r="Y22" s="21">
        <v>885252000</v>
      </c>
      <c r="Z22" s="21">
        <v>10271000</v>
      </c>
      <c r="AA22" s="21">
        <v>7017000</v>
      </c>
      <c r="AB22" s="21"/>
      <c r="AC22" s="21">
        <v>902540000</v>
      </c>
      <c r="AD22" s="1"/>
      <c r="AE22" s="1"/>
    </row>
    <row r="23" spans="1:31" s="1" customFormat="1" x14ac:dyDescent="0.35">
      <c r="A23" s="1" t="s">
        <v>742</v>
      </c>
      <c r="B23" s="1">
        <v>2021</v>
      </c>
      <c r="C23" s="1" t="s">
        <v>393</v>
      </c>
      <c r="D23" s="1" t="s">
        <v>292</v>
      </c>
      <c r="E23" s="1" t="s">
        <v>292</v>
      </c>
      <c r="F23" s="1" t="s">
        <v>292</v>
      </c>
      <c r="G23" s="1" t="s">
        <v>534</v>
      </c>
      <c r="H23" s="26" t="s">
        <v>292</v>
      </c>
      <c r="I23" s="21">
        <v>495499000</v>
      </c>
      <c r="J23" s="21">
        <v>516123000</v>
      </c>
      <c r="K23" s="21">
        <v>-20624000</v>
      </c>
      <c r="L23" s="7">
        <f t="shared" si="4"/>
        <v>1.0416226874322652</v>
      </c>
      <c r="M23" s="21">
        <v>10466709000</v>
      </c>
      <c r="N23" s="21">
        <v>15419975000</v>
      </c>
      <c r="O23" s="21">
        <v>4953266000</v>
      </c>
      <c r="P23" s="4">
        <v>0.67900000000000005</v>
      </c>
      <c r="Q23" s="21">
        <v>930061000</v>
      </c>
      <c r="R23" s="7">
        <f t="shared" si="5"/>
        <v>0.53275967920383716</v>
      </c>
      <c r="S23" s="26" t="s">
        <v>292</v>
      </c>
      <c r="T23" s="21">
        <v>11912309000</v>
      </c>
      <c r="U23" s="7">
        <f t="shared" si="2"/>
        <v>0.77252453392434162</v>
      </c>
      <c r="W23" s="28">
        <v>0.29770000000000002</v>
      </c>
      <c r="Y23" s="21">
        <v>921899000</v>
      </c>
      <c r="Z23" s="21">
        <v>8107000</v>
      </c>
      <c r="AA23" s="21">
        <v>8232000</v>
      </c>
      <c r="AB23" s="21"/>
      <c r="AC23" s="21">
        <v>938238000</v>
      </c>
    </row>
    <row r="24" spans="1:31" x14ac:dyDescent="0.35">
      <c r="A24" s="1"/>
      <c r="B24" s="15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3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3"/>
      <c r="AD24" s="1"/>
      <c r="AE24" s="1"/>
    </row>
    <row r="25" spans="1:31" x14ac:dyDescent="0.35">
      <c r="A25" s="1" t="s">
        <v>259</v>
      </c>
      <c r="B25" s="15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x14ac:dyDescent="0.35">
      <c r="A26" s="1" t="s">
        <v>742</v>
      </c>
      <c r="B26" s="15">
        <v>2001</v>
      </c>
      <c r="C26" s="1" t="s">
        <v>634</v>
      </c>
      <c r="D26" s="1" t="s">
        <v>456</v>
      </c>
      <c r="E26" s="1" t="s">
        <v>456</v>
      </c>
      <c r="F26" s="1"/>
      <c r="G26" s="1" t="s">
        <v>528</v>
      </c>
      <c r="H26" s="1" t="s">
        <v>456</v>
      </c>
      <c r="I26" s="1"/>
      <c r="J26" s="1"/>
      <c r="K26" s="1"/>
      <c r="L26" s="1"/>
      <c r="M26" s="1" t="s">
        <v>439</v>
      </c>
      <c r="N26" s="1" t="s">
        <v>439</v>
      </c>
      <c r="O26" s="1" t="s">
        <v>439</v>
      </c>
      <c r="P26" s="1" t="s">
        <v>439</v>
      </c>
      <c r="Q26" s="1" t="s">
        <v>439</v>
      </c>
      <c r="R26" s="1"/>
      <c r="S26" s="1"/>
      <c r="T26" s="1" t="s">
        <v>468</v>
      </c>
      <c r="U26" s="1"/>
      <c r="V26" s="1"/>
      <c r="W26" s="1"/>
      <c r="X26" s="1"/>
      <c r="Y26" s="1" t="s">
        <v>468</v>
      </c>
      <c r="Z26" s="1" t="s">
        <v>468</v>
      </c>
      <c r="AA26" s="1" t="s">
        <v>468</v>
      </c>
      <c r="AB26" s="1"/>
      <c r="AC26" s="1" t="s">
        <v>468</v>
      </c>
      <c r="AD26" s="1"/>
      <c r="AE26" s="1"/>
    </row>
    <row r="27" spans="1:31" x14ac:dyDescent="0.35">
      <c r="A27" s="1" t="s">
        <v>742</v>
      </c>
      <c r="B27" s="15">
        <v>2002</v>
      </c>
      <c r="C27" s="1" t="s">
        <v>635</v>
      </c>
      <c r="D27" s="1" t="s">
        <v>457</v>
      </c>
      <c r="E27" s="1" t="s">
        <v>457</v>
      </c>
      <c r="F27" s="1"/>
      <c r="G27" s="1" t="s">
        <v>529</v>
      </c>
      <c r="H27" s="1" t="s">
        <v>457</v>
      </c>
      <c r="I27" s="1"/>
      <c r="J27" s="1"/>
      <c r="K27" s="1"/>
      <c r="L27" s="1"/>
      <c r="M27" s="1" t="s">
        <v>440</v>
      </c>
      <c r="N27" s="1" t="s">
        <v>440</v>
      </c>
      <c r="O27" s="1" t="s">
        <v>440</v>
      </c>
      <c r="P27" s="1" t="s">
        <v>440</v>
      </c>
      <c r="Q27" s="1" t="s">
        <v>440</v>
      </c>
      <c r="R27" s="1"/>
      <c r="S27" s="1"/>
      <c r="T27" s="1" t="s">
        <v>469</v>
      </c>
      <c r="U27" s="1"/>
      <c r="V27" s="1"/>
      <c r="W27" s="1"/>
      <c r="X27" s="1"/>
      <c r="Y27" s="1" t="s">
        <v>469</v>
      </c>
      <c r="Z27" s="1" t="s">
        <v>469</v>
      </c>
      <c r="AA27" s="1" t="s">
        <v>469</v>
      </c>
      <c r="AB27" s="1"/>
      <c r="AC27" s="1" t="s">
        <v>469</v>
      </c>
      <c r="AD27" s="1"/>
      <c r="AE27" s="1"/>
    </row>
    <row r="28" spans="1:31" x14ac:dyDescent="0.35">
      <c r="A28" s="1" t="s">
        <v>742</v>
      </c>
      <c r="B28" s="15">
        <v>2003</v>
      </c>
      <c r="C28" s="1" t="s">
        <v>636</v>
      </c>
      <c r="D28" s="1" t="s">
        <v>458</v>
      </c>
      <c r="E28" s="1" t="s">
        <v>458</v>
      </c>
      <c r="F28" s="1"/>
      <c r="G28" s="1" t="s">
        <v>530</v>
      </c>
      <c r="H28" s="1" t="s">
        <v>458</v>
      </c>
      <c r="I28" s="1"/>
      <c r="J28" s="1"/>
      <c r="K28" s="1"/>
      <c r="L28" s="1"/>
      <c r="M28" s="1" t="s">
        <v>441</v>
      </c>
      <c r="N28" s="1" t="s">
        <v>441</v>
      </c>
      <c r="O28" s="1" t="s">
        <v>441</v>
      </c>
      <c r="P28" s="1" t="s">
        <v>441</v>
      </c>
      <c r="Q28" s="1" t="s">
        <v>441</v>
      </c>
      <c r="R28" s="1"/>
      <c r="S28" s="1"/>
      <c r="T28" s="1" t="s">
        <v>470</v>
      </c>
      <c r="U28" s="1"/>
      <c r="V28" s="1"/>
      <c r="W28" s="1"/>
      <c r="X28" s="1"/>
      <c r="Y28" s="1" t="s">
        <v>470</v>
      </c>
      <c r="Z28" s="1" t="s">
        <v>470</v>
      </c>
      <c r="AA28" s="1" t="s">
        <v>470</v>
      </c>
      <c r="AB28" s="1"/>
      <c r="AC28" s="1" t="s">
        <v>470</v>
      </c>
      <c r="AD28" s="1"/>
      <c r="AE28" s="1"/>
    </row>
    <row r="29" spans="1:31" x14ac:dyDescent="0.35">
      <c r="A29" s="1" t="s">
        <v>742</v>
      </c>
      <c r="B29" s="15">
        <v>2004</v>
      </c>
      <c r="C29" s="1" t="s">
        <v>637</v>
      </c>
      <c r="D29" s="1" t="s">
        <v>459</v>
      </c>
      <c r="E29" s="1" t="s">
        <v>459</v>
      </c>
      <c r="F29" s="1"/>
      <c r="G29" s="1" t="s">
        <v>531</v>
      </c>
      <c r="H29" s="1" t="s">
        <v>459</v>
      </c>
      <c r="I29" s="1"/>
      <c r="J29" s="1"/>
      <c r="K29" s="1"/>
      <c r="L29" s="1"/>
      <c r="M29" s="1" t="s">
        <v>442</v>
      </c>
      <c r="N29" s="1" t="s">
        <v>442</v>
      </c>
      <c r="O29" s="1" t="s">
        <v>442</v>
      </c>
      <c r="P29" s="1" t="s">
        <v>442</v>
      </c>
      <c r="Q29" s="1" t="s">
        <v>442</v>
      </c>
      <c r="R29" s="1"/>
      <c r="S29" s="1"/>
      <c r="T29" s="1" t="s">
        <v>471</v>
      </c>
      <c r="U29" s="1"/>
      <c r="V29" s="1"/>
      <c r="W29" s="1"/>
      <c r="X29" s="1"/>
      <c r="Y29" s="1" t="s">
        <v>471</v>
      </c>
      <c r="Z29" s="1" t="s">
        <v>471</v>
      </c>
      <c r="AA29" s="1" t="s">
        <v>471</v>
      </c>
      <c r="AB29" s="1"/>
      <c r="AC29" s="1" t="s">
        <v>471</v>
      </c>
      <c r="AD29" s="1"/>
      <c r="AE29" s="1"/>
    </row>
    <row r="30" spans="1:31" x14ac:dyDescent="0.35">
      <c r="A30" s="1" t="s">
        <v>742</v>
      </c>
      <c r="B30" s="15">
        <v>2005</v>
      </c>
      <c r="C30" s="1" t="s">
        <v>638</v>
      </c>
      <c r="D30" s="1" t="s">
        <v>460</v>
      </c>
      <c r="E30" s="1" t="s">
        <v>460</v>
      </c>
      <c r="F30" s="1"/>
      <c r="G30" s="1" t="s">
        <v>532</v>
      </c>
      <c r="H30" s="1" t="s">
        <v>460</v>
      </c>
      <c r="I30" s="1"/>
      <c r="J30" s="1"/>
      <c r="K30" s="1"/>
      <c r="L30" s="1"/>
      <c r="M30" s="1" t="s">
        <v>442</v>
      </c>
      <c r="N30" s="1" t="s">
        <v>442</v>
      </c>
      <c r="O30" s="1" t="s">
        <v>442</v>
      </c>
      <c r="P30" s="1" t="s">
        <v>442</v>
      </c>
      <c r="Q30" s="1" t="s">
        <v>442</v>
      </c>
      <c r="R30" s="1"/>
      <c r="S30" s="1"/>
      <c r="T30" s="1" t="s">
        <v>472</v>
      </c>
      <c r="U30" s="1"/>
      <c r="V30" s="1"/>
      <c r="W30" s="1"/>
      <c r="X30" s="1"/>
      <c r="Y30" s="1" t="s">
        <v>472</v>
      </c>
      <c r="Z30" s="1" t="s">
        <v>472</v>
      </c>
      <c r="AA30" s="1" t="s">
        <v>472</v>
      </c>
      <c r="AB30" s="1"/>
      <c r="AC30" s="1" t="s">
        <v>472</v>
      </c>
      <c r="AD30" s="1"/>
      <c r="AE30" s="1"/>
    </row>
    <row r="31" spans="1:31" x14ac:dyDescent="0.35">
      <c r="A31" s="1" t="s">
        <v>742</v>
      </c>
      <c r="B31" s="15">
        <v>2006</v>
      </c>
      <c r="C31" s="1" t="s">
        <v>639</v>
      </c>
      <c r="D31" s="1" t="s">
        <v>461</v>
      </c>
      <c r="E31" s="1" t="s">
        <v>461</v>
      </c>
      <c r="F31" s="1"/>
      <c r="G31" s="1" t="s">
        <v>533</v>
      </c>
      <c r="H31" s="1" t="s">
        <v>461</v>
      </c>
      <c r="I31" s="1"/>
      <c r="J31" s="1"/>
      <c r="K31" s="1"/>
      <c r="L31" s="1"/>
      <c r="M31" s="1" t="s">
        <v>443</v>
      </c>
      <c r="N31" s="1" t="s">
        <v>443</v>
      </c>
      <c r="O31" s="1" t="s">
        <v>443</v>
      </c>
      <c r="P31" s="1" t="s">
        <v>443</v>
      </c>
      <c r="Q31" s="1" t="s">
        <v>443</v>
      </c>
      <c r="R31" s="1"/>
      <c r="S31" s="1"/>
      <c r="T31" s="1" t="s">
        <v>473</v>
      </c>
      <c r="U31" s="1"/>
      <c r="V31" s="1"/>
      <c r="W31" s="1"/>
      <c r="X31" s="1"/>
      <c r="Y31" s="1" t="s">
        <v>473</v>
      </c>
      <c r="Z31" s="1" t="s">
        <v>473</v>
      </c>
      <c r="AA31" s="1" t="s">
        <v>473</v>
      </c>
      <c r="AB31" s="1"/>
      <c r="AC31" s="1" t="s">
        <v>473</v>
      </c>
      <c r="AD31" s="1"/>
      <c r="AE31" s="1"/>
    </row>
    <row r="32" spans="1:31" x14ac:dyDescent="0.35">
      <c r="A32" s="1" t="s">
        <v>742</v>
      </c>
      <c r="B32" s="15">
        <v>2007</v>
      </c>
      <c r="C32" s="1" t="s">
        <v>640</v>
      </c>
      <c r="D32" s="1" t="s">
        <v>462</v>
      </c>
      <c r="E32" s="1" t="s">
        <v>462</v>
      </c>
      <c r="F32" s="1"/>
      <c r="G32" s="1" t="s">
        <v>535</v>
      </c>
      <c r="H32" s="1" t="s">
        <v>462</v>
      </c>
      <c r="I32" s="1"/>
      <c r="J32" s="1"/>
      <c r="K32" s="1"/>
      <c r="L32" s="1"/>
      <c r="M32" s="1" t="s">
        <v>444</v>
      </c>
      <c r="N32" s="1" t="s">
        <v>444</v>
      </c>
      <c r="O32" s="1" t="s">
        <v>444</v>
      </c>
      <c r="P32" s="1" t="s">
        <v>444</v>
      </c>
      <c r="Q32" s="1" t="s">
        <v>444</v>
      </c>
      <c r="R32" s="1"/>
      <c r="S32" s="1"/>
      <c r="T32" s="1" t="s">
        <v>474</v>
      </c>
      <c r="U32" s="1"/>
      <c r="V32" s="1"/>
      <c r="W32" s="1"/>
      <c r="X32" s="1"/>
      <c r="Y32" s="1" t="s">
        <v>474</v>
      </c>
      <c r="Z32" s="1" t="s">
        <v>474</v>
      </c>
      <c r="AA32" s="1" t="s">
        <v>474</v>
      </c>
      <c r="AB32" s="1"/>
      <c r="AC32" s="1" t="s">
        <v>474</v>
      </c>
      <c r="AD32" s="1"/>
      <c r="AE32" s="1"/>
    </row>
    <row r="33" spans="1:31" x14ac:dyDescent="0.35">
      <c r="A33" s="1" t="s">
        <v>742</v>
      </c>
      <c r="B33" s="15">
        <v>2008</v>
      </c>
      <c r="C33" s="1" t="s">
        <v>641</v>
      </c>
      <c r="D33" s="1" t="s">
        <v>463</v>
      </c>
      <c r="E33" s="1" t="s">
        <v>463</v>
      </c>
      <c r="F33" s="1"/>
      <c r="G33" s="1" t="s">
        <v>536</v>
      </c>
      <c r="H33" s="1" t="s">
        <v>463</v>
      </c>
      <c r="I33" s="1"/>
      <c r="J33" s="1"/>
      <c r="K33" s="1"/>
      <c r="L33" s="1"/>
      <c r="M33" s="1" t="s">
        <v>445</v>
      </c>
      <c r="N33" s="1" t="s">
        <v>445</v>
      </c>
      <c r="O33" s="1" t="s">
        <v>445</v>
      </c>
      <c r="P33" s="1" t="s">
        <v>445</v>
      </c>
      <c r="Q33" s="1" t="s">
        <v>445</v>
      </c>
      <c r="R33" s="1"/>
      <c r="S33" s="1"/>
      <c r="T33" s="1" t="s">
        <v>475</v>
      </c>
      <c r="U33" s="1"/>
      <c r="V33" s="1"/>
      <c r="W33" s="1"/>
      <c r="X33" s="1"/>
      <c r="Y33" s="1" t="s">
        <v>475</v>
      </c>
      <c r="Z33" s="1" t="s">
        <v>475</v>
      </c>
      <c r="AA33" s="1" t="s">
        <v>475</v>
      </c>
      <c r="AB33" s="1"/>
      <c r="AC33" s="1" t="s">
        <v>475</v>
      </c>
      <c r="AD33" s="1"/>
      <c r="AE33" s="1"/>
    </row>
    <row r="34" spans="1:31" x14ac:dyDescent="0.35">
      <c r="A34" s="1" t="s">
        <v>742</v>
      </c>
      <c r="B34" s="15">
        <v>2009</v>
      </c>
      <c r="C34" s="1" t="s">
        <v>652</v>
      </c>
      <c r="D34" s="1" t="s">
        <v>464</v>
      </c>
      <c r="E34" s="1" t="s">
        <v>464</v>
      </c>
      <c r="F34" s="1"/>
      <c r="G34" s="1" t="s">
        <v>539</v>
      </c>
      <c r="H34" s="1" t="s">
        <v>464</v>
      </c>
      <c r="I34" s="1"/>
      <c r="J34" s="1"/>
      <c r="K34" s="1"/>
      <c r="L34" s="1"/>
      <c r="M34" s="1" t="s">
        <v>446</v>
      </c>
      <c r="N34" s="1" t="s">
        <v>446</v>
      </c>
      <c r="O34" s="1" t="s">
        <v>446</v>
      </c>
      <c r="P34" s="1" t="s">
        <v>446</v>
      </c>
      <c r="Q34" s="1" t="s">
        <v>446</v>
      </c>
      <c r="R34" s="1"/>
      <c r="S34" s="1"/>
      <c r="T34" s="1" t="s">
        <v>537</v>
      </c>
      <c r="U34" s="1"/>
      <c r="V34" s="1"/>
      <c r="W34" s="1"/>
      <c r="X34" s="1"/>
      <c r="Y34" s="1" t="s">
        <v>537</v>
      </c>
      <c r="Z34" s="1" t="s">
        <v>537</v>
      </c>
      <c r="AA34" s="1" t="s">
        <v>537</v>
      </c>
      <c r="AB34" s="1"/>
      <c r="AC34" s="1" t="s">
        <v>537</v>
      </c>
      <c r="AD34" s="1"/>
      <c r="AE34" s="1"/>
    </row>
    <row r="35" spans="1:31" x14ac:dyDescent="0.35">
      <c r="A35" s="1" t="s">
        <v>742</v>
      </c>
      <c r="B35" s="15">
        <v>2010</v>
      </c>
      <c r="C35" s="1" t="s">
        <v>642</v>
      </c>
      <c r="D35" s="1" t="s">
        <v>465</v>
      </c>
      <c r="E35" s="1" t="s">
        <v>465</v>
      </c>
      <c r="F35" s="1"/>
      <c r="G35" s="1" t="s">
        <v>538</v>
      </c>
      <c r="H35" s="1" t="s">
        <v>465</v>
      </c>
      <c r="I35" s="1"/>
      <c r="J35" s="1"/>
      <c r="K35" s="1"/>
      <c r="L35" s="1"/>
      <c r="M35" s="1" t="s">
        <v>447</v>
      </c>
      <c r="N35" s="1" t="s">
        <v>447</v>
      </c>
      <c r="O35" s="1" t="s">
        <v>447</v>
      </c>
      <c r="P35" s="1" t="s">
        <v>447</v>
      </c>
      <c r="Q35" s="1" t="s">
        <v>447</v>
      </c>
      <c r="R35" s="1"/>
      <c r="S35" s="1"/>
      <c r="T35" s="1" t="s">
        <v>476</v>
      </c>
      <c r="U35" s="1"/>
      <c r="V35" s="1"/>
      <c r="W35" s="1"/>
      <c r="X35" s="1"/>
      <c r="Y35" s="1" t="s">
        <v>476</v>
      </c>
      <c r="Z35" s="1" t="s">
        <v>476</v>
      </c>
      <c r="AA35" s="1" t="s">
        <v>476</v>
      </c>
      <c r="AB35" s="1" t="s">
        <v>476</v>
      </c>
      <c r="AC35" s="1" t="s">
        <v>476</v>
      </c>
      <c r="AD35" s="1"/>
      <c r="AE35" s="1"/>
    </row>
    <row r="36" spans="1:31" x14ac:dyDescent="0.35">
      <c r="A36" s="1" t="s">
        <v>742</v>
      </c>
      <c r="B36" s="15">
        <v>2011</v>
      </c>
      <c r="C36" s="1" t="s">
        <v>643</v>
      </c>
      <c r="D36" s="1" t="s">
        <v>466</v>
      </c>
      <c r="E36" s="1" t="s">
        <v>466</v>
      </c>
      <c r="F36" s="1"/>
      <c r="G36" s="1" t="s">
        <v>540</v>
      </c>
      <c r="H36" s="1" t="s">
        <v>466</v>
      </c>
      <c r="I36" s="1"/>
      <c r="J36" s="1"/>
      <c r="K36" s="1"/>
      <c r="L36" s="1"/>
      <c r="M36" s="1" t="s">
        <v>448</v>
      </c>
      <c r="N36" s="1" t="s">
        <v>448</v>
      </c>
      <c r="O36" s="1" t="s">
        <v>448</v>
      </c>
      <c r="P36" s="1" t="s">
        <v>448</v>
      </c>
      <c r="Q36" s="1" t="s">
        <v>448</v>
      </c>
      <c r="R36" s="1"/>
      <c r="S36" s="1"/>
      <c r="T36" s="1" t="s">
        <v>477</v>
      </c>
      <c r="U36" s="1"/>
      <c r="V36" s="1"/>
      <c r="W36" s="1"/>
      <c r="X36" s="1"/>
      <c r="Y36" s="1" t="s">
        <v>477</v>
      </c>
      <c r="Z36" s="1" t="s">
        <v>477</v>
      </c>
      <c r="AA36" s="1" t="s">
        <v>477</v>
      </c>
      <c r="AB36" s="1" t="s">
        <v>477</v>
      </c>
      <c r="AC36" s="1" t="s">
        <v>477</v>
      </c>
      <c r="AD36" s="1"/>
      <c r="AE36" s="1"/>
    </row>
    <row r="37" spans="1:31" x14ac:dyDescent="0.35">
      <c r="A37" s="1" t="s">
        <v>742</v>
      </c>
      <c r="B37" s="15">
        <v>2012</v>
      </c>
      <c r="C37" s="1" t="s">
        <v>644</v>
      </c>
      <c r="D37" s="1" t="s">
        <v>467</v>
      </c>
      <c r="E37" s="1" t="s">
        <v>467</v>
      </c>
      <c r="F37" s="1"/>
      <c r="G37" s="1" t="s">
        <v>541</v>
      </c>
      <c r="H37" s="1" t="s">
        <v>467</v>
      </c>
      <c r="I37" s="1"/>
      <c r="J37" s="1"/>
      <c r="K37" s="1"/>
      <c r="L37" s="1"/>
      <c r="M37" s="1" t="s">
        <v>449</v>
      </c>
      <c r="N37" s="1" t="s">
        <v>449</v>
      </c>
      <c r="O37" s="1" t="s">
        <v>449</v>
      </c>
      <c r="P37" s="1" t="s">
        <v>449</v>
      </c>
      <c r="Q37" s="1" t="s">
        <v>449</v>
      </c>
      <c r="R37" s="1"/>
      <c r="S37" s="1"/>
      <c r="T37" s="1" t="s">
        <v>478</v>
      </c>
      <c r="U37" s="1"/>
      <c r="V37" s="1"/>
      <c r="W37" s="1"/>
      <c r="X37" s="1"/>
      <c r="Y37" s="1" t="s">
        <v>478</v>
      </c>
      <c r="Z37" s="1" t="s">
        <v>478</v>
      </c>
      <c r="AA37" s="1" t="s">
        <v>478</v>
      </c>
      <c r="AB37" s="1"/>
      <c r="AC37" s="1" t="s">
        <v>478</v>
      </c>
      <c r="AD37" s="1"/>
      <c r="AE37" s="1"/>
    </row>
    <row r="38" spans="1:31" x14ac:dyDescent="0.35">
      <c r="A38" s="1" t="s">
        <v>742</v>
      </c>
      <c r="B38" s="15">
        <v>2013</v>
      </c>
      <c r="C38" s="1" t="s">
        <v>645</v>
      </c>
      <c r="D38" s="1" t="s">
        <v>450</v>
      </c>
      <c r="E38" s="1" t="s">
        <v>450</v>
      </c>
      <c r="F38" s="1" t="s">
        <v>450</v>
      </c>
      <c r="G38" s="1" t="s">
        <v>542</v>
      </c>
      <c r="H38" s="1"/>
      <c r="I38" s="1"/>
      <c r="J38" s="1"/>
      <c r="K38" s="1"/>
      <c r="L38" s="1"/>
      <c r="M38" s="1" t="s">
        <v>543</v>
      </c>
      <c r="N38" s="1" t="s">
        <v>543</v>
      </c>
      <c r="O38" s="1" t="s">
        <v>543</v>
      </c>
      <c r="P38" s="1" t="s">
        <v>543</v>
      </c>
      <c r="Q38" s="1" t="s">
        <v>450</v>
      </c>
      <c r="R38" s="1"/>
      <c r="S38" s="1"/>
      <c r="T38" s="1" t="s">
        <v>479</v>
      </c>
      <c r="U38" s="1"/>
      <c r="V38" s="1"/>
      <c r="W38" s="1"/>
      <c r="X38" s="1"/>
      <c r="Y38" s="1" t="s">
        <v>479</v>
      </c>
      <c r="Z38" s="1" t="s">
        <v>479</v>
      </c>
      <c r="AA38" s="1" t="s">
        <v>479</v>
      </c>
      <c r="AB38" s="1"/>
      <c r="AC38" s="1" t="s">
        <v>479</v>
      </c>
      <c r="AD38" s="1"/>
      <c r="AE38" s="1"/>
    </row>
    <row r="39" spans="1:31" x14ac:dyDescent="0.35">
      <c r="A39" s="1" t="s">
        <v>742</v>
      </c>
      <c r="B39" s="15">
        <v>2014</v>
      </c>
      <c r="C39" s="1" t="s">
        <v>646</v>
      </c>
      <c r="D39" s="1"/>
      <c r="E39" s="1"/>
      <c r="F39" s="1"/>
      <c r="G39" s="1" t="s">
        <v>544</v>
      </c>
      <c r="H39" s="1"/>
      <c r="I39" s="1" t="s">
        <v>450</v>
      </c>
      <c r="J39" s="1" t="s">
        <v>450</v>
      </c>
      <c r="K39" s="1" t="s">
        <v>450</v>
      </c>
      <c r="L39" s="1"/>
      <c r="M39" s="1" t="s">
        <v>545</v>
      </c>
      <c r="N39" s="1" t="s">
        <v>545</v>
      </c>
      <c r="O39" s="1" t="s">
        <v>545</v>
      </c>
      <c r="P39" s="1" t="s">
        <v>545</v>
      </c>
      <c r="Q39" s="1" t="s">
        <v>450</v>
      </c>
      <c r="R39" s="1"/>
      <c r="S39" s="1"/>
      <c r="T39" s="1" t="s">
        <v>548</v>
      </c>
      <c r="U39" s="1"/>
      <c r="V39" s="1"/>
      <c r="W39" s="31" t="s">
        <v>999</v>
      </c>
      <c r="X39" s="1"/>
      <c r="Y39" s="1" t="s">
        <v>548</v>
      </c>
      <c r="Z39" s="1" t="s">
        <v>548</v>
      </c>
      <c r="AA39" s="1" t="s">
        <v>548</v>
      </c>
      <c r="AB39" s="1"/>
      <c r="AC39" s="1" t="s">
        <v>548</v>
      </c>
      <c r="AD39" s="1"/>
      <c r="AE39" s="1"/>
    </row>
    <row r="40" spans="1:31" x14ac:dyDescent="0.35">
      <c r="A40" s="1" t="s">
        <v>742</v>
      </c>
      <c r="B40" s="15">
        <v>2015</v>
      </c>
      <c r="C40" s="1" t="s">
        <v>647</v>
      </c>
      <c r="D40" s="1"/>
      <c r="E40" s="1"/>
      <c r="F40" s="1"/>
      <c r="G40" s="1" t="s">
        <v>549</v>
      </c>
      <c r="H40" s="1"/>
      <c r="I40" s="1" t="s">
        <v>451</v>
      </c>
      <c r="J40" s="1" t="s">
        <v>451</v>
      </c>
      <c r="K40" s="1" t="s">
        <v>451</v>
      </c>
      <c r="L40" s="1"/>
      <c r="M40" s="1" t="s">
        <v>546</v>
      </c>
      <c r="N40" s="1" t="s">
        <v>546</v>
      </c>
      <c r="O40" s="1" t="s">
        <v>546</v>
      </c>
      <c r="P40" s="1" t="s">
        <v>546</v>
      </c>
      <c r="Q40" s="1" t="s">
        <v>451</v>
      </c>
      <c r="R40" s="1"/>
      <c r="S40" s="1"/>
      <c r="T40" s="1" t="s">
        <v>550</v>
      </c>
      <c r="U40" s="1"/>
      <c r="V40" s="1"/>
      <c r="W40" s="31" t="s">
        <v>997</v>
      </c>
      <c r="X40" s="1"/>
      <c r="Y40" s="1" t="s">
        <v>550</v>
      </c>
      <c r="Z40" s="1" t="s">
        <v>550</v>
      </c>
      <c r="AA40" s="1" t="s">
        <v>550</v>
      </c>
      <c r="AB40" s="1"/>
      <c r="AC40" s="1" t="s">
        <v>550</v>
      </c>
      <c r="AD40" s="1"/>
      <c r="AE40" s="1"/>
    </row>
    <row r="41" spans="1:31" x14ac:dyDescent="0.35">
      <c r="A41" s="1" t="s">
        <v>742</v>
      </c>
      <c r="B41" s="15">
        <v>2016</v>
      </c>
      <c r="C41" s="1" t="s">
        <v>648</v>
      </c>
      <c r="D41" s="1"/>
      <c r="E41" s="1"/>
      <c r="F41" s="1"/>
      <c r="G41" s="1" t="s">
        <v>551</v>
      </c>
      <c r="H41" s="1"/>
      <c r="I41" s="1" t="s">
        <v>452</v>
      </c>
      <c r="J41" s="1" t="s">
        <v>452</v>
      </c>
      <c r="K41" s="1" t="s">
        <v>452</v>
      </c>
      <c r="L41" s="1"/>
      <c r="M41" s="1" t="s">
        <v>547</v>
      </c>
      <c r="N41" s="1" t="s">
        <v>547</v>
      </c>
      <c r="O41" s="1" t="s">
        <v>547</v>
      </c>
      <c r="P41" s="1" t="s">
        <v>547</v>
      </c>
      <c r="Q41" s="1" t="s">
        <v>452</v>
      </c>
      <c r="R41" s="1"/>
      <c r="S41" s="1"/>
      <c r="T41" s="1" t="s">
        <v>552</v>
      </c>
      <c r="U41" s="1"/>
      <c r="V41" s="1"/>
      <c r="W41" s="31" t="s">
        <v>998</v>
      </c>
      <c r="X41" s="1"/>
      <c r="Y41" s="1" t="s">
        <v>552</v>
      </c>
      <c r="Z41" s="1" t="s">
        <v>552</v>
      </c>
      <c r="AA41" s="1" t="s">
        <v>552</v>
      </c>
      <c r="AB41" s="1"/>
      <c r="AC41" s="1" t="s">
        <v>552</v>
      </c>
      <c r="AD41" s="1"/>
      <c r="AE41" s="1"/>
    </row>
    <row r="42" spans="1:31" x14ac:dyDescent="0.35">
      <c r="A42" s="1" t="s">
        <v>742</v>
      </c>
      <c r="B42" s="15">
        <v>2017</v>
      </c>
      <c r="C42" s="1" t="s">
        <v>649</v>
      </c>
      <c r="D42" s="1"/>
      <c r="E42" s="1"/>
      <c r="F42" s="1"/>
      <c r="G42" s="1" t="s">
        <v>553</v>
      </c>
      <c r="H42" s="1"/>
      <c r="I42" s="1" t="s">
        <v>453</v>
      </c>
      <c r="J42" s="1" t="s">
        <v>453</v>
      </c>
      <c r="K42" s="1" t="s">
        <v>453</v>
      </c>
      <c r="L42" s="1"/>
      <c r="M42" s="1" t="s">
        <v>554</v>
      </c>
      <c r="N42" s="1" t="s">
        <v>554</v>
      </c>
      <c r="O42" s="1" t="s">
        <v>554</v>
      </c>
      <c r="P42" s="1" t="s">
        <v>554</v>
      </c>
      <c r="Q42" s="1" t="s">
        <v>453</v>
      </c>
      <c r="R42" s="1"/>
      <c r="S42" s="1"/>
      <c r="T42" s="1" t="s">
        <v>555</v>
      </c>
      <c r="U42" s="1"/>
      <c r="V42" s="1"/>
      <c r="W42" s="31" t="s">
        <v>1002</v>
      </c>
      <c r="X42" s="1"/>
      <c r="Y42" s="1" t="s">
        <v>555</v>
      </c>
      <c r="Z42" s="1" t="s">
        <v>555</v>
      </c>
      <c r="AA42" s="1" t="s">
        <v>555</v>
      </c>
      <c r="AB42" s="1"/>
      <c r="AC42" s="1" t="s">
        <v>555</v>
      </c>
      <c r="AD42" s="1"/>
      <c r="AE42" s="1"/>
    </row>
    <row r="43" spans="1:31" x14ac:dyDescent="0.35">
      <c r="A43" s="1" t="s">
        <v>742</v>
      </c>
      <c r="B43" s="15">
        <v>2018</v>
      </c>
      <c r="C43" s="1" t="s">
        <v>650</v>
      </c>
      <c r="D43" s="1"/>
      <c r="E43" s="1"/>
      <c r="F43" s="1"/>
      <c r="G43" s="1" t="s">
        <v>556</v>
      </c>
      <c r="H43" s="1"/>
      <c r="I43" s="1" t="s">
        <v>454</v>
      </c>
      <c r="J43" s="1" t="s">
        <v>454</v>
      </c>
      <c r="K43" s="1" t="s">
        <v>454</v>
      </c>
      <c r="L43" s="1"/>
      <c r="M43" s="1" t="s">
        <v>557</v>
      </c>
      <c r="N43" s="1" t="s">
        <v>557</v>
      </c>
      <c r="O43" s="1" t="s">
        <v>557</v>
      </c>
      <c r="P43" s="1" t="s">
        <v>557</v>
      </c>
      <c r="Q43" s="1" t="s">
        <v>454</v>
      </c>
      <c r="R43" s="1"/>
      <c r="S43" s="1"/>
      <c r="T43" s="1" t="s">
        <v>558</v>
      </c>
      <c r="U43" s="1"/>
      <c r="V43" s="1"/>
      <c r="W43" s="31" t="s">
        <v>996</v>
      </c>
      <c r="X43" s="1"/>
      <c r="Y43" s="1" t="s">
        <v>558</v>
      </c>
      <c r="Z43" s="1" t="s">
        <v>558</v>
      </c>
      <c r="AA43" s="1" t="s">
        <v>558</v>
      </c>
      <c r="AB43" s="1"/>
      <c r="AC43" s="1" t="s">
        <v>558</v>
      </c>
      <c r="AD43" s="1"/>
      <c r="AE43" s="1"/>
    </row>
    <row r="44" spans="1:31" x14ac:dyDescent="0.35">
      <c r="A44" s="1" t="s">
        <v>742</v>
      </c>
      <c r="B44" s="15">
        <v>2019</v>
      </c>
      <c r="C44" s="1" t="s">
        <v>651</v>
      </c>
      <c r="D44" s="1"/>
      <c r="E44" s="1"/>
      <c r="F44" s="1"/>
      <c r="G44" s="1" t="s">
        <v>559</v>
      </c>
      <c r="H44" s="1"/>
      <c r="I44" s="1" t="s">
        <v>455</v>
      </c>
      <c r="J44" s="1" t="s">
        <v>455</v>
      </c>
      <c r="K44" s="1" t="s">
        <v>455</v>
      </c>
      <c r="L44" s="1"/>
      <c r="M44" s="1" t="s">
        <v>560</v>
      </c>
      <c r="N44" s="1" t="s">
        <v>560</v>
      </c>
      <c r="O44" s="1" t="s">
        <v>560</v>
      </c>
      <c r="P44" s="1" t="s">
        <v>560</v>
      </c>
      <c r="Q44" s="1" t="s">
        <v>455</v>
      </c>
      <c r="R44" s="1"/>
      <c r="S44" s="1"/>
      <c r="T44" s="1" t="s">
        <v>561</v>
      </c>
      <c r="U44" s="1"/>
      <c r="V44" s="1"/>
      <c r="W44" s="31" t="s">
        <v>995</v>
      </c>
      <c r="X44" s="1"/>
      <c r="Y44" s="1" t="s">
        <v>561</v>
      </c>
      <c r="Z44" s="1" t="s">
        <v>561</v>
      </c>
      <c r="AA44" s="1" t="s">
        <v>561</v>
      </c>
      <c r="AB44" s="1"/>
      <c r="AC44" s="1" t="s">
        <v>561</v>
      </c>
      <c r="AD44" s="1"/>
      <c r="AE44" s="1"/>
    </row>
    <row r="45" spans="1:31" x14ac:dyDescent="0.35">
      <c r="A45" s="31" t="s">
        <v>742</v>
      </c>
      <c r="B45" s="31">
        <v>2020</v>
      </c>
      <c r="C45" s="1" t="s">
        <v>1083</v>
      </c>
      <c r="D45" s="1"/>
      <c r="E45" s="1"/>
      <c r="F45" s="1"/>
      <c r="G45" s="1" t="s">
        <v>1084</v>
      </c>
      <c r="H45" s="1"/>
      <c r="I45" s="1" t="s">
        <v>1056</v>
      </c>
      <c r="J45" s="1" t="s">
        <v>1056</v>
      </c>
      <c r="K45" s="1" t="s">
        <v>1056</v>
      </c>
      <c r="L45" s="1"/>
      <c r="M45" s="1" t="s">
        <v>746</v>
      </c>
      <c r="N45" s="1" t="s">
        <v>746</v>
      </c>
      <c r="O45" s="1" t="s">
        <v>746</v>
      </c>
      <c r="P45" s="1" t="s">
        <v>746</v>
      </c>
      <c r="Q45" s="1" t="s">
        <v>1056</v>
      </c>
      <c r="R45" s="1"/>
      <c r="S45" s="1"/>
      <c r="T45" s="1" t="s">
        <v>1085</v>
      </c>
      <c r="U45" s="1"/>
      <c r="V45" s="1"/>
      <c r="W45" s="31" t="s">
        <v>1086</v>
      </c>
      <c r="X45" s="1"/>
      <c r="Y45" s="1" t="s">
        <v>1085</v>
      </c>
      <c r="Z45" s="1" t="s">
        <v>1085</v>
      </c>
      <c r="AA45" s="1" t="s">
        <v>1085</v>
      </c>
      <c r="AB45" s="1"/>
      <c r="AC45" s="1" t="s">
        <v>1085</v>
      </c>
      <c r="AD45" s="1"/>
      <c r="AE45" s="1"/>
    </row>
    <row r="46" spans="1:31" s="1" customFormat="1" x14ac:dyDescent="0.35">
      <c r="A46" s="1" t="s">
        <v>742</v>
      </c>
      <c r="B46" s="1">
        <v>2021</v>
      </c>
      <c r="C46" s="1" t="s">
        <v>1079</v>
      </c>
      <c r="G46" s="1" t="s">
        <v>1080</v>
      </c>
      <c r="I46" s="1" t="s">
        <v>1017</v>
      </c>
      <c r="J46" s="1" t="s">
        <v>1017</v>
      </c>
      <c r="K46" s="1" t="s">
        <v>1017</v>
      </c>
      <c r="M46" s="1" t="s">
        <v>1016</v>
      </c>
      <c r="N46" s="1" t="s">
        <v>1016</v>
      </c>
      <c r="O46" s="1" t="s">
        <v>1016</v>
      </c>
      <c r="P46" s="1" t="s">
        <v>1016</v>
      </c>
      <c r="Q46" s="1" t="s">
        <v>1017</v>
      </c>
      <c r="T46" s="1" t="s">
        <v>1081</v>
      </c>
      <c r="W46" s="31" t="s">
        <v>1082</v>
      </c>
      <c r="Y46" s="1" t="s">
        <v>1081</v>
      </c>
      <c r="Z46" s="1" t="s">
        <v>1081</v>
      </c>
      <c r="AA46" s="1" t="s">
        <v>1081</v>
      </c>
      <c r="AC46" s="1" t="s">
        <v>1081</v>
      </c>
    </row>
    <row r="47" spans="1:31" x14ac:dyDescent="0.35">
      <c r="A47" s="1"/>
      <c r="B47" s="15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x14ac:dyDescent="0.35">
      <c r="A48" s="1"/>
      <c r="B48" s="1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x14ac:dyDescent="0.35">
      <c r="A49" s="1"/>
      <c r="B49" s="15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x14ac:dyDescent="0.35">
      <c r="A50" s="1"/>
      <c r="B50" s="15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x14ac:dyDescent="0.35">
      <c r="A51" s="1"/>
      <c r="B51" s="15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x14ac:dyDescent="0.35">
      <c r="A52" s="1"/>
      <c r="B52" s="15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x14ac:dyDescent="0.35">
      <c r="A53" s="1"/>
      <c r="B53" s="15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x14ac:dyDescent="0.35">
      <c r="A54" s="1"/>
      <c r="B54" s="15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x14ac:dyDescent="0.35">
      <c r="A55" s="1"/>
      <c r="B55" s="15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x14ac:dyDescent="0.35">
      <c r="A56" s="1"/>
      <c r="B56" s="15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x14ac:dyDescent="0.35">
      <c r="A57" s="1"/>
      <c r="B57" s="15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x14ac:dyDescent="0.35">
      <c r="A58" s="1"/>
      <c r="B58" s="15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x14ac:dyDescent="0.35">
      <c r="A59" s="1"/>
      <c r="B59" s="15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x14ac:dyDescent="0.35">
      <c r="A60" s="1"/>
      <c r="B60" s="15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x14ac:dyDescent="0.35">
      <c r="A61" s="1"/>
      <c r="B61" s="15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x14ac:dyDescent="0.35">
      <c r="A62" s="1"/>
      <c r="B62" s="15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x14ac:dyDescent="0.35">
      <c r="A63" s="1"/>
      <c r="B63" s="15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x14ac:dyDescent="0.35">
      <c r="A64" s="1"/>
      <c r="B64" s="15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x14ac:dyDescent="0.35">
      <c r="A65" s="1"/>
      <c r="B65" s="15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x14ac:dyDescent="0.35">
      <c r="A66" s="1"/>
      <c r="B66" s="15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x14ac:dyDescent="0.35">
      <c r="A67" s="1"/>
      <c r="B67" s="15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x14ac:dyDescent="0.35">
      <c r="A68" s="1"/>
      <c r="B68" s="15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x14ac:dyDescent="0.35">
      <c r="A69" s="1"/>
      <c r="B69" s="15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x14ac:dyDescent="0.35">
      <c r="A70" s="1"/>
      <c r="B70" s="15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x14ac:dyDescent="0.35">
      <c r="A71" s="1"/>
      <c r="B71" s="15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x14ac:dyDescent="0.35">
      <c r="A72" s="1"/>
      <c r="B72" s="15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x14ac:dyDescent="0.35">
      <c r="A73" s="1"/>
      <c r="B73" s="15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x14ac:dyDescent="0.35">
      <c r="A74" s="1"/>
      <c r="B74" s="15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x14ac:dyDescent="0.35">
      <c r="A75" s="1"/>
      <c r="B75" s="15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x14ac:dyDescent="0.35">
      <c r="A76" s="1"/>
      <c r="B76" s="15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x14ac:dyDescent="0.35">
      <c r="A77" s="1"/>
      <c r="B77" s="15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x14ac:dyDescent="0.35">
      <c r="A78" s="1"/>
      <c r="B78" s="15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x14ac:dyDescent="0.35">
      <c r="A79" s="1"/>
      <c r="B79" s="15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x14ac:dyDescent="0.35">
      <c r="A80" s="1"/>
      <c r="B80" s="15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x14ac:dyDescent="0.35">
      <c r="A81" s="1"/>
      <c r="B81" s="15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x14ac:dyDescent="0.35">
      <c r="A82" s="1"/>
      <c r="B82" s="15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x14ac:dyDescent="0.35">
      <c r="A83" s="1"/>
      <c r="B83" s="15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x14ac:dyDescent="0.35">
      <c r="A84" s="1"/>
      <c r="B84" s="15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x14ac:dyDescent="0.35">
      <c r="A85" s="1"/>
      <c r="B85" s="15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x14ac:dyDescent="0.35">
      <c r="A86" s="1"/>
      <c r="B86" s="15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x14ac:dyDescent="0.35">
      <c r="A87" s="1"/>
      <c r="B87" s="15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x14ac:dyDescent="0.35">
      <c r="A88" s="1"/>
      <c r="B88" s="15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x14ac:dyDescent="0.35">
      <c r="A89" s="1"/>
      <c r="B89" s="15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x14ac:dyDescent="0.35">
      <c r="A90" s="1"/>
      <c r="B90" s="15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x14ac:dyDescent="0.35">
      <c r="A91" s="1"/>
      <c r="B91" s="15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x14ac:dyDescent="0.35">
      <c r="A92" s="1"/>
      <c r="B92" s="15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x14ac:dyDescent="0.35">
      <c r="A93" s="1"/>
      <c r="B93" s="15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x14ac:dyDescent="0.35">
      <c r="A94" s="1"/>
      <c r="B94" s="15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x14ac:dyDescent="0.35">
      <c r="A95" s="1"/>
      <c r="B95" s="15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x14ac:dyDescent="0.35">
      <c r="A96" s="1"/>
      <c r="B96" s="15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x14ac:dyDescent="0.35">
      <c r="A97" s="1"/>
      <c r="B97" s="15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x14ac:dyDescent="0.35">
      <c r="A98" s="1"/>
      <c r="B98" s="15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x14ac:dyDescent="0.35">
      <c r="A99" s="1"/>
      <c r="B99" s="15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x14ac:dyDescent="0.35">
      <c r="A100" s="1"/>
      <c r="B100" s="15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x14ac:dyDescent="0.35">
      <c r="A101" s="1"/>
      <c r="B101" s="15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x14ac:dyDescent="0.35">
      <c r="A102" s="1"/>
      <c r="B102" s="15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x14ac:dyDescent="0.35">
      <c r="A103" s="1"/>
      <c r="B103" s="15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x14ac:dyDescent="0.35">
      <c r="A104" s="1"/>
      <c r="B104" s="15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x14ac:dyDescent="0.35">
      <c r="A105" s="1"/>
      <c r="B105" s="15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x14ac:dyDescent="0.35">
      <c r="A106" s="1"/>
      <c r="B106" s="15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x14ac:dyDescent="0.35">
      <c r="A107" s="1"/>
      <c r="B107" s="15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x14ac:dyDescent="0.35">
      <c r="A108" s="1"/>
      <c r="B108" s="15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x14ac:dyDescent="0.35">
      <c r="A109" s="1"/>
      <c r="B109" s="15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x14ac:dyDescent="0.35">
      <c r="A110" s="1"/>
      <c r="B110" s="15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x14ac:dyDescent="0.35">
      <c r="A111" s="1"/>
      <c r="B111" s="15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x14ac:dyDescent="0.35">
      <c r="A112" s="1"/>
      <c r="B112" s="15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x14ac:dyDescent="0.35">
      <c r="A113" s="1"/>
      <c r="B113" s="15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x14ac:dyDescent="0.35">
      <c r="A114" s="1"/>
      <c r="B114" s="15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x14ac:dyDescent="0.35">
      <c r="A115" s="1"/>
      <c r="B115" s="15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x14ac:dyDescent="0.35">
      <c r="A116" s="1"/>
      <c r="B116" s="15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x14ac:dyDescent="0.35">
      <c r="A117" s="1"/>
      <c r="B117" s="15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x14ac:dyDescent="0.35">
      <c r="A118" s="1"/>
      <c r="B118" s="15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x14ac:dyDescent="0.35">
      <c r="A119" s="1"/>
      <c r="B119" s="15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x14ac:dyDescent="0.35">
      <c r="A120" s="1"/>
      <c r="B120" s="15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x14ac:dyDescent="0.35">
      <c r="A121" s="1"/>
      <c r="B121" s="15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x14ac:dyDescent="0.35">
      <c r="A122" s="1"/>
      <c r="B122" s="15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x14ac:dyDescent="0.35">
      <c r="A123" s="1"/>
      <c r="B123" s="15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x14ac:dyDescent="0.35">
      <c r="A124" s="1"/>
      <c r="B124" s="15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x14ac:dyDescent="0.35">
      <c r="A125" s="1"/>
      <c r="B125" s="15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x14ac:dyDescent="0.35">
      <c r="A126" s="1"/>
      <c r="B126" s="15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x14ac:dyDescent="0.35">
      <c r="A127" s="1"/>
      <c r="B127" s="15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x14ac:dyDescent="0.35">
      <c r="A128" s="1"/>
      <c r="B128" s="15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x14ac:dyDescent="0.35">
      <c r="A129" s="1"/>
      <c r="B129" s="15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1:31" x14ac:dyDescent="0.35">
      <c r="A130" s="1"/>
      <c r="B130" s="15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x14ac:dyDescent="0.35">
      <c r="A131" s="1"/>
      <c r="B131" s="15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 x14ac:dyDescent="0.35">
      <c r="A132" s="1"/>
      <c r="B132" s="15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x14ac:dyDescent="0.35">
      <c r="A133" s="1"/>
      <c r="B133" s="15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1:31" x14ac:dyDescent="0.35">
      <c r="A134" s="1"/>
      <c r="B134" s="15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x14ac:dyDescent="0.35">
      <c r="A135" s="1"/>
      <c r="B135" s="15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1:31" x14ac:dyDescent="0.35">
      <c r="A136" s="1"/>
      <c r="B136" s="15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x14ac:dyDescent="0.35">
      <c r="A137" s="1"/>
      <c r="B137" s="15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1:31" x14ac:dyDescent="0.35">
      <c r="A138" s="1"/>
      <c r="B138" s="15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x14ac:dyDescent="0.35">
      <c r="A139" s="1"/>
      <c r="B139" s="15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x14ac:dyDescent="0.35">
      <c r="A140" s="1"/>
      <c r="B140" s="15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x14ac:dyDescent="0.35">
      <c r="A141" s="1"/>
      <c r="B141" s="15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x14ac:dyDescent="0.35">
      <c r="A142" s="1"/>
      <c r="B142" s="15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x14ac:dyDescent="0.35">
      <c r="A143" s="1"/>
      <c r="B143" s="15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 x14ac:dyDescent="0.35">
      <c r="A144" s="1"/>
      <c r="B144" s="15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 x14ac:dyDescent="0.35">
      <c r="A145" s="1"/>
      <c r="B145" s="15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 x14ac:dyDescent="0.35">
      <c r="A146" s="1"/>
      <c r="B146" s="15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 x14ac:dyDescent="0.35">
      <c r="A147" s="1"/>
      <c r="B147" s="15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1:31" x14ac:dyDescent="0.35">
      <c r="A148" s="1"/>
      <c r="B148" s="15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x14ac:dyDescent="0.35">
      <c r="A149" s="1"/>
      <c r="B149" s="15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x14ac:dyDescent="0.35">
      <c r="A150" s="1"/>
      <c r="B150" s="15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1:31" x14ac:dyDescent="0.35">
      <c r="A151" s="1"/>
      <c r="B151" s="15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x14ac:dyDescent="0.35">
      <c r="A152" s="1"/>
      <c r="B152" s="15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1:31" x14ac:dyDescent="0.35">
      <c r="A153" s="1"/>
      <c r="B153" s="15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x14ac:dyDescent="0.35">
      <c r="A154" s="1"/>
      <c r="B154" s="15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1:31" x14ac:dyDescent="0.35">
      <c r="A155" s="1"/>
      <c r="B155" s="15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x14ac:dyDescent="0.35">
      <c r="A156" s="1"/>
      <c r="B156" s="15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x14ac:dyDescent="0.35">
      <c r="A157" s="1"/>
      <c r="B157" s="15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x14ac:dyDescent="0.35">
      <c r="A158" s="1"/>
      <c r="B158" s="15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x14ac:dyDescent="0.35">
      <c r="A159" s="1"/>
      <c r="B159" s="15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x14ac:dyDescent="0.35">
      <c r="A160" s="1"/>
      <c r="B160" s="15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x14ac:dyDescent="0.35">
      <c r="A161" s="1"/>
      <c r="B161" s="15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x14ac:dyDescent="0.35">
      <c r="A162" s="1"/>
      <c r="B162" s="15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x14ac:dyDescent="0.35">
      <c r="A163" s="1"/>
      <c r="B163" s="15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x14ac:dyDescent="0.35">
      <c r="A164" s="1"/>
      <c r="B164" s="15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x14ac:dyDescent="0.35">
      <c r="A165" s="1"/>
      <c r="B165" s="15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x14ac:dyDescent="0.35">
      <c r="A166" s="1"/>
      <c r="B166" s="15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x14ac:dyDescent="0.35">
      <c r="A167" s="1"/>
      <c r="B167" s="15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x14ac:dyDescent="0.35">
      <c r="A168" s="1"/>
      <c r="B168" s="15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x14ac:dyDescent="0.35">
      <c r="A169" s="1"/>
      <c r="B169" s="15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x14ac:dyDescent="0.35">
      <c r="A170" s="1"/>
      <c r="B170" s="15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x14ac:dyDescent="0.35">
      <c r="A171" s="1"/>
      <c r="B171" s="15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x14ac:dyDescent="0.35">
      <c r="A172" s="1"/>
      <c r="B172" s="15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x14ac:dyDescent="0.35">
      <c r="A173" s="1"/>
      <c r="B173" s="15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x14ac:dyDescent="0.35">
      <c r="A174" s="1"/>
      <c r="B174" s="15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x14ac:dyDescent="0.35">
      <c r="A175" s="1"/>
      <c r="B175" s="15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x14ac:dyDescent="0.35">
      <c r="A176" s="1"/>
      <c r="B176" s="15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x14ac:dyDescent="0.35">
      <c r="A177" s="1"/>
      <c r="B177" s="15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x14ac:dyDescent="0.35">
      <c r="A178" s="1"/>
      <c r="B178" s="15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x14ac:dyDescent="0.35">
      <c r="A179" s="1"/>
      <c r="B179" s="15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x14ac:dyDescent="0.35">
      <c r="A180" s="1"/>
      <c r="B180" s="15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x14ac:dyDescent="0.35">
      <c r="A181" s="1"/>
      <c r="B181" s="15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x14ac:dyDescent="0.35">
      <c r="A182" s="1"/>
      <c r="B182" s="15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x14ac:dyDescent="0.35">
      <c r="A183" s="1"/>
      <c r="B183" s="15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x14ac:dyDescent="0.35">
      <c r="A184" s="1"/>
      <c r="B184" s="15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x14ac:dyDescent="0.35">
      <c r="A185" s="1"/>
      <c r="B185" s="15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x14ac:dyDescent="0.35">
      <c r="A186" s="1"/>
      <c r="B186" s="15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x14ac:dyDescent="0.35">
      <c r="A187" s="1"/>
      <c r="B187" s="15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x14ac:dyDescent="0.35">
      <c r="A188" s="1"/>
      <c r="B188" s="15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x14ac:dyDescent="0.35">
      <c r="A189" s="1"/>
      <c r="B189" s="15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x14ac:dyDescent="0.35">
      <c r="A190" s="1"/>
      <c r="B190" s="15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x14ac:dyDescent="0.35">
      <c r="A191" s="1"/>
      <c r="B191" s="15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x14ac:dyDescent="0.35">
      <c r="A192" s="1"/>
      <c r="B192" s="15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x14ac:dyDescent="0.35">
      <c r="A193" s="1"/>
      <c r="B193" s="15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x14ac:dyDescent="0.35">
      <c r="A194" s="1"/>
      <c r="B194" s="15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x14ac:dyDescent="0.35">
      <c r="A195" s="1"/>
      <c r="B195" s="15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x14ac:dyDescent="0.35">
      <c r="A196" s="1"/>
      <c r="B196" s="15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x14ac:dyDescent="0.35">
      <c r="A197" s="1"/>
      <c r="B197" s="15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x14ac:dyDescent="0.35">
      <c r="A198" s="1"/>
      <c r="B198" s="15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x14ac:dyDescent="0.35">
      <c r="A199" s="1"/>
      <c r="B199" s="15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x14ac:dyDescent="0.35">
      <c r="A200" s="1"/>
      <c r="B200" s="15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x14ac:dyDescent="0.35">
      <c r="A201" s="1"/>
      <c r="B201" s="15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x14ac:dyDescent="0.35">
      <c r="A202" s="1"/>
      <c r="B202" s="15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x14ac:dyDescent="0.35">
      <c r="A203" s="1"/>
      <c r="B203" s="15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x14ac:dyDescent="0.35">
      <c r="A204" s="1"/>
      <c r="B204" s="15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x14ac:dyDescent="0.35">
      <c r="A205" s="1"/>
      <c r="B205" s="15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x14ac:dyDescent="0.35">
      <c r="A206" s="1"/>
      <c r="B206" s="15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x14ac:dyDescent="0.35">
      <c r="A207" s="1"/>
      <c r="B207" s="15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x14ac:dyDescent="0.35">
      <c r="A208" s="1"/>
      <c r="B208" s="15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x14ac:dyDescent="0.35">
      <c r="A209" s="1"/>
      <c r="B209" s="15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x14ac:dyDescent="0.35">
      <c r="A210" s="1"/>
      <c r="B210" s="15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x14ac:dyDescent="0.35">
      <c r="A211" s="1"/>
      <c r="B211" s="15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x14ac:dyDescent="0.35">
      <c r="A212" s="1"/>
      <c r="B212" s="15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x14ac:dyDescent="0.35">
      <c r="A213" s="1"/>
      <c r="B213" s="15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x14ac:dyDescent="0.35">
      <c r="A214" s="1"/>
      <c r="B214" s="15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x14ac:dyDescent="0.35">
      <c r="A215" s="1"/>
      <c r="B215" s="15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x14ac:dyDescent="0.35">
      <c r="A216" s="1"/>
      <c r="B216" s="15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x14ac:dyDescent="0.35">
      <c r="A217" s="1"/>
      <c r="B217" s="15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x14ac:dyDescent="0.35">
      <c r="A218" s="1"/>
      <c r="B218" s="15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x14ac:dyDescent="0.35">
      <c r="A219" s="1"/>
      <c r="B219" s="15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x14ac:dyDescent="0.35">
      <c r="A220" s="1"/>
      <c r="B220" s="15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x14ac:dyDescent="0.35">
      <c r="A221" s="1"/>
      <c r="B221" s="15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x14ac:dyDescent="0.35">
      <c r="A222" s="1"/>
      <c r="B222" s="15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x14ac:dyDescent="0.35">
      <c r="A223" s="1"/>
      <c r="B223" s="15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x14ac:dyDescent="0.35">
      <c r="A224" s="1"/>
      <c r="B224" s="15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x14ac:dyDescent="0.35">
      <c r="A225" s="1"/>
      <c r="B225" s="15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x14ac:dyDescent="0.35">
      <c r="A226" s="1"/>
      <c r="B226" s="15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x14ac:dyDescent="0.35">
      <c r="A227" s="1"/>
      <c r="B227" s="15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x14ac:dyDescent="0.35">
      <c r="A228" s="1"/>
      <c r="B228" s="15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x14ac:dyDescent="0.35">
      <c r="A229" s="1"/>
      <c r="B229" s="15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x14ac:dyDescent="0.35">
      <c r="A230" s="1"/>
      <c r="B230" s="15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x14ac:dyDescent="0.35">
      <c r="A231" s="1"/>
      <c r="B231" s="15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x14ac:dyDescent="0.35">
      <c r="A232" s="1"/>
      <c r="B232" s="15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x14ac:dyDescent="0.35">
      <c r="A233" s="1"/>
      <c r="B233" s="15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x14ac:dyDescent="0.35">
      <c r="A234" s="1"/>
      <c r="B234" s="15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x14ac:dyDescent="0.35">
      <c r="A235" s="1"/>
      <c r="B235" s="15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x14ac:dyDescent="0.35">
      <c r="A236" s="1"/>
      <c r="B236" s="15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x14ac:dyDescent="0.35">
      <c r="A237" s="1"/>
      <c r="B237" s="15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x14ac:dyDescent="0.35">
      <c r="A238" s="1"/>
      <c r="B238" s="15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x14ac:dyDescent="0.35">
      <c r="A239" s="1"/>
      <c r="B239" s="15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x14ac:dyDescent="0.35">
      <c r="A240" s="1"/>
      <c r="B240" s="15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x14ac:dyDescent="0.35">
      <c r="A241" s="1"/>
      <c r="B241" s="15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x14ac:dyDescent="0.35">
      <c r="A242" s="1"/>
      <c r="B242" s="15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x14ac:dyDescent="0.35">
      <c r="A243" s="1"/>
      <c r="B243" s="15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x14ac:dyDescent="0.35">
      <c r="A244" s="1"/>
      <c r="B244" s="15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x14ac:dyDescent="0.35">
      <c r="A245" s="1"/>
      <c r="B245" s="15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x14ac:dyDescent="0.35">
      <c r="A246" s="1"/>
      <c r="B246" s="15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x14ac:dyDescent="0.35">
      <c r="A247" s="1"/>
      <c r="B247" s="15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x14ac:dyDescent="0.35">
      <c r="A248" s="1"/>
      <c r="B248" s="15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x14ac:dyDescent="0.35">
      <c r="A249" s="1"/>
      <c r="B249" s="15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x14ac:dyDescent="0.35">
      <c r="A250" s="1"/>
      <c r="B250" s="15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x14ac:dyDescent="0.35">
      <c r="A251" s="1"/>
      <c r="B251" s="15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x14ac:dyDescent="0.35">
      <c r="A252" s="1"/>
      <c r="B252" s="15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x14ac:dyDescent="0.35">
      <c r="A253" s="1"/>
      <c r="B253" s="15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x14ac:dyDescent="0.35">
      <c r="A254" s="1"/>
      <c r="B254" s="15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x14ac:dyDescent="0.35">
      <c r="A255" s="1"/>
      <c r="B255" s="15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x14ac:dyDescent="0.35">
      <c r="A256" s="1"/>
      <c r="B256" s="15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x14ac:dyDescent="0.35">
      <c r="A257" s="1"/>
      <c r="B257" s="15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x14ac:dyDescent="0.35">
      <c r="A258" s="1"/>
      <c r="B258" s="15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x14ac:dyDescent="0.35">
      <c r="A259" s="1"/>
      <c r="B259" s="15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x14ac:dyDescent="0.35">
      <c r="A260" s="1"/>
      <c r="B260" s="15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x14ac:dyDescent="0.35">
      <c r="A261" s="1"/>
      <c r="B261" s="15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x14ac:dyDescent="0.35">
      <c r="A262" s="1"/>
      <c r="B262" s="15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x14ac:dyDescent="0.35">
      <c r="A263" s="1"/>
      <c r="B263" s="15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x14ac:dyDescent="0.35">
      <c r="A264" s="1"/>
      <c r="B264" s="15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x14ac:dyDescent="0.35">
      <c r="A265" s="1"/>
      <c r="B265" s="15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x14ac:dyDescent="0.35">
      <c r="A266" s="1"/>
      <c r="B266" s="15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x14ac:dyDescent="0.35">
      <c r="A267" s="1"/>
      <c r="B267" s="15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x14ac:dyDescent="0.35">
      <c r="A268" s="1"/>
      <c r="B268" s="15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x14ac:dyDescent="0.35">
      <c r="A269" s="1"/>
      <c r="B269" s="15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x14ac:dyDescent="0.35">
      <c r="A270" s="1"/>
      <c r="B270" s="15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x14ac:dyDescent="0.35">
      <c r="A271" s="1"/>
      <c r="B271" s="15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x14ac:dyDescent="0.35">
      <c r="A272" s="1"/>
      <c r="B272" s="15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x14ac:dyDescent="0.35">
      <c r="A273" s="1"/>
      <c r="B273" s="15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x14ac:dyDescent="0.35">
      <c r="A274" s="1"/>
      <c r="B274" s="15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x14ac:dyDescent="0.35">
      <c r="A275" s="1"/>
      <c r="B275" s="15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x14ac:dyDescent="0.35">
      <c r="A276" s="1"/>
      <c r="B276" s="15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x14ac:dyDescent="0.35">
      <c r="A277" s="1"/>
      <c r="B277" s="15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x14ac:dyDescent="0.35">
      <c r="A278" s="1"/>
      <c r="B278" s="15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x14ac:dyDescent="0.35">
      <c r="A279" s="1"/>
      <c r="B279" s="15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x14ac:dyDescent="0.35">
      <c r="A280" s="1"/>
      <c r="B280" s="15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x14ac:dyDescent="0.35">
      <c r="A281" s="1"/>
      <c r="B281" s="15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x14ac:dyDescent="0.35">
      <c r="A282" s="1"/>
      <c r="B282" s="15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x14ac:dyDescent="0.35">
      <c r="A283" s="1"/>
      <c r="B283" s="15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x14ac:dyDescent="0.35">
      <c r="A284" s="1"/>
      <c r="B284" s="15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x14ac:dyDescent="0.35">
      <c r="A285" s="1"/>
      <c r="B285" s="15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x14ac:dyDescent="0.35">
      <c r="A286" s="1"/>
      <c r="B286" s="15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x14ac:dyDescent="0.35">
      <c r="A287" s="1"/>
      <c r="B287" s="15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x14ac:dyDescent="0.35">
      <c r="A288" s="1"/>
      <c r="B288" s="15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x14ac:dyDescent="0.35">
      <c r="A289" s="1"/>
      <c r="B289" s="15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x14ac:dyDescent="0.35">
      <c r="A290" s="1"/>
      <c r="B290" s="15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x14ac:dyDescent="0.35">
      <c r="A291" s="1"/>
      <c r="B291" s="15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x14ac:dyDescent="0.35">
      <c r="A292" s="1"/>
      <c r="B292" s="15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x14ac:dyDescent="0.35">
      <c r="A293" s="1"/>
      <c r="B293" s="15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x14ac:dyDescent="0.35">
      <c r="A294" s="1"/>
      <c r="B294" s="15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x14ac:dyDescent="0.35">
      <c r="A295" s="1"/>
      <c r="B295" s="15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x14ac:dyDescent="0.35">
      <c r="A296" s="1"/>
      <c r="B296" s="15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x14ac:dyDescent="0.35">
      <c r="A297" s="1"/>
      <c r="B297" s="15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x14ac:dyDescent="0.35">
      <c r="A298" s="1"/>
      <c r="B298" s="15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x14ac:dyDescent="0.35">
      <c r="A299" s="1"/>
      <c r="B299" s="15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x14ac:dyDescent="0.35">
      <c r="A300" s="1"/>
      <c r="B300" s="15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x14ac:dyDescent="0.35">
      <c r="A301" s="1"/>
      <c r="B301" s="15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x14ac:dyDescent="0.35">
      <c r="A302" s="1"/>
      <c r="B302" s="15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x14ac:dyDescent="0.35">
      <c r="A303" s="1"/>
      <c r="B303" s="15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x14ac:dyDescent="0.35">
      <c r="A304" s="1"/>
      <c r="B304" s="15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x14ac:dyDescent="0.35">
      <c r="A305" s="1"/>
      <c r="B305" s="15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x14ac:dyDescent="0.35">
      <c r="A306" s="1"/>
      <c r="B306" s="15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x14ac:dyDescent="0.35">
      <c r="A307" s="1"/>
      <c r="B307" s="15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x14ac:dyDescent="0.35">
      <c r="A308" s="1"/>
      <c r="B308" s="15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x14ac:dyDescent="0.35">
      <c r="A309" s="1"/>
      <c r="B309" s="15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x14ac:dyDescent="0.35">
      <c r="A310" s="1"/>
      <c r="B310" s="15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x14ac:dyDescent="0.35">
      <c r="A311" s="1"/>
      <c r="B311" s="15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x14ac:dyDescent="0.35">
      <c r="A312" s="1"/>
      <c r="B312" s="15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x14ac:dyDescent="0.35">
      <c r="A313" s="1"/>
      <c r="B313" s="15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x14ac:dyDescent="0.35">
      <c r="A314" s="1"/>
      <c r="B314" s="15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x14ac:dyDescent="0.35">
      <c r="A315" s="1"/>
      <c r="B315" s="15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x14ac:dyDescent="0.35">
      <c r="A316" s="1"/>
      <c r="B316" s="15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x14ac:dyDescent="0.35">
      <c r="A317" s="1"/>
      <c r="B317" s="15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x14ac:dyDescent="0.35">
      <c r="A318" s="1"/>
      <c r="B318" s="15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x14ac:dyDescent="0.35">
      <c r="A319" s="1"/>
      <c r="B319" s="15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x14ac:dyDescent="0.35">
      <c r="A320" s="1"/>
      <c r="B320" s="15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x14ac:dyDescent="0.35">
      <c r="A321" s="1"/>
      <c r="B321" s="15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x14ac:dyDescent="0.35">
      <c r="A322" s="1"/>
      <c r="B322" s="15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x14ac:dyDescent="0.35">
      <c r="A323" s="1"/>
      <c r="B323" s="15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x14ac:dyDescent="0.35">
      <c r="A324" s="1"/>
      <c r="B324" s="15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x14ac:dyDescent="0.35">
      <c r="A325" s="1"/>
      <c r="B325" s="15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x14ac:dyDescent="0.35">
      <c r="A326" s="1"/>
      <c r="B326" s="15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x14ac:dyDescent="0.35">
      <c r="A327" s="1"/>
      <c r="B327" s="15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x14ac:dyDescent="0.35">
      <c r="A328" s="1"/>
      <c r="B328" s="15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x14ac:dyDescent="0.35">
      <c r="A329" s="1"/>
      <c r="B329" s="15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x14ac:dyDescent="0.35">
      <c r="A330" s="1"/>
      <c r="B330" s="15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x14ac:dyDescent="0.35">
      <c r="A331" s="1"/>
      <c r="B331" s="15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x14ac:dyDescent="0.35">
      <c r="A332" s="1"/>
      <c r="B332" s="15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x14ac:dyDescent="0.35">
      <c r="A333" s="1"/>
      <c r="B333" s="15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x14ac:dyDescent="0.35">
      <c r="A334" s="1"/>
      <c r="B334" s="15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x14ac:dyDescent="0.35">
      <c r="A335" s="1"/>
      <c r="B335" s="15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x14ac:dyDescent="0.35">
      <c r="A336" s="1"/>
      <c r="B336" s="15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x14ac:dyDescent="0.35">
      <c r="A337" s="1"/>
      <c r="B337" s="15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x14ac:dyDescent="0.35">
      <c r="A338" s="1"/>
      <c r="B338" s="15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x14ac:dyDescent="0.35">
      <c r="A339" s="1"/>
      <c r="B339" s="15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x14ac:dyDescent="0.35">
      <c r="A340" s="1"/>
      <c r="B340" s="15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x14ac:dyDescent="0.35">
      <c r="A341" s="1"/>
      <c r="B341" s="15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x14ac:dyDescent="0.35">
      <c r="A342" s="1"/>
      <c r="B342" s="15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x14ac:dyDescent="0.35">
      <c r="A343" s="1"/>
      <c r="B343" s="15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x14ac:dyDescent="0.35">
      <c r="A344" s="1"/>
      <c r="B344" s="15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x14ac:dyDescent="0.35">
      <c r="A345" s="1"/>
      <c r="B345" s="15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x14ac:dyDescent="0.35">
      <c r="A346" s="1"/>
      <c r="B346" s="15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x14ac:dyDescent="0.35">
      <c r="A347" s="1"/>
      <c r="B347" s="15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x14ac:dyDescent="0.35">
      <c r="A348" s="1"/>
      <c r="B348" s="15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x14ac:dyDescent="0.35">
      <c r="A349" s="1"/>
      <c r="B349" s="15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x14ac:dyDescent="0.35">
      <c r="A350" s="1"/>
      <c r="B350" s="15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x14ac:dyDescent="0.35">
      <c r="A351" s="1"/>
      <c r="B351" s="15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x14ac:dyDescent="0.35">
      <c r="A352" s="1"/>
      <c r="B352" s="15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x14ac:dyDescent="0.35">
      <c r="A353" s="1"/>
      <c r="B353" s="15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x14ac:dyDescent="0.35">
      <c r="A354" s="1"/>
      <c r="B354" s="15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x14ac:dyDescent="0.35">
      <c r="A355" s="1"/>
      <c r="B355" s="15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x14ac:dyDescent="0.35">
      <c r="A356" s="1"/>
      <c r="B356" s="15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x14ac:dyDescent="0.35">
      <c r="A357" s="1"/>
      <c r="B357" s="15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x14ac:dyDescent="0.35">
      <c r="A358" s="1"/>
      <c r="B358" s="15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x14ac:dyDescent="0.35">
      <c r="A359" s="1"/>
      <c r="B359" s="15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x14ac:dyDescent="0.35">
      <c r="A360" s="1"/>
      <c r="B360" s="15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x14ac:dyDescent="0.35">
      <c r="A361" s="1"/>
      <c r="B361" s="15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x14ac:dyDescent="0.35">
      <c r="A362" s="1"/>
      <c r="B362" s="15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x14ac:dyDescent="0.35">
      <c r="A363" s="1"/>
      <c r="B363" s="15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x14ac:dyDescent="0.35">
      <c r="A364" s="1"/>
      <c r="B364" s="15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x14ac:dyDescent="0.35">
      <c r="A365" s="1"/>
      <c r="B365" s="15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x14ac:dyDescent="0.35">
      <c r="A366" s="1"/>
      <c r="B366" s="15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x14ac:dyDescent="0.35">
      <c r="A367" s="1"/>
      <c r="B367" s="15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x14ac:dyDescent="0.35">
      <c r="A368" s="1"/>
      <c r="B368" s="15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x14ac:dyDescent="0.35">
      <c r="A369" s="1"/>
      <c r="B369" s="15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x14ac:dyDescent="0.35">
      <c r="A370" s="1"/>
      <c r="B370" s="15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x14ac:dyDescent="0.35">
      <c r="A371" s="1"/>
      <c r="B371" s="15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x14ac:dyDescent="0.35">
      <c r="A372" s="1"/>
      <c r="B372" s="15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x14ac:dyDescent="0.35">
      <c r="A373" s="1"/>
      <c r="B373" s="15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x14ac:dyDescent="0.35">
      <c r="A374" s="1"/>
      <c r="B374" s="15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x14ac:dyDescent="0.35">
      <c r="A375" s="1"/>
      <c r="B375" s="15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x14ac:dyDescent="0.35">
      <c r="A376" s="1"/>
      <c r="B376" s="15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x14ac:dyDescent="0.35">
      <c r="A377" s="1"/>
      <c r="B377" s="15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x14ac:dyDescent="0.35">
      <c r="A378" s="1"/>
      <c r="B378" s="15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x14ac:dyDescent="0.35">
      <c r="A379" s="1"/>
      <c r="B379" s="15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x14ac:dyDescent="0.35">
      <c r="A380" s="1"/>
      <c r="B380" s="15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x14ac:dyDescent="0.35">
      <c r="A381" s="1"/>
      <c r="B381" s="15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x14ac:dyDescent="0.35">
      <c r="A382" s="1"/>
      <c r="B382" s="15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x14ac:dyDescent="0.35">
      <c r="A383" s="1"/>
      <c r="B383" s="15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x14ac:dyDescent="0.35">
      <c r="A384" s="1"/>
      <c r="B384" s="15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x14ac:dyDescent="0.35">
      <c r="A385" s="1"/>
      <c r="B385" s="15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x14ac:dyDescent="0.35">
      <c r="A386" s="1"/>
      <c r="B386" s="15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x14ac:dyDescent="0.35">
      <c r="A387" s="1"/>
      <c r="B387" s="15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x14ac:dyDescent="0.35">
      <c r="A388" s="1"/>
      <c r="B388" s="15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x14ac:dyDescent="0.35">
      <c r="A389" s="1"/>
      <c r="B389" s="15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x14ac:dyDescent="0.35">
      <c r="A390" s="1"/>
      <c r="B390" s="15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x14ac:dyDescent="0.35">
      <c r="A391" s="1"/>
      <c r="B391" s="15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x14ac:dyDescent="0.35">
      <c r="A392" s="1"/>
      <c r="B392" s="15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x14ac:dyDescent="0.35">
      <c r="A393" s="1"/>
      <c r="B393" s="15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x14ac:dyDescent="0.35">
      <c r="A394" s="1"/>
      <c r="B394" s="15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x14ac:dyDescent="0.35">
      <c r="A395" s="1"/>
      <c r="B395" s="15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x14ac:dyDescent="0.35">
      <c r="A396" s="1"/>
      <c r="B396" s="15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x14ac:dyDescent="0.35">
      <c r="A397" s="1"/>
      <c r="B397" s="15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x14ac:dyDescent="0.35">
      <c r="A398" s="1"/>
      <c r="B398" s="15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x14ac:dyDescent="0.35">
      <c r="A399" s="1"/>
      <c r="B399" s="15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x14ac:dyDescent="0.35">
      <c r="A400" s="1"/>
      <c r="B400" s="15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x14ac:dyDescent="0.35">
      <c r="A401" s="1"/>
      <c r="B401" s="15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x14ac:dyDescent="0.35">
      <c r="A402" s="1"/>
      <c r="B402" s="15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x14ac:dyDescent="0.35">
      <c r="A403" s="1"/>
      <c r="B403" s="15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x14ac:dyDescent="0.35">
      <c r="A404" s="1"/>
      <c r="B404" s="15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x14ac:dyDescent="0.35">
      <c r="A405" s="1"/>
      <c r="B405" s="15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x14ac:dyDescent="0.35">
      <c r="A406" s="1"/>
      <c r="B406" s="15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x14ac:dyDescent="0.35">
      <c r="A407" s="1"/>
      <c r="B407" s="15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x14ac:dyDescent="0.35">
      <c r="A408" s="1"/>
      <c r="B408" s="15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x14ac:dyDescent="0.35">
      <c r="A409" s="1"/>
      <c r="B409" s="15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x14ac:dyDescent="0.35">
      <c r="A410" s="1"/>
      <c r="B410" s="15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x14ac:dyDescent="0.35">
      <c r="A411" s="1"/>
      <c r="B411" s="15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x14ac:dyDescent="0.35">
      <c r="A412" s="1"/>
      <c r="B412" s="15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x14ac:dyDescent="0.35">
      <c r="A413" s="1"/>
      <c r="B413" s="15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x14ac:dyDescent="0.35">
      <c r="A414" s="1"/>
      <c r="B414" s="15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x14ac:dyDescent="0.35">
      <c r="A415" s="1"/>
      <c r="B415" s="15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x14ac:dyDescent="0.35">
      <c r="A416" s="1"/>
      <c r="B416" s="15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x14ac:dyDescent="0.35">
      <c r="A417" s="1"/>
      <c r="B417" s="15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x14ac:dyDescent="0.35">
      <c r="A418" s="1"/>
      <c r="B418" s="15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x14ac:dyDescent="0.35">
      <c r="A419" s="1"/>
      <c r="B419" s="15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x14ac:dyDescent="0.35">
      <c r="A420" s="1"/>
      <c r="B420" s="15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x14ac:dyDescent="0.35">
      <c r="A421" s="1"/>
      <c r="B421" s="15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x14ac:dyDescent="0.35">
      <c r="A422" s="1"/>
      <c r="B422" s="15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x14ac:dyDescent="0.35">
      <c r="A423" s="1"/>
      <c r="B423" s="15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x14ac:dyDescent="0.35">
      <c r="A424" s="1"/>
      <c r="B424" s="15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x14ac:dyDescent="0.35">
      <c r="A425" s="1"/>
      <c r="B425" s="15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x14ac:dyDescent="0.35">
      <c r="A426" s="1"/>
      <c r="B426" s="15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x14ac:dyDescent="0.35">
      <c r="A427" s="1"/>
      <c r="B427" s="15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x14ac:dyDescent="0.35">
      <c r="A428" s="1"/>
      <c r="B428" s="15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x14ac:dyDescent="0.35">
      <c r="A429" s="1"/>
      <c r="B429" s="15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x14ac:dyDescent="0.35">
      <c r="A430" s="1"/>
      <c r="B430" s="15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x14ac:dyDescent="0.35">
      <c r="A431" s="1"/>
      <c r="B431" s="15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x14ac:dyDescent="0.35">
      <c r="A432" s="1"/>
      <c r="B432" s="15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x14ac:dyDescent="0.35">
      <c r="A433" s="1"/>
      <c r="B433" s="15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x14ac:dyDescent="0.35">
      <c r="A434" s="1"/>
      <c r="B434" s="15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x14ac:dyDescent="0.35">
      <c r="A435" s="1"/>
      <c r="B435" s="15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x14ac:dyDescent="0.35">
      <c r="A436" s="1"/>
      <c r="B436" s="15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x14ac:dyDescent="0.35">
      <c r="A437" s="1"/>
      <c r="B437" s="15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x14ac:dyDescent="0.35">
      <c r="A438" s="1"/>
      <c r="B438" s="15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x14ac:dyDescent="0.35">
      <c r="A439" s="1"/>
      <c r="B439" s="15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x14ac:dyDescent="0.35">
      <c r="A440" s="1"/>
      <c r="B440" s="15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x14ac:dyDescent="0.35">
      <c r="A441" s="1"/>
      <c r="B441" s="15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x14ac:dyDescent="0.35">
      <c r="A442" s="1"/>
      <c r="B442" s="15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x14ac:dyDescent="0.35">
      <c r="A443" s="1"/>
      <c r="B443" s="15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x14ac:dyDescent="0.35">
      <c r="A444" s="1"/>
      <c r="B444" s="15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x14ac:dyDescent="0.35">
      <c r="A445" s="1"/>
      <c r="B445" s="15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x14ac:dyDescent="0.35">
      <c r="A446" s="1"/>
      <c r="B446" s="15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x14ac:dyDescent="0.35">
      <c r="A447" s="1"/>
      <c r="B447" s="15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x14ac:dyDescent="0.35">
      <c r="A448" s="1"/>
      <c r="B448" s="15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x14ac:dyDescent="0.35">
      <c r="A449" s="1"/>
      <c r="B449" s="15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x14ac:dyDescent="0.35">
      <c r="A450" s="1"/>
      <c r="B450" s="15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x14ac:dyDescent="0.35">
      <c r="A451" s="1"/>
      <c r="B451" s="15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x14ac:dyDescent="0.35">
      <c r="A452" s="1"/>
      <c r="B452" s="15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x14ac:dyDescent="0.35">
      <c r="A453" s="1"/>
      <c r="B453" s="15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x14ac:dyDescent="0.35">
      <c r="A454" s="1"/>
      <c r="B454" s="15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x14ac:dyDescent="0.35">
      <c r="A455" s="1"/>
      <c r="B455" s="15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x14ac:dyDescent="0.35">
      <c r="A456" s="1"/>
      <c r="B456" s="15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x14ac:dyDescent="0.35">
      <c r="A457" s="1"/>
      <c r="B457" s="15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x14ac:dyDescent="0.35">
      <c r="A458" s="1"/>
      <c r="B458" s="15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x14ac:dyDescent="0.35">
      <c r="A459" s="1"/>
      <c r="B459" s="15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x14ac:dyDescent="0.35">
      <c r="A460" s="1"/>
      <c r="B460" s="15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x14ac:dyDescent="0.35">
      <c r="A461" s="1"/>
      <c r="B461" s="15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x14ac:dyDescent="0.35">
      <c r="A462" s="1"/>
      <c r="B462" s="15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x14ac:dyDescent="0.35">
      <c r="A463" s="1"/>
      <c r="B463" s="15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x14ac:dyDescent="0.35">
      <c r="A464" s="1"/>
      <c r="B464" s="15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x14ac:dyDescent="0.35">
      <c r="A465" s="1"/>
      <c r="B465" s="15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x14ac:dyDescent="0.35">
      <c r="A466" s="1"/>
      <c r="B466" s="15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x14ac:dyDescent="0.35">
      <c r="A467" s="1"/>
      <c r="B467" s="15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x14ac:dyDescent="0.35">
      <c r="A468" s="1"/>
      <c r="B468" s="15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x14ac:dyDescent="0.35">
      <c r="A469" s="1"/>
      <c r="B469" s="15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x14ac:dyDescent="0.35">
      <c r="A470" s="1"/>
      <c r="B470" s="15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x14ac:dyDescent="0.35">
      <c r="A471" s="1"/>
      <c r="B471" s="15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x14ac:dyDescent="0.35">
      <c r="A472" s="1"/>
      <c r="B472" s="15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x14ac:dyDescent="0.35">
      <c r="A473" s="1"/>
      <c r="B473" s="15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x14ac:dyDescent="0.35">
      <c r="A474" s="1"/>
      <c r="B474" s="15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x14ac:dyDescent="0.35">
      <c r="A475" s="1"/>
      <c r="B475" s="15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x14ac:dyDescent="0.35">
      <c r="A476" s="1"/>
      <c r="B476" s="15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x14ac:dyDescent="0.35">
      <c r="A477" s="1"/>
      <c r="B477" s="15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x14ac:dyDescent="0.35">
      <c r="A478" s="1"/>
      <c r="B478" s="15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x14ac:dyDescent="0.35">
      <c r="A479" s="1"/>
      <c r="B479" s="15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x14ac:dyDescent="0.35">
      <c r="A480" s="1"/>
      <c r="B480" s="15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x14ac:dyDescent="0.35">
      <c r="A481" s="1"/>
      <c r="B481" s="15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x14ac:dyDescent="0.35">
      <c r="A482" s="1"/>
      <c r="B482" s="15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x14ac:dyDescent="0.35">
      <c r="A483" s="1"/>
      <c r="B483" s="15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x14ac:dyDescent="0.35">
      <c r="A484" s="1"/>
      <c r="B484" s="15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x14ac:dyDescent="0.35">
      <c r="A485" s="1"/>
      <c r="B485" s="15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x14ac:dyDescent="0.35">
      <c r="A486" s="1"/>
      <c r="B486" s="15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x14ac:dyDescent="0.35">
      <c r="A487" s="1"/>
      <c r="B487" s="15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x14ac:dyDescent="0.35">
      <c r="A488" s="1"/>
      <c r="B488" s="15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x14ac:dyDescent="0.35">
      <c r="A489" s="1"/>
      <c r="B489" s="15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x14ac:dyDescent="0.35">
      <c r="A490" s="1"/>
      <c r="B490" s="15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x14ac:dyDescent="0.35">
      <c r="A491" s="1"/>
      <c r="B491" s="15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x14ac:dyDescent="0.35">
      <c r="A492" s="1"/>
      <c r="B492" s="15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x14ac:dyDescent="0.35">
      <c r="A493" s="1"/>
      <c r="B493" s="15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x14ac:dyDescent="0.35">
      <c r="A494" s="1"/>
      <c r="B494" s="15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x14ac:dyDescent="0.35">
      <c r="A495" s="1"/>
      <c r="B495" s="15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x14ac:dyDescent="0.35">
      <c r="A496" s="1"/>
      <c r="B496" s="15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x14ac:dyDescent="0.35">
      <c r="A497" s="1"/>
      <c r="B497" s="15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x14ac:dyDescent="0.35">
      <c r="A498" s="1"/>
      <c r="B498" s="15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x14ac:dyDescent="0.35">
      <c r="A499" s="1"/>
      <c r="B499" s="15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x14ac:dyDescent="0.35">
      <c r="A500" s="1"/>
      <c r="B500" s="15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x14ac:dyDescent="0.35">
      <c r="A501" s="1"/>
      <c r="B501" s="15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x14ac:dyDescent="0.35">
      <c r="A502" s="1"/>
      <c r="B502" s="15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x14ac:dyDescent="0.35">
      <c r="A503" s="1"/>
      <c r="B503" s="15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x14ac:dyDescent="0.35">
      <c r="A504" s="1"/>
      <c r="B504" s="15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x14ac:dyDescent="0.35">
      <c r="A505" s="1"/>
      <c r="B505" s="15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x14ac:dyDescent="0.35">
      <c r="A506" s="1"/>
      <c r="B506" s="15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x14ac:dyDescent="0.35">
      <c r="A507" s="1"/>
      <c r="B507" s="15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x14ac:dyDescent="0.35">
      <c r="A508" s="1"/>
      <c r="B508" s="15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x14ac:dyDescent="0.35">
      <c r="A509" s="1"/>
      <c r="B509" s="15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x14ac:dyDescent="0.35">
      <c r="A510" s="1"/>
      <c r="B510" s="15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x14ac:dyDescent="0.35">
      <c r="A511" s="1"/>
      <c r="B511" s="15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x14ac:dyDescent="0.35">
      <c r="A512" s="1"/>
      <c r="B512" s="15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x14ac:dyDescent="0.35">
      <c r="A513" s="1"/>
      <c r="B513" s="15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x14ac:dyDescent="0.35">
      <c r="A514" s="1"/>
      <c r="B514" s="15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x14ac:dyDescent="0.35">
      <c r="A515" s="1"/>
      <c r="B515" s="15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x14ac:dyDescent="0.35">
      <c r="A516" s="1"/>
      <c r="B516" s="15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x14ac:dyDescent="0.35">
      <c r="A517" s="1"/>
      <c r="B517" s="15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x14ac:dyDescent="0.35">
      <c r="A518" s="1"/>
      <c r="B518" s="15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x14ac:dyDescent="0.35">
      <c r="A519" s="1"/>
      <c r="B519" s="15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x14ac:dyDescent="0.35">
      <c r="A520" s="1"/>
      <c r="B520" s="15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x14ac:dyDescent="0.35">
      <c r="A521" s="1"/>
      <c r="B521" s="15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x14ac:dyDescent="0.35">
      <c r="A522" s="1"/>
      <c r="B522" s="15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x14ac:dyDescent="0.35">
      <c r="A523" s="1"/>
      <c r="B523" s="15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x14ac:dyDescent="0.35">
      <c r="A524" s="1"/>
      <c r="B524" s="15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x14ac:dyDescent="0.35">
      <c r="A525" s="1"/>
      <c r="B525" s="15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x14ac:dyDescent="0.35">
      <c r="A526" s="1"/>
      <c r="B526" s="15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x14ac:dyDescent="0.35">
      <c r="A527" s="1"/>
      <c r="B527" s="15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x14ac:dyDescent="0.35">
      <c r="A528" s="1"/>
      <c r="B528" s="15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x14ac:dyDescent="0.35">
      <c r="A529" s="1"/>
      <c r="B529" s="15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x14ac:dyDescent="0.35">
      <c r="A530" s="1"/>
      <c r="B530" s="15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x14ac:dyDescent="0.35">
      <c r="A531" s="1"/>
      <c r="B531" s="15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x14ac:dyDescent="0.35">
      <c r="A532" s="1"/>
      <c r="B532" s="15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x14ac:dyDescent="0.35">
      <c r="A533" s="1"/>
      <c r="B533" s="15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x14ac:dyDescent="0.35">
      <c r="A534" s="1"/>
      <c r="B534" s="15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x14ac:dyDescent="0.35">
      <c r="A535" s="1"/>
      <c r="B535" s="15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x14ac:dyDescent="0.35">
      <c r="A536" s="1"/>
      <c r="B536" s="15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x14ac:dyDescent="0.35">
      <c r="A537" s="1"/>
      <c r="B537" s="15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x14ac:dyDescent="0.35">
      <c r="A538" s="1"/>
      <c r="B538" s="15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x14ac:dyDescent="0.35">
      <c r="A539" s="1"/>
      <c r="B539" s="15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x14ac:dyDescent="0.35">
      <c r="A540" s="1"/>
      <c r="B540" s="15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x14ac:dyDescent="0.35">
      <c r="A541" s="1"/>
      <c r="B541" s="15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x14ac:dyDescent="0.35">
      <c r="A542" s="1"/>
      <c r="B542" s="15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x14ac:dyDescent="0.35">
      <c r="A543" s="1"/>
      <c r="B543" s="15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x14ac:dyDescent="0.35">
      <c r="A544" s="1"/>
      <c r="B544" s="15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x14ac:dyDescent="0.35">
      <c r="A545" s="1"/>
      <c r="B545" s="15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x14ac:dyDescent="0.35">
      <c r="A546" s="1"/>
      <c r="B546" s="15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x14ac:dyDescent="0.35">
      <c r="A547" s="1"/>
      <c r="B547" s="15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x14ac:dyDescent="0.35">
      <c r="A548" s="1"/>
      <c r="B548" s="15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x14ac:dyDescent="0.35">
      <c r="A549" s="1"/>
      <c r="B549" s="15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x14ac:dyDescent="0.35">
      <c r="A550" s="1"/>
      <c r="B550" s="15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x14ac:dyDescent="0.35">
      <c r="A551" s="1"/>
      <c r="B551" s="15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x14ac:dyDescent="0.35">
      <c r="A552" s="1"/>
      <c r="B552" s="15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x14ac:dyDescent="0.35">
      <c r="A553" s="1"/>
      <c r="B553" s="15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x14ac:dyDescent="0.35">
      <c r="A554" s="1"/>
      <c r="B554" s="15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x14ac:dyDescent="0.35">
      <c r="A555" s="1"/>
      <c r="B555" s="15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x14ac:dyDescent="0.35">
      <c r="A556" s="1"/>
      <c r="B556" s="15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x14ac:dyDescent="0.35">
      <c r="A557" s="1"/>
      <c r="B557" s="15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x14ac:dyDescent="0.35">
      <c r="A558" s="1"/>
      <c r="B558" s="15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x14ac:dyDescent="0.35">
      <c r="A559" s="1"/>
      <c r="B559" s="15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x14ac:dyDescent="0.35">
      <c r="A560" s="1"/>
      <c r="B560" s="15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x14ac:dyDescent="0.35">
      <c r="A561" s="1"/>
      <c r="B561" s="15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x14ac:dyDescent="0.35">
      <c r="A562" s="1"/>
      <c r="B562" s="15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x14ac:dyDescent="0.35">
      <c r="A563" s="1"/>
      <c r="B563" s="15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x14ac:dyDescent="0.35">
      <c r="A564" s="1"/>
      <c r="B564" s="15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x14ac:dyDescent="0.35">
      <c r="A565" s="1"/>
      <c r="B565" s="15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x14ac:dyDescent="0.35">
      <c r="A566" s="1"/>
      <c r="B566" s="15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x14ac:dyDescent="0.35">
      <c r="A567" s="1"/>
      <c r="B567" s="15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x14ac:dyDescent="0.35">
      <c r="A568" s="1"/>
      <c r="B568" s="15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x14ac:dyDescent="0.35">
      <c r="A569" s="1"/>
      <c r="B569" s="15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x14ac:dyDescent="0.35">
      <c r="A570" s="1"/>
      <c r="B570" s="15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x14ac:dyDescent="0.35">
      <c r="A571" s="1"/>
      <c r="B571" s="15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x14ac:dyDescent="0.35">
      <c r="A572" s="1"/>
      <c r="B572" s="15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x14ac:dyDescent="0.35">
      <c r="A573" s="1"/>
      <c r="B573" s="15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x14ac:dyDescent="0.35">
      <c r="A574" s="1"/>
      <c r="B574" s="15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x14ac:dyDescent="0.35">
      <c r="A575" s="1"/>
      <c r="B575" s="15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x14ac:dyDescent="0.35">
      <c r="A576" s="1"/>
      <c r="B576" s="15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x14ac:dyDescent="0.35">
      <c r="A577" s="1"/>
      <c r="B577" s="15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x14ac:dyDescent="0.35">
      <c r="A578" s="1"/>
      <c r="B578" s="15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x14ac:dyDescent="0.35">
      <c r="A579" s="1"/>
      <c r="B579" s="15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x14ac:dyDescent="0.35">
      <c r="A580" s="1"/>
      <c r="B580" s="15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x14ac:dyDescent="0.35">
      <c r="A581" s="1"/>
      <c r="B581" s="15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x14ac:dyDescent="0.35">
      <c r="A582" s="1"/>
      <c r="B582" s="15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x14ac:dyDescent="0.35">
      <c r="A583" s="1"/>
      <c r="B583" s="15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x14ac:dyDescent="0.35">
      <c r="A584" s="1"/>
      <c r="B584" s="15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x14ac:dyDescent="0.35">
      <c r="A585" s="1"/>
      <c r="B585" s="15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x14ac:dyDescent="0.35">
      <c r="A586" s="1"/>
      <c r="B586" s="15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x14ac:dyDescent="0.35">
      <c r="A587" s="1"/>
      <c r="B587" s="15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x14ac:dyDescent="0.35">
      <c r="A588" s="1"/>
      <c r="B588" s="15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x14ac:dyDescent="0.35">
      <c r="A589" s="1"/>
      <c r="B589" s="15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x14ac:dyDescent="0.35">
      <c r="A590" s="1"/>
      <c r="B590" s="15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x14ac:dyDescent="0.35">
      <c r="A591" s="1"/>
      <c r="B591" s="15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x14ac:dyDescent="0.35">
      <c r="A592" s="1"/>
      <c r="B592" s="15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x14ac:dyDescent="0.35">
      <c r="A593" s="1"/>
      <c r="B593" s="15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x14ac:dyDescent="0.35">
      <c r="A594" s="1"/>
      <c r="B594" s="15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x14ac:dyDescent="0.35">
      <c r="A595" s="1"/>
      <c r="B595" s="15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x14ac:dyDescent="0.35">
      <c r="A596" s="1"/>
      <c r="B596" s="15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x14ac:dyDescent="0.35">
      <c r="A597" s="1"/>
      <c r="B597" s="15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x14ac:dyDescent="0.35">
      <c r="A598" s="1"/>
      <c r="B598" s="15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x14ac:dyDescent="0.35">
      <c r="A599" s="1"/>
      <c r="B599" s="15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x14ac:dyDescent="0.35">
      <c r="A600" s="1"/>
      <c r="B600" s="15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x14ac:dyDescent="0.35">
      <c r="A601" s="1"/>
      <c r="B601" s="15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x14ac:dyDescent="0.35">
      <c r="A602" s="1"/>
      <c r="B602" s="15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x14ac:dyDescent="0.35">
      <c r="A603" s="1"/>
      <c r="B603" s="15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x14ac:dyDescent="0.35">
      <c r="A604" s="1"/>
      <c r="B604" s="15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x14ac:dyDescent="0.35">
      <c r="A605" s="1"/>
      <c r="B605" s="15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x14ac:dyDescent="0.35">
      <c r="A606" s="1"/>
      <c r="B606" s="15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x14ac:dyDescent="0.35">
      <c r="A607" s="1"/>
      <c r="B607" s="15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x14ac:dyDescent="0.35">
      <c r="A608" s="1"/>
      <c r="B608" s="15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x14ac:dyDescent="0.35">
      <c r="A609" s="1"/>
      <c r="B609" s="15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x14ac:dyDescent="0.35">
      <c r="A610" s="1"/>
      <c r="B610" s="15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x14ac:dyDescent="0.35">
      <c r="A611" s="1"/>
      <c r="B611" s="15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x14ac:dyDescent="0.35">
      <c r="A612" s="1"/>
      <c r="B612" s="15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x14ac:dyDescent="0.35">
      <c r="A613" s="1"/>
      <c r="B613" s="15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x14ac:dyDescent="0.35">
      <c r="A614" s="1"/>
      <c r="B614" s="15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x14ac:dyDescent="0.35">
      <c r="A615" s="1"/>
      <c r="B615" s="15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x14ac:dyDescent="0.35">
      <c r="A616" s="1"/>
      <c r="B616" s="15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x14ac:dyDescent="0.35">
      <c r="A617" s="1"/>
      <c r="B617" s="15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x14ac:dyDescent="0.35">
      <c r="A618" s="1"/>
      <c r="B618" s="15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x14ac:dyDescent="0.35">
      <c r="A619" s="1"/>
      <c r="B619" s="15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x14ac:dyDescent="0.35">
      <c r="A620" s="1"/>
      <c r="B620" s="15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x14ac:dyDescent="0.35">
      <c r="A621" s="1"/>
      <c r="B621" s="15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x14ac:dyDescent="0.35">
      <c r="A622" s="1"/>
      <c r="B622" s="15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x14ac:dyDescent="0.35">
      <c r="A623" s="1"/>
      <c r="B623" s="15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x14ac:dyDescent="0.35">
      <c r="A624" s="1"/>
      <c r="B624" s="15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x14ac:dyDescent="0.35">
      <c r="A625" s="1"/>
      <c r="B625" s="15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x14ac:dyDescent="0.35">
      <c r="A626" s="1"/>
      <c r="B626" s="15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x14ac:dyDescent="0.35">
      <c r="A627" s="1"/>
      <c r="B627" s="15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x14ac:dyDescent="0.35">
      <c r="A628" s="1"/>
      <c r="B628" s="15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x14ac:dyDescent="0.35">
      <c r="A629" s="1"/>
      <c r="B629" s="15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x14ac:dyDescent="0.35">
      <c r="A630" s="1"/>
      <c r="B630" s="15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x14ac:dyDescent="0.35">
      <c r="A631" s="1"/>
      <c r="B631" s="15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x14ac:dyDescent="0.35">
      <c r="A632" s="1"/>
      <c r="B632" s="15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x14ac:dyDescent="0.35">
      <c r="A633" s="1"/>
      <c r="B633" s="15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x14ac:dyDescent="0.35">
      <c r="A634" s="1"/>
      <c r="B634" s="15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x14ac:dyDescent="0.35">
      <c r="A635" s="1"/>
      <c r="B635" s="15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x14ac:dyDescent="0.35">
      <c r="A636" s="1"/>
      <c r="B636" s="15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x14ac:dyDescent="0.35">
      <c r="A637" s="1"/>
      <c r="B637" s="15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x14ac:dyDescent="0.35">
      <c r="A638" s="1"/>
      <c r="B638" s="15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x14ac:dyDescent="0.35">
      <c r="A639" s="1"/>
      <c r="B639" s="15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x14ac:dyDescent="0.35">
      <c r="A640" s="1"/>
      <c r="B640" s="15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x14ac:dyDescent="0.35">
      <c r="A641" s="1"/>
      <c r="B641" s="15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x14ac:dyDescent="0.35">
      <c r="A642" s="1"/>
      <c r="B642" s="15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x14ac:dyDescent="0.35">
      <c r="A643" s="1"/>
      <c r="B643" s="15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x14ac:dyDescent="0.35">
      <c r="A644" s="1"/>
      <c r="B644" s="15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x14ac:dyDescent="0.35">
      <c r="A645" s="1"/>
      <c r="B645" s="15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x14ac:dyDescent="0.35">
      <c r="A646" s="1"/>
      <c r="B646" s="15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x14ac:dyDescent="0.35">
      <c r="A647" s="1"/>
      <c r="B647" s="15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x14ac:dyDescent="0.35">
      <c r="A648" s="1"/>
      <c r="B648" s="15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x14ac:dyDescent="0.35">
      <c r="A649" s="1"/>
      <c r="B649" s="15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x14ac:dyDescent="0.35">
      <c r="A650" s="1"/>
      <c r="B650" s="15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x14ac:dyDescent="0.35">
      <c r="A651" s="1"/>
      <c r="B651" s="15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x14ac:dyDescent="0.35">
      <c r="A652" s="1"/>
      <c r="B652" s="15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x14ac:dyDescent="0.35">
      <c r="A653" s="1"/>
      <c r="B653" s="15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x14ac:dyDescent="0.35">
      <c r="A654" s="1"/>
      <c r="B654" s="15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x14ac:dyDescent="0.35">
      <c r="A655" s="1"/>
      <c r="B655" s="15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x14ac:dyDescent="0.35">
      <c r="A656" s="1"/>
      <c r="B656" s="15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x14ac:dyDescent="0.35">
      <c r="A657" s="1"/>
      <c r="B657" s="15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x14ac:dyDescent="0.35">
      <c r="A658" s="1"/>
      <c r="B658" s="15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x14ac:dyDescent="0.35">
      <c r="A659" s="1"/>
      <c r="B659" s="15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x14ac:dyDescent="0.35">
      <c r="A660" s="1"/>
      <c r="B660" s="15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x14ac:dyDescent="0.35">
      <c r="A661" s="1"/>
      <c r="B661" s="15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x14ac:dyDescent="0.35">
      <c r="A662" s="1"/>
      <c r="B662" s="15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x14ac:dyDescent="0.35">
      <c r="A663" s="1"/>
      <c r="B663" s="15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x14ac:dyDescent="0.35">
      <c r="A664" s="1"/>
      <c r="B664" s="15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x14ac:dyDescent="0.35">
      <c r="A665" s="1"/>
      <c r="B665" s="15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x14ac:dyDescent="0.35">
      <c r="A666" s="1"/>
      <c r="B666" s="15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x14ac:dyDescent="0.35">
      <c r="A667" s="1"/>
      <c r="B667" s="15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x14ac:dyDescent="0.35">
      <c r="A668" s="1"/>
      <c r="B668" s="15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x14ac:dyDescent="0.35">
      <c r="A669" s="1"/>
      <c r="B669" s="15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x14ac:dyDescent="0.35">
      <c r="A670" s="1"/>
      <c r="B670" s="15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x14ac:dyDescent="0.35">
      <c r="A671" s="1"/>
      <c r="B671" s="15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x14ac:dyDescent="0.35">
      <c r="A672" s="1"/>
      <c r="B672" s="15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x14ac:dyDescent="0.35">
      <c r="A673" s="1"/>
      <c r="B673" s="15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x14ac:dyDescent="0.35">
      <c r="A674" s="1"/>
      <c r="B674" s="15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x14ac:dyDescent="0.35">
      <c r="A675" s="1"/>
      <c r="B675" s="15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x14ac:dyDescent="0.35">
      <c r="A676" s="1"/>
      <c r="B676" s="15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x14ac:dyDescent="0.35">
      <c r="A677" s="1"/>
      <c r="B677" s="15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x14ac:dyDescent="0.35">
      <c r="A678" s="1"/>
      <c r="B678" s="15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x14ac:dyDescent="0.35">
      <c r="A679" s="1"/>
      <c r="B679" s="15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x14ac:dyDescent="0.35">
      <c r="A680" s="1"/>
      <c r="B680" s="15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x14ac:dyDescent="0.35">
      <c r="A681" s="1"/>
      <c r="B681" s="15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x14ac:dyDescent="0.35">
      <c r="A682" s="1"/>
      <c r="B682" s="15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x14ac:dyDescent="0.35">
      <c r="A683" s="1"/>
      <c r="B683" s="15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x14ac:dyDescent="0.35">
      <c r="A684" s="1"/>
      <c r="B684" s="15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x14ac:dyDescent="0.35">
      <c r="A685" s="1"/>
      <c r="B685" s="15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x14ac:dyDescent="0.35">
      <c r="A686" s="1"/>
      <c r="B686" s="15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x14ac:dyDescent="0.35">
      <c r="A687" s="1"/>
      <c r="B687" s="15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x14ac:dyDescent="0.35">
      <c r="A688" s="1"/>
      <c r="B688" s="15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x14ac:dyDescent="0.35">
      <c r="A689" s="1"/>
      <c r="B689" s="15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x14ac:dyDescent="0.35">
      <c r="A690" s="1"/>
      <c r="B690" s="15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x14ac:dyDescent="0.35">
      <c r="A691" s="1"/>
      <c r="B691" s="15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x14ac:dyDescent="0.35">
      <c r="A692" s="1"/>
      <c r="B692" s="15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x14ac:dyDescent="0.35">
      <c r="A693" s="1"/>
      <c r="B693" s="15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x14ac:dyDescent="0.35">
      <c r="A694" s="1"/>
      <c r="B694" s="15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x14ac:dyDescent="0.35">
      <c r="A695" s="1"/>
      <c r="B695" s="15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x14ac:dyDescent="0.35">
      <c r="A696" s="1"/>
      <c r="B696" s="15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x14ac:dyDescent="0.35">
      <c r="A697" s="1"/>
      <c r="B697" s="15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x14ac:dyDescent="0.35">
      <c r="A698" s="1"/>
      <c r="B698" s="15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x14ac:dyDescent="0.35">
      <c r="A699" s="1"/>
      <c r="B699" s="15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x14ac:dyDescent="0.35">
      <c r="A700" s="1"/>
      <c r="B700" s="15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x14ac:dyDescent="0.35">
      <c r="A701" s="1"/>
      <c r="B701" s="15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x14ac:dyDescent="0.35">
      <c r="A702" s="1"/>
      <c r="B702" s="15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x14ac:dyDescent="0.35">
      <c r="A703" s="1"/>
      <c r="B703" s="15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x14ac:dyDescent="0.35">
      <c r="A704" s="1"/>
      <c r="B704" s="15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x14ac:dyDescent="0.35">
      <c r="A705" s="1"/>
      <c r="B705" s="15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x14ac:dyDescent="0.35">
      <c r="A706" s="1"/>
      <c r="B706" s="15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x14ac:dyDescent="0.35">
      <c r="A707" s="1"/>
      <c r="B707" s="15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x14ac:dyDescent="0.35">
      <c r="A708" s="1"/>
      <c r="B708" s="15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x14ac:dyDescent="0.35">
      <c r="A709" s="1"/>
      <c r="B709" s="15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x14ac:dyDescent="0.35">
      <c r="A710" s="1"/>
      <c r="B710" s="15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x14ac:dyDescent="0.35">
      <c r="A711" s="1"/>
      <c r="B711" s="15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x14ac:dyDescent="0.35">
      <c r="A712" s="1"/>
      <c r="B712" s="15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x14ac:dyDescent="0.35">
      <c r="A713" s="1"/>
      <c r="B713" s="15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x14ac:dyDescent="0.35">
      <c r="A714" s="1"/>
      <c r="B714" s="15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x14ac:dyDescent="0.35">
      <c r="A715" s="1"/>
      <c r="B715" s="15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x14ac:dyDescent="0.35">
      <c r="A716" s="1"/>
      <c r="B716" s="15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x14ac:dyDescent="0.35">
      <c r="A717" s="1"/>
      <c r="B717" s="15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x14ac:dyDescent="0.35">
      <c r="A718" s="1"/>
      <c r="B718" s="15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x14ac:dyDescent="0.35">
      <c r="A719" s="1"/>
      <c r="B719" s="15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x14ac:dyDescent="0.35">
      <c r="A720" s="1"/>
      <c r="B720" s="15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x14ac:dyDescent="0.35">
      <c r="A721" s="1"/>
      <c r="B721" s="15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x14ac:dyDescent="0.35">
      <c r="A722" s="1"/>
      <c r="B722" s="15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x14ac:dyDescent="0.35">
      <c r="A723" s="1"/>
      <c r="B723" s="15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x14ac:dyDescent="0.35">
      <c r="A724" s="1"/>
      <c r="B724" s="15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x14ac:dyDescent="0.35">
      <c r="A725" s="1"/>
      <c r="B725" s="15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x14ac:dyDescent="0.35">
      <c r="A726" s="1"/>
      <c r="B726" s="15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x14ac:dyDescent="0.35">
      <c r="A727" s="1"/>
      <c r="B727" s="15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x14ac:dyDescent="0.35">
      <c r="A728" s="1"/>
      <c r="B728" s="15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x14ac:dyDescent="0.35">
      <c r="A729" s="1"/>
      <c r="B729" s="15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x14ac:dyDescent="0.35">
      <c r="A730" s="1"/>
      <c r="B730" s="15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x14ac:dyDescent="0.35">
      <c r="A731" s="1"/>
      <c r="B731" s="15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x14ac:dyDescent="0.35">
      <c r="A732" s="1"/>
      <c r="B732" s="15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x14ac:dyDescent="0.35">
      <c r="A733" s="1"/>
      <c r="B733" s="15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x14ac:dyDescent="0.35">
      <c r="A734" s="1"/>
      <c r="B734" s="15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x14ac:dyDescent="0.35">
      <c r="A735" s="1"/>
      <c r="B735" s="15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x14ac:dyDescent="0.35">
      <c r="A736" s="1"/>
      <c r="B736" s="15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x14ac:dyDescent="0.35">
      <c r="A737" s="1"/>
      <c r="B737" s="15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x14ac:dyDescent="0.35">
      <c r="A738" s="1"/>
      <c r="B738" s="15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x14ac:dyDescent="0.35">
      <c r="A739" s="1"/>
      <c r="B739" s="15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x14ac:dyDescent="0.35">
      <c r="A740" s="1"/>
      <c r="B740" s="15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x14ac:dyDescent="0.35">
      <c r="A741" s="1"/>
      <c r="B741" s="15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x14ac:dyDescent="0.35">
      <c r="A742" s="1"/>
      <c r="B742" s="15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x14ac:dyDescent="0.35">
      <c r="A743" s="1"/>
      <c r="B743" s="15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x14ac:dyDescent="0.35">
      <c r="A744" s="1"/>
      <c r="B744" s="15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x14ac:dyDescent="0.35">
      <c r="A745" s="1"/>
      <c r="B745" s="15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x14ac:dyDescent="0.35">
      <c r="A746" s="1"/>
      <c r="B746" s="15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x14ac:dyDescent="0.35">
      <c r="A747" s="1"/>
      <c r="B747" s="15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x14ac:dyDescent="0.35">
      <c r="A748" s="1"/>
      <c r="B748" s="15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x14ac:dyDescent="0.35">
      <c r="A749" s="1"/>
      <c r="B749" s="15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x14ac:dyDescent="0.35">
      <c r="A750" s="1"/>
      <c r="B750" s="15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x14ac:dyDescent="0.35">
      <c r="A751" s="1"/>
      <c r="B751" s="15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x14ac:dyDescent="0.35">
      <c r="A752" s="1"/>
      <c r="B752" s="15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x14ac:dyDescent="0.35">
      <c r="A753" s="1"/>
      <c r="B753" s="15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x14ac:dyDescent="0.35">
      <c r="A754" s="1"/>
      <c r="B754" s="15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x14ac:dyDescent="0.35">
      <c r="A755" s="1"/>
      <c r="B755" s="15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x14ac:dyDescent="0.35">
      <c r="A756" s="1"/>
      <c r="B756" s="15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x14ac:dyDescent="0.35">
      <c r="A757" s="1"/>
      <c r="B757" s="15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x14ac:dyDescent="0.35">
      <c r="A758" s="1"/>
      <c r="B758" s="15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x14ac:dyDescent="0.35">
      <c r="A759" s="1"/>
      <c r="B759" s="15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x14ac:dyDescent="0.35">
      <c r="A760" s="1"/>
      <c r="B760" s="15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x14ac:dyDescent="0.35">
      <c r="A761" s="1"/>
      <c r="B761" s="15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x14ac:dyDescent="0.35">
      <c r="A762" s="1"/>
      <c r="B762" s="15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x14ac:dyDescent="0.35">
      <c r="A763" s="1"/>
      <c r="B763" s="15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x14ac:dyDescent="0.35">
      <c r="A764" s="1"/>
      <c r="B764" s="15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x14ac:dyDescent="0.35">
      <c r="A765" s="1"/>
      <c r="B765" s="15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x14ac:dyDescent="0.35">
      <c r="A766" s="1"/>
      <c r="B766" s="15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x14ac:dyDescent="0.35">
      <c r="A767" s="1"/>
      <c r="B767" s="15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x14ac:dyDescent="0.35">
      <c r="A768" s="1"/>
      <c r="B768" s="15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x14ac:dyDescent="0.35">
      <c r="A769" s="1"/>
      <c r="B769" s="15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x14ac:dyDescent="0.35">
      <c r="A770" s="1"/>
      <c r="B770" s="15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x14ac:dyDescent="0.35">
      <c r="A771" s="1"/>
      <c r="B771" s="15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x14ac:dyDescent="0.35">
      <c r="A772" s="1"/>
      <c r="B772" s="15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x14ac:dyDescent="0.35">
      <c r="A773" s="1"/>
      <c r="B773" s="15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x14ac:dyDescent="0.35">
      <c r="A774" s="1"/>
      <c r="B774" s="15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x14ac:dyDescent="0.35">
      <c r="A775" s="1"/>
      <c r="B775" s="15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x14ac:dyDescent="0.35">
      <c r="A776" s="1"/>
      <c r="B776" s="15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x14ac:dyDescent="0.35">
      <c r="A777" s="1"/>
      <c r="B777" s="15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x14ac:dyDescent="0.35">
      <c r="A778" s="1"/>
      <c r="B778" s="15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x14ac:dyDescent="0.35">
      <c r="A779" s="1"/>
      <c r="B779" s="15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x14ac:dyDescent="0.35">
      <c r="A780" s="1"/>
      <c r="B780" s="15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x14ac:dyDescent="0.35">
      <c r="A781" s="1"/>
      <c r="B781" s="15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x14ac:dyDescent="0.35">
      <c r="A782" s="1"/>
      <c r="B782" s="15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x14ac:dyDescent="0.35">
      <c r="A783" s="1"/>
      <c r="B783" s="15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x14ac:dyDescent="0.35">
      <c r="A784" s="1"/>
      <c r="B784" s="15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x14ac:dyDescent="0.35">
      <c r="A785" s="1"/>
      <c r="B785" s="15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x14ac:dyDescent="0.35">
      <c r="A786" s="1"/>
      <c r="B786" s="15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x14ac:dyDescent="0.35">
      <c r="A787" s="1"/>
      <c r="B787" s="15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x14ac:dyDescent="0.35">
      <c r="A788" s="1"/>
      <c r="B788" s="15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x14ac:dyDescent="0.35">
      <c r="A789" s="1"/>
      <c r="B789" s="15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x14ac:dyDescent="0.35">
      <c r="A790" s="1"/>
      <c r="B790" s="15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x14ac:dyDescent="0.35">
      <c r="A791" s="1"/>
      <c r="B791" s="15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x14ac:dyDescent="0.35">
      <c r="A792" s="1"/>
      <c r="B792" s="15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x14ac:dyDescent="0.35">
      <c r="A793" s="1"/>
      <c r="B793" s="15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x14ac:dyDescent="0.35">
      <c r="A794" s="1"/>
      <c r="B794" s="15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x14ac:dyDescent="0.35">
      <c r="A795" s="1"/>
      <c r="B795" s="15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x14ac:dyDescent="0.35">
      <c r="A796" s="1"/>
      <c r="B796" s="15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x14ac:dyDescent="0.35">
      <c r="A797" s="1"/>
      <c r="B797" s="15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x14ac:dyDescent="0.35">
      <c r="A798" s="1"/>
      <c r="B798" s="15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x14ac:dyDescent="0.35">
      <c r="A799" s="1"/>
      <c r="B799" s="15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x14ac:dyDescent="0.35">
      <c r="A800" s="1"/>
      <c r="B800" s="15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x14ac:dyDescent="0.35">
      <c r="A801" s="1"/>
      <c r="B801" s="15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x14ac:dyDescent="0.35">
      <c r="A802" s="1"/>
      <c r="B802" s="15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x14ac:dyDescent="0.35">
      <c r="A803" s="1"/>
      <c r="B803" s="15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x14ac:dyDescent="0.35">
      <c r="A804" s="1"/>
      <c r="B804" s="15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x14ac:dyDescent="0.35">
      <c r="A805" s="1"/>
      <c r="B805" s="15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x14ac:dyDescent="0.35">
      <c r="A806" s="1"/>
      <c r="B806" s="15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x14ac:dyDescent="0.35">
      <c r="A807" s="1"/>
      <c r="B807" s="15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x14ac:dyDescent="0.35">
      <c r="A808" s="1"/>
      <c r="B808" s="15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x14ac:dyDescent="0.35">
      <c r="A809" s="1"/>
      <c r="B809" s="15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x14ac:dyDescent="0.35">
      <c r="A810" s="1"/>
      <c r="B810" s="15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x14ac:dyDescent="0.35">
      <c r="A811" s="1"/>
      <c r="B811" s="15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x14ac:dyDescent="0.35">
      <c r="A812" s="1"/>
      <c r="B812" s="15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x14ac:dyDescent="0.35">
      <c r="A813" s="1"/>
      <c r="B813" s="15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x14ac:dyDescent="0.35">
      <c r="A814" s="1"/>
      <c r="B814" s="15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x14ac:dyDescent="0.35">
      <c r="A815" s="1"/>
      <c r="B815" s="15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x14ac:dyDescent="0.35">
      <c r="A816" s="1"/>
      <c r="B816" s="15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x14ac:dyDescent="0.35">
      <c r="A817" s="1"/>
      <c r="B817" s="15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x14ac:dyDescent="0.35">
      <c r="A818" s="1"/>
      <c r="B818" s="15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x14ac:dyDescent="0.35">
      <c r="A819" s="1"/>
      <c r="B819" s="15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x14ac:dyDescent="0.35">
      <c r="A820" s="1"/>
      <c r="B820" s="15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x14ac:dyDescent="0.35">
      <c r="A821" s="1"/>
      <c r="B821" s="15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x14ac:dyDescent="0.35">
      <c r="A822" s="1"/>
      <c r="B822" s="15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x14ac:dyDescent="0.35">
      <c r="A823" s="1"/>
      <c r="B823" s="15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x14ac:dyDescent="0.35">
      <c r="A824" s="1"/>
      <c r="B824" s="15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x14ac:dyDescent="0.35">
      <c r="A825" s="1"/>
      <c r="B825" s="15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x14ac:dyDescent="0.35">
      <c r="A826" s="1"/>
      <c r="B826" s="15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x14ac:dyDescent="0.35">
      <c r="A827" s="1"/>
      <c r="B827" s="15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x14ac:dyDescent="0.35">
      <c r="A828" s="1"/>
      <c r="B828" s="15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x14ac:dyDescent="0.35">
      <c r="A829" s="1"/>
      <c r="B829" s="15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x14ac:dyDescent="0.35">
      <c r="A830" s="1"/>
      <c r="B830" s="15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x14ac:dyDescent="0.35">
      <c r="A831" s="1"/>
      <c r="B831" s="15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x14ac:dyDescent="0.35">
      <c r="A832" s="1"/>
      <c r="B832" s="15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x14ac:dyDescent="0.35">
      <c r="A833" s="1"/>
      <c r="B833" s="15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x14ac:dyDescent="0.35">
      <c r="A834" s="1"/>
      <c r="B834" s="15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x14ac:dyDescent="0.35">
      <c r="A835" s="1"/>
      <c r="B835" s="15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x14ac:dyDescent="0.35">
      <c r="A836" s="1"/>
      <c r="B836" s="15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x14ac:dyDescent="0.35">
      <c r="A837" s="1"/>
      <c r="B837" s="15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x14ac:dyDescent="0.35">
      <c r="A838" s="1"/>
      <c r="B838" s="15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x14ac:dyDescent="0.35">
      <c r="A839" s="1"/>
      <c r="B839" s="15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x14ac:dyDescent="0.35">
      <c r="A840" s="1"/>
      <c r="B840" s="15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x14ac:dyDescent="0.35">
      <c r="A841" s="1"/>
      <c r="B841" s="15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x14ac:dyDescent="0.35">
      <c r="A842" s="1"/>
      <c r="B842" s="15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x14ac:dyDescent="0.35">
      <c r="A843" s="1"/>
      <c r="B843" s="15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x14ac:dyDescent="0.35">
      <c r="A844" s="1"/>
      <c r="B844" s="15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x14ac:dyDescent="0.35">
      <c r="A845" s="1"/>
      <c r="B845" s="15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x14ac:dyDescent="0.35">
      <c r="A846" s="1"/>
      <c r="B846" s="15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x14ac:dyDescent="0.35">
      <c r="A847" s="1"/>
      <c r="B847" s="15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x14ac:dyDescent="0.35">
      <c r="A848" s="1"/>
      <c r="B848" s="15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x14ac:dyDescent="0.35">
      <c r="A849" s="1"/>
      <c r="B849" s="15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x14ac:dyDescent="0.35">
      <c r="A850" s="1"/>
      <c r="B850" s="15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x14ac:dyDescent="0.35">
      <c r="A851" s="1"/>
      <c r="B851" s="15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x14ac:dyDescent="0.35">
      <c r="A852" s="1"/>
      <c r="B852" s="15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x14ac:dyDescent="0.35">
      <c r="A853" s="1"/>
      <c r="B853" s="15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x14ac:dyDescent="0.35">
      <c r="A854" s="1"/>
      <c r="B854" s="15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x14ac:dyDescent="0.35">
      <c r="A855" s="1"/>
      <c r="B855" s="15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x14ac:dyDescent="0.35">
      <c r="A856" s="1"/>
      <c r="B856" s="15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x14ac:dyDescent="0.35">
      <c r="A857" s="1"/>
      <c r="B857" s="15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x14ac:dyDescent="0.35">
      <c r="A858" s="1"/>
      <c r="B858" s="15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x14ac:dyDescent="0.35">
      <c r="A859" s="1"/>
      <c r="B859" s="15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x14ac:dyDescent="0.35">
      <c r="A860" s="1"/>
      <c r="B860" s="15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x14ac:dyDescent="0.35">
      <c r="A861" s="1"/>
      <c r="B861" s="15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x14ac:dyDescent="0.35">
      <c r="A862" s="1"/>
      <c r="B862" s="15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x14ac:dyDescent="0.35">
      <c r="A863" s="1"/>
      <c r="B863" s="15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x14ac:dyDescent="0.35">
      <c r="A864" s="1"/>
      <c r="B864" s="15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x14ac:dyDescent="0.35">
      <c r="A865" s="1"/>
      <c r="B865" s="15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x14ac:dyDescent="0.35">
      <c r="A866" s="1"/>
      <c r="B866" s="15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x14ac:dyDescent="0.35">
      <c r="A867" s="1"/>
      <c r="B867" s="15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x14ac:dyDescent="0.35">
      <c r="A868" s="1"/>
      <c r="B868" s="15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x14ac:dyDescent="0.35">
      <c r="A869" s="1"/>
      <c r="B869" s="15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x14ac:dyDescent="0.35">
      <c r="A870" s="1"/>
      <c r="B870" s="15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x14ac:dyDescent="0.35">
      <c r="A871" s="1"/>
      <c r="B871" s="15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x14ac:dyDescent="0.35">
      <c r="A872" s="1"/>
      <c r="B872" s="15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x14ac:dyDescent="0.35">
      <c r="A873" s="1"/>
      <c r="B873" s="15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x14ac:dyDescent="0.35">
      <c r="A874" s="1"/>
      <c r="B874" s="15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x14ac:dyDescent="0.35">
      <c r="A875" s="1"/>
      <c r="B875" s="15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x14ac:dyDescent="0.35">
      <c r="A876" s="1"/>
      <c r="B876" s="15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x14ac:dyDescent="0.35">
      <c r="A877" s="1"/>
      <c r="B877" s="15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x14ac:dyDescent="0.35">
      <c r="A878" s="1"/>
      <c r="B878" s="15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x14ac:dyDescent="0.35">
      <c r="A879" s="1"/>
      <c r="B879" s="15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x14ac:dyDescent="0.35">
      <c r="A880" s="1"/>
      <c r="B880" s="15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x14ac:dyDescent="0.35">
      <c r="A881" s="1"/>
      <c r="B881" s="15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x14ac:dyDescent="0.35">
      <c r="A882" s="1"/>
      <c r="B882" s="15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x14ac:dyDescent="0.35">
      <c r="A883" s="1"/>
      <c r="B883" s="15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x14ac:dyDescent="0.35">
      <c r="A884" s="1"/>
      <c r="B884" s="15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x14ac:dyDescent="0.35">
      <c r="A885" s="1"/>
      <c r="B885" s="15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x14ac:dyDescent="0.35">
      <c r="A886" s="1"/>
      <c r="B886" s="15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x14ac:dyDescent="0.35">
      <c r="A887" s="1"/>
      <c r="B887" s="15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x14ac:dyDescent="0.35">
      <c r="A888" s="1"/>
      <c r="B888" s="15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x14ac:dyDescent="0.35">
      <c r="A889" s="1"/>
      <c r="B889" s="15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x14ac:dyDescent="0.35">
      <c r="A890" s="1"/>
      <c r="B890" s="15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x14ac:dyDescent="0.35">
      <c r="A891" s="1"/>
      <c r="B891" s="15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x14ac:dyDescent="0.35">
      <c r="A892" s="1"/>
      <c r="B892" s="15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x14ac:dyDescent="0.35">
      <c r="A893" s="1"/>
      <c r="B893" s="15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x14ac:dyDescent="0.35">
      <c r="A894" s="1"/>
      <c r="B894" s="15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x14ac:dyDescent="0.35">
      <c r="A895" s="1"/>
      <c r="B895" s="15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x14ac:dyDescent="0.35">
      <c r="A896" s="1"/>
      <c r="B896" s="15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x14ac:dyDescent="0.35">
      <c r="A897" s="1"/>
      <c r="B897" s="15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x14ac:dyDescent="0.35">
      <c r="A898" s="1"/>
      <c r="B898" s="15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x14ac:dyDescent="0.35">
      <c r="A899" s="1"/>
      <c r="B899" s="15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x14ac:dyDescent="0.35">
      <c r="A900" s="1"/>
      <c r="B900" s="15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x14ac:dyDescent="0.35">
      <c r="A901" s="1"/>
      <c r="B901" s="15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x14ac:dyDescent="0.35">
      <c r="A902" s="1"/>
      <c r="B902" s="15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x14ac:dyDescent="0.35">
      <c r="A903" s="1"/>
      <c r="B903" s="15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x14ac:dyDescent="0.35">
      <c r="A904" s="1"/>
      <c r="B904" s="15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x14ac:dyDescent="0.35">
      <c r="A905" s="1"/>
      <c r="B905" s="15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x14ac:dyDescent="0.35">
      <c r="A906" s="1"/>
      <c r="B906" s="15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x14ac:dyDescent="0.35">
      <c r="A907" s="1"/>
      <c r="B907" s="15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x14ac:dyDescent="0.35">
      <c r="A908" s="1"/>
      <c r="B908" s="15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x14ac:dyDescent="0.35">
      <c r="A909" s="1"/>
      <c r="B909" s="15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x14ac:dyDescent="0.35">
      <c r="A910" s="1"/>
      <c r="B910" s="15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x14ac:dyDescent="0.35">
      <c r="A911" s="1"/>
      <c r="B911" s="15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x14ac:dyDescent="0.35">
      <c r="A912" s="1"/>
      <c r="B912" s="15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x14ac:dyDescent="0.35">
      <c r="A913" s="1"/>
      <c r="B913" s="15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x14ac:dyDescent="0.35">
      <c r="A914" s="1"/>
      <c r="B914" s="15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x14ac:dyDescent="0.35">
      <c r="A915" s="1"/>
      <c r="B915" s="15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x14ac:dyDescent="0.35">
      <c r="A916" s="1"/>
      <c r="B916" s="15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x14ac:dyDescent="0.35">
      <c r="A917" s="1"/>
      <c r="B917" s="15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x14ac:dyDescent="0.35">
      <c r="A918" s="1"/>
      <c r="B918" s="15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x14ac:dyDescent="0.35">
      <c r="A919" s="1"/>
      <c r="B919" s="15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x14ac:dyDescent="0.35">
      <c r="A920" s="1"/>
      <c r="B920" s="15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x14ac:dyDescent="0.35">
      <c r="A921" s="1"/>
      <c r="B921" s="15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x14ac:dyDescent="0.35">
      <c r="A922" s="1"/>
      <c r="B922" s="15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x14ac:dyDescent="0.35">
      <c r="A923" s="1"/>
      <c r="B923" s="15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x14ac:dyDescent="0.35">
      <c r="A924" s="1"/>
      <c r="B924" s="15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x14ac:dyDescent="0.35">
      <c r="A925" s="1"/>
      <c r="B925" s="15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x14ac:dyDescent="0.35">
      <c r="A926" s="1"/>
      <c r="B926" s="15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x14ac:dyDescent="0.35">
      <c r="A927" s="1"/>
      <c r="B927" s="15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x14ac:dyDescent="0.35">
      <c r="A928" s="1"/>
      <c r="B928" s="15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x14ac:dyDescent="0.35">
      <c r="A929" s="1"/>
      <c r="B929" s="15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x14ac:dyDescent="0.35">
      <c r="A930" s="1"/>
      <c r="B930" s="15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x14ac:dyDescent="0.35">
      <c r="A931" s="1"/>
      <c r="B931" s="15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x14ac:dyDescent="0.35">
      <c r="A932" s="1"/>
      <c r="B932" s="15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x14ac:dyDescent="0.35">
      <c r="A933" s="1"/>
      <c r="B933" s="15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x14ac:dyDescent="0.35">
      <c r="A934" s="1"/>
      <c r="B934" s="15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x14ac:dyDescent="0.35">
      <c r="A935" s="1"/>
      <c r="B935" s="15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x14ac:dyDescent="0.35">
      <c r="A936" s="1"/>
      <c r="B936" s="15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x14ac:dyDescent="0.35">
      <c r="A937" s="1"/>
      <c r="B937" s="15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x14ac:dyDescent="0.35">
      <c r="A938" s="1"/>
      <c r="B938" s="15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x14ac:dyDescent="0.35">
      <c r="A939" s="1"/>
      <c r="B939" s="15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x14ac:dyDescent="0.35">
      <c r="A940" s="1"/>
      <c r="B940" s="15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x14ac:dyDescent="0.35">
      <c r="A941" s="1"/>
      <c r="B941" s="15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x14ac:dyDescent="0.35">
      <c r="A942" s="1"/>
      <c r="B942" s="15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x14ac:dyDescent="0.35">
      <c r="A943" s="1"/>
      <c r="B943" s="15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x14ac:dyDescent="0.35">
      <c r="A944" s="1"/>
      <c r="B944" s="15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x14ac:dyDescent="0.35">
      <c r="A945" s="1"/>
      <c r="B945" s="15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x14ac:dyDescent="0.35">
      <c r="A946" s="1"/>
      <c r="B946" s="15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x14ac:dyDescent="0.35">
      <c r="A947" s="1"/>
      <c r="B947" s="15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x14ac:dyDescent="0.35">
      <c r="A948" s="1"/>
      <c r="B948" s="15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x14ac:dyDescent="0.35">
      <c r="A949" s="1"/>
      <c r="B949" s="15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x14ac:dyDescent="0.35">
      <c r="A950" s="1"/>
      <c r="B950" s="15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x14ac:dyDescent="0.35">
      <c r="A951" s="1"/>
      <c r="B951" s="15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x14ac:dyDescent="0.35">
      <c r="A952" s="1"/>
      <c r="B952" s="15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x14ac:dyDescent="0.35">
      <c r="A953" s="1"/>
      <c r="B953" s="15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x14ac:dyDescent="0.35">
      <c r="A954" s="1"/>
      <c r="B954" s="15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x14ac:dyDescent="0.35">
      <c r="A955" s="1"/>
      <c r="B955" s="15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x14ac:dyDescent="0.35">
      <c r="A956" s="1"/>
      <c r="B956" s="15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x14ac:dyDescent="0.35">
      <c r="A957" s="1"/>
      <c r="B957" s="15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x14ac:dyDescent="0.35">
      <c r="A958" s="1"/>
      <c r="B958" s="15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x14ac:dyDescent="0.35">
      <c r="A959" s="1"/>
      <c r="B959" s="15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x14ac:dyDescent="0.35">
      <c r="A960" s="1"/>
      <c r="B960" s="15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x14ac:dyDescent="0.35">
      <c r="A961" s="1"/>
      <c r="B961" s="15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x14ac:dyDescent="0.35">
      <c r="A962" s="1"/>
      <c r="B962" s="15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x14ac:dyDescent="0.35">
      <c r="A963" s="1"/>
      <c r="B963" s="15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x14ac:dyDescent="0.35">
      <c r="A964" s="1"/>
      <c r="B964" s="15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x14ac:dyDescent="0.35">
      <c r="A965" s="1"/>
      <c r="B965" s="15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x14ac:dyDescent="0.35">
      <c r="A966" s="1"/>
      <c r="B966" s="15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x14ac:dyDescent="0.35">
      <c r="A967" s="1"/>
      <c r="B967" s="15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  <row r="968" spans="1:31" x14ac:dyDescent="0.35">
      <c r="A968" s="1"/>
      <c r="B968" s="15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</row>
    <row r="969" spans="1:31" x14ac:dyDescent="0.35">
      <c r="A969" s="1"/>
      <c r="B969" s="15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</row>
    <row r="970" spans="1:31" x14ac:dyDescent="0.35">
      <c r="A970" s="1"/>
      <c r="B970" s="15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</row>
    <row r="971" spans="1:31" x14ac:dyDescent="0.35">
      <c r="A971" s="1"/>
      <c r="B971" s="15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</row>
    <row r="972" spans="1:31" x14ac:dyDescent="0.35">
      <c r="A972" s="1"/>
      <c r="B972" s="15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</row>
    <row r="973" spans="1:31" x14ac:dyDescent="0.35">
      <c r="A973" s="1"/>
      <c r="B973" s="15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</row>
    <row r="974" spans="1:31" x14ac:dyDescent="0.35">
      <c r="A974" s="1"/>
      <c r="B974" s="15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</row>
    <row r="975" spans="1:31" x14ac:dyDescent="0.35">
      <c r="A975" s="1"/>
      <c r="B975" s="15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</row>
    <row r="976" spans="1:31" x14ac:dyDescent="0.35">
      <c r="A976" s="1"/>
      <c r="B976" s="15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</row>
    <row r="977" spans="1:31" x14ac:dyDescent="0.35">
      <c r="A977" s="1"/>
      <c r="B977" s="15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</row>
    <row r="978" spans="1:31" x14ac:dyDescent="0.35">
      <c r="A978" s="1"/>
      <c r="B978" s="15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</row>
    <row r="979" spans="1:31" x14ac:dyDescent="0.35">
      <c r="A979" s="1"/>
      <c r="B979" s="15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</row>
    <row r="980" spans="1:31" x14ac:dyDescent="0.35">
      <c r="A980" s="1"/>
      <c r="B980" s="15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</row>
    <row r="981" spans="1:31" x14ac:dyDescent="0.35">
      <c r="A981" s="1"/>
      <c r="B981" s="15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</row>
    <row r="982" spans="1:31" x14ac:dyDescent="0.35">
      <c r="A982" s="1"/>
      <c r="B982" s="15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</row>
    <row r="983" spans="1:31" x14ac:dyDescent="0.35">
      <c r="A983" s="1"/>
      <c r="B983" s="15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</row>
    <row r="984" spans="1:31" x14ac:dyDescent="0.35">
      <c r="A984" s="1"/>
      <c r="B984" s="15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</row>
    <row r="985" spans="1:31" x14ac:dyDescent="0.35">
      <c r="A985" s="1"/>
      <c r="B985" s="15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</row>
    <row r="986" spans="1:31" x14ac:dyDescent="0.35">
      <c r="A986" s="1"/>
      <c r="B986" s="15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</row>
    <row r="987" spans="1:31" x14ac:dyDescent="0.35">
      <c r="A987" s="1"/>
      <c r="B987" s="15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</row>
    <row r="988" spans="1:31" x14ac:dyDescent="0.35">
      <c r="A988" s="1"/>
      <c r="B988" s="15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</row>
    <row r="989" spans="1:31" x14ac:dyDescent="0.35">
      <c r="A989" s="1"/>
      <c r="B989" s="15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</row>
    <row r="990" spans="1:31" x14ac:dyDescent="0.35">
      <c r="A990" s="1"/>
      <c r="B990" s="15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</row>
    <row r="991" spans="1:31" x14ac:dyDescent="0.35">
      <c r="A991" s="1"/>
      <c r="B991" s="15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</row>
    <row r="992" spans="1:31" x14ac:dyDescent="0.35">
      <c r="A992" s="1"/>
      <c r="B992" s="15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</row>
    <row r="993" spans="1:31" x14ac:dyDescent="0.35">
      <c r="A993" s="1"/>
      <c r="B993" s="15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</row>
    <row r="994" spans="1:31" x14ac:dyDescent="0.35">
      <c r="A994" s="1"/>
      <c r="B994" s="15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</row>
    <row r="995" spans="1:31" x14ac:dyDescent="0.35">
      <c r="A995" s="1"/>
      <c r="B995" s="15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</row>
    <row r="996" spans="1:31" x14ac:dyDescent="0.35">
      <c r="A996" s="1"/>
      <c r="B996" s="15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</row>
    <row r="997" spans="1:31" x14ac:dyDescent="0.35">
      <c r="A997" s="1"/>
      <c r="B997" s="15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</row>
    <row r="998" spans="1:31" x14ac:dyDescent="0.35">
      <c r="A998" s="1"/>
      <c r="B998" s="15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</row>
    <row r="999" spans="1:31" x14ac:dyDescent="0.35">
      <c r="A999" s="1"/>
      <c r="B999" s="15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</row>
    <row r="1000" spans="1:31" x14ac:dyDescent="0.35">
      <c r="A1000" s="1"/>
      <c r="B1000" s="15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</row>
    <row r="1001" spans="1:31" x14ac:dyDescent="0.35">
      <c r="A1001" s="1"/>
      <c r="B1001" s="15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</row>
  </sheetData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0E43D-F83F-4414-B890-77C6B44788F2}">
  <dimension ref="A1:DL1001"/>
  <sheetViews>
    <sheetView zoomScale="80" zoomScaleNormal="80" workbookViewId="0"/>
  </sheetViews>
  <sheetFormatPr defaultColWidth="12.58203125" defaultRowHeight="14" x14ac:dyDescent="0.3"/>
  <cols>
    <col min="1" max="1" width="42.83203125" style="71" bestFit="1" customWidth="1"/>
    <col min="2" max="2" width="7.5" style="88" bestFit="1" customWidth="1"/>
    <col min="3" max="3" width="25.33203125" style="71" bestFit="1" customWidth="1"/>
    <col min="4" max="4" width="22.25" style="71" bestFit="1" customWidth="1"/>
    <col min="5" max="5" width="28.58203125" style="71" bestFit="1" customWidth="1"/>
    <col min="6" max="6" width="27.75" style="71" bestFit="1" customWidth="1"/>
    <col min="7" max="7" width="32.58203125" style="71" bestFit="1" customWidth="1"/>
    <col min="8" max="8" width="23.33203125" style="71" bestFit="1" customWidth="1"/>
    <col min="9" max="9" width="29.33203125" style="71" bestFit="1" customWidth="1"/>
    <col min="10" max="10" width="25.83203125" style="71" bestFit="1" customWidth="1"/>
    <col min="11" max="11" width="13.33203125" style="71" bestFit="1" customWidth="1"/>
    <col min="12" max="12" width="18.25" style="71" bestFit="1" customWidth="1"/>
    <col min="13" max="13" width="31.75" style="71" bestFit="1" customWidth="1"/>
    <col min="14" max="14" width="33.83203125" style="71" bestFit="1" customWidth="1"/>
    <col min="15" max="15" width="22.5" style="71" bestFit="1" customWidth="1"/>
    <col min="16" max="16" width="33.83203125" style="71" bestFit="1" customWidth="1"/>
    <col min="17" max="17" width="28.58203125" style="71" bestFit="1" customWidth="1"/>
    <col min="18" max="18" width="21.33203125" style="71" bestFit="1" customWidth="1"/>
    <col min="19" max="19" width="20.58203125" style="71" bestFit="1" customWidth="1"/>
    <col min="20" max="20" width="26.83203125" style="71" bestFit="1" customWidth="1"/>
    <col min="21" max="21" width="21.33203125" style="71" bestFit="1" customWidth="1"/>
    <col min="22" max="22" width="27.5" style="71" bestFit="1" customWidth="1"/>
    <col min="23" max="23" width="24.83203125" style="71" bestFit="1" customWidth="1"/>
    <col min="24" max="24" width="27.58203125" style="71" bestFit="1" customWidth="1"/>
    <col min="25" max="25" width="26.08203125" style="71" bestFit="1" customWidth="1"/>
    <col min="26" max="26" width="33.83203125" style="71" bestFit="1" customWidth="1"/>
    <col min="27" max="27" width="23.33203125" style="71" bestFit="1" customWidth="1"/>
    <col min="28" max="28" width="26.58203125" style="71" bestFit="1" customWidth="1"/>
    <col min="29" max="29" width="29.08203125" style="71" bestFit="1" customWidth="1"/>
    <col min="30" max="30" width="15" style="71" bestFit="1" customWidth="1"/>
    <col min="31" max="31" width="8.83203125" style="71" bestFit="1" customWidth="1"/>
    <col min="32" max="32" width="14.83203125" style="71" bestFit="1" customWidth="1"/>
    <col min="33" max="33" width="12.58203125" style="71" bestFit="1" customWidth="1"/>
    <col min="34" max="34" width="9.33203125" style="71" bestFit="1" customWidth="1"/>
    <col min="35" max="35" width="33.83203125" style="71" bestFit="1" customWidth="1"/>
    <col min="36" max="36" width="12.83203125" style="71" bestFit="1" customWidth="1"/>
    <col min="37" max="37" width="12" style="71" bestFit="1" customWidth="1"/>
    <col min="38" max="38" width="10.58203125" style="71" bestFit="1" customWidth="1"/>
    <col min="39" max="39" width="13" style="71" bestFit="1" customWidth="1"/>
    <col min="40" max="40" width="10.08203125" style="71" bestFit="1" customWidth="1"/>
    <col min="41" max="41" width="11.08203125" style="71" bestFit="1" customWidth="1"/>
    <col min="42" max="42" width="11.75" style="71" bestFit="1" customWidth="1"/>
    <col min="43" max="43" width="12.08203125" style="71" bestFit="1" customWidth="1"/>
    <col min="44" max="44" width="10.75" style="71" bestFit="1" customWidth="1"/>
    <col min="45" max="45" width="13.5" style="71" bestFit="1" customWidth="1"/>
    <col min="46" max="46" width="12.25" style="71" bestFit="1" customWidth="1"/>
    <col min="47" max="47" width="10.58203125" style="71" bestFit="1" customWidth="1"/>
    <col min="48" max="48" width="12.33203125" style="71" bestFit="1" customWidth="1"/>
    <col min="49" max="50" width="10.33203125" style="71" bestFit="1" customWidth="1"/>
    <col min="51" max="51" width="13" style="71" bestFit="1" customWidth="1"/>
    <col min="52" max="52" width="15.25" style="71" bestFit="1" customWidth="1"/>
    <col min="53" max="53" width="9.08203125" style="71" bestFit="1" customWidth="1"/>
    <col min="54" max="54" width="12.58203125" style="71"/>
    <col min="55" max="55" width="12.33203125" style="71" bestFit="1" customWidth="1"/>
    <col min="56" max="56" width="33.83203125" style="71" bestFit="1" customWidth="1"/>
    <col min="57" max="57" width="12.33203125" style="71" bestFit="1" customWidth="1"/>
    <col min="58" max="58" width="9.83203125" style="71" bestFit="1" customWidth="1"/>
    <col min="59" max="59" width="13.08203125" style="71" bestFit="1" customWidth="1"/>
    <col min="60" max="60" width="11.75" style="71" bestFit="1" customWidth="1"/>
    <col min="61" max="61" width="17.5" style="71" bestFit="1" customWidth="1"/>
    <col min="62" max="62" width="12.58203125" style="71"/>
    <col min="63" max="63" width="10.33203125" style="71" bestFit="1" customWidth="1"/>
    <col min="64" max="64" width="13.5" style="71" bestFit="1" customWidth="1"/>
    <col min="65" max="65" width="12.08203125" style="71" bestFit="1" customWidth="1"/>
    <col min="66" max="66" width="14.83203125" style="71" bestFit="1" customWidth="1"/>
    <col min="67" max="67" width="15.08203125" style="71" bestFit="1" customWidth="1"/>
    <col min="68" max="68" width="11.33203125" style="71" bestFit="1" customWidth="1"/>
    <col min="69" max="69" width="12.58203125" style="71"/>
    <col min="70" max="70" width="12.25" style="71" bestFit="1" customWidth="1"/>
    <col min="71" max="71" width="10.5" style="71" bestFit="1" customWidth="1"/>
    <col min="72" max="72" width="12.08203125" style="71" bestFit="1" customWidth="1"/>
    <col min="73" max="73" width="10.83203125" style="71" bestFit="1" customWidth="1"/>
    <col min="74" max="74" width="10.75" style="71" bestFit="1" customWidth="1"/>
    <col min="75" max="75" width="11.83203125" style="71" bestFit="1" customWidth="1"/>
    <col min="76" max="76" width="13.58203125" style="71" bestFit="1" customWidth="1"/>
    <col min="77" max="77" width="11.83203125" style="71" bestFit="1" customWidth="1"/>
    <col min="78" max="78" width="12.33203125" style="71" bestFit="1" customWidth="1"/>
    <col min="79" max="79" width="11.08203125" style="71" bestFit="1" customWidth="1"/>
    <col min="80" max="80" width="12.58203125" style="71"/>
    <col min="81" max="81" width="10.83203125" style="71" bestFit="1" customWidth="1"/>
    <col min="82" max="82" width="14.75" style="71" bestFit="1" customWidth="1"/>
    <col min="83" max="83" width="12.58203125" style="71" bestFit="1" customWidth="1"/>
    <col min="84" max="84" width="9.58203125" style="71" bestFit="1" customWidth="1"/>
    <col min="85" max="85" width="12.58203125" style="71"/>
    <col min="86" max="86" width="33.83203125" style="71" bestFit="1" customWidth="1"/>
    <col min="87" max="87" width="13.33203125" style="71" bestFit="1" customWidth="1"/>
    <col min="88" max="88" width="12.58203125" style="71"/>
    <col min="89" max="89" width="10.58203125" style="71" bestFit="1" customWidth="1"/>
    <col min="90" max="90" width="12.33203125" style="71" bestFit="1" customWidth="1"/>
    <col min="91" max="91" width="12.08203125" style="71" bestFit="1" customWidth="1"/>
    <col min="92" max="16384" width="12.58203125" style="71"/>
  </cols>
  <sheetData>
    <row r="1" spans="1:91" ht="57.5" x14ac:dyDescent="0.3">
      <c r="A1" s="66" t="s">
        <v>0</v>
      </c>
      <c r="B1" s="67" t="s">
        <v>1</v>
      </c>
      <c r="C1" s="68" t="s">
        <v>1087</v>
      </c>
      <c r="D1" s="68" t="s">
        <v>1088</v>
      </c>
      <c r="E1" s="68" t="s">
        <v>1089</v>
      </c>
      <c r="F1" s="68" t="s">
        <v>1090</v>
      </c>
      <c r="G1" s="68" t="s">
        <v>1091</v>
      </c>
      <c r="H1" s="68" t="s">
        <v>1092</v>
      </c>
      <c r="I1" s="68" t="s">
        <v>1093</v>
      </c>
      <c r="J1" s="68" t="s">
        <v>1094</v>
      </c>
      <c r="K1" s="68" t="s">
        <v>1095</v>
      </c>
      <c r="L1" s="68" t="s">
        <v>1096</v>
      </c>
      <c r="M1" s="68" t="s">
        <v>1097</v>
      </c>
      <c r="N1" s="68" t="s">
        <v>1098</v>
      </c>
      <c r="O1" s="68" t="s">
        <v>1099</v>
      </c>
      <c r="P1" s="68" t="s">
        <v>1100</v>
      </c>
      <c r="Q1" s="68" t="s">
        <v>1101</v>
      </c>
      <c r="R1" s="68" t="s">
        <v>1102</v>
      </c>
      <c r="S1" s="68" t="s">
        <v>1103</v>
      </c>
      <c r="T1" s="68" t="s">
        <v>1104</v>
      </c>
      <c r="U1" s="68" t="s">
        <v>1105</v>
      </c>
      <c r="V1" s="69" t="s">
        <v>1106</v>
      </c>
      <c r="W1" s="68" t="s">
        <v>1107</v>
      </c>
      <c r="X1" s="68" t="s">
        <v>1108</v>
      </c>
      <c r="Y1" s="68" t="s">
        <v>1109</v>
      </c>
      <c r="Z1" s="68" t="s">
        <v>1110</v>
      </c>
      <c r="AA1" s="68" t="s">
        <v>1111</v>
      </c>
      <c r="AB1" s="68" t="s">
        <v>1112</v>
      </c>
      <c r="AC1" s="68" t="s">
        <v>1113</v>
      </c>
      <c r="AD1" s="68" t="s">
        <v>1114</v>
      </c>
      <c r="AE1" s="68" t="s">
        <v>1115</v>
      </c>
      <c r="AF1" s="68" t="s">
        <v>1116</v>
      </c>
      <c r="AG1" s="68" t="s">
        <v>1117</v>
      </c>
      <c r="AH1" s="68" t="s">
        <v>1118</v>
      </c>
      <c r="AI1" s="68" t="s">
        <v>1119</v>
      </c>
      <c r="AJ1" s="68" t="s">
        <v>1120</v>
      </c>
      <c r="AK1" s="68" t="s">
        <v>1121</v>
      </c>
      <c r="AL1" s="68" t="s">
        <v>1122</v>
      </c>
      <c r="AM1" s="68" t="s">
        <v>1123</v>
      </c>
      <c r="AN1" s="68" t="s">
        <v>1124</v>
      </c>
      <c r="AO1" s="68" t="s">
        <v>1125</v>
      </c>
      <c r="AP1" s="68" t="s">
        <v>1126</v>
      </c>
      <c r="AQ1" s="68" t="s">
        <v>1127</v>
      </c>
      <c r="AR1" s="68" t="s">
        <v>1128</v>
      </c>
      <c r="AS1" s="68" t="s">
        <v>1129</v>
      </c>
      <c r="AT1" s="68" t="s">
        <v>1130</v>
      </c>
      <c r="AU1" s="68" t="s">
        <v>1131</v>
      </c>
      <c r="AV1" s="69" t="s">
        <v>1132</v>
      </c>
      <c r="AW1" s="68" t="s">
        <v>1133</v>
      </c>
      <c r="AX1" s="68" t="s">
        <v>1134</v>
      </c>
      <c r="AY1" s="68" t="s">
        <v>1135</v>
      </c>
      <c r="AZ1" s="68" t="s">
        <v>1136</v>
      </c>
      <c r="BA1" s="68" t="s">
        <v>1137</v>
      </c>
      <c r="BB1" s="68" t="s">
        <v>1138</v>
      </c>
      <c r="BC1" s="69" t="s">
        <v>1139</v>
      </c>
      <c r="BD1" s="68" t="s">
        <v>1140</v>
      </c>
      <c r="BE1" s="69" t="s">
        <v>1141</v>
      </c>
      <c r="BF1" s="68" t="s">
        <v>1142</v>
      </c>
      <c r="BG1" s="68" t="s">
        <v>1143</v>
      </c>
      <c r="BH1" s="68" t="s">
        <v>1144</v>
      </c>
      <c r="BI1" s="68" t="s">
        <v>1145</v>
      </c>
      <c r="BJ1" s="69" t="s">
        <v>1146</v>
      </c>
      <c r="BK1" s="68" t="s">
        <v>1147</v>
      </c>
      <c r="BL1" s="68" t="s">
        <v>1148</v>
      </c>
      <c r="BM1" s="68" t="s">
        <v>1149</v>
      </c>
      <c r="BN1" s="68" t="s">
        <v>1150</v>
      </c>
      <c r="BO1" s="68" t="s">
        <v>1151</v>
      </c>
      <c r="BP1" s="68" t="s">
        <v>1152</v>
      </c>
      <c r="BQ1" s="68" t="s">
        <v>1153</v>
      </c>
      <c r="BR1" s="68" t="s">
        <v>1154</v>
      </c>
      <c r="BS1" s="68" t="s">
        <v>1155</v>
      </c>
      <c r="BT1" s="68" t="s">
        <v>1156</v>
      </c>
      <c r="BU1" s="68" t="s">
        <v>1157</v>
      </c>
      <c r="BV1" s="68" t="s">
        <v>1158</v>
      </c>
      <c r="BW1" s="68" t="s">
        <v>1159</v>
      </c>
      <c r="BX1" s="68" t="s">
        <v>1160</v>
      </c>
      <c r="BY1" s="68" t="s">
        <v>1161</v>
      </c>
      <c r="BZ1" s="69" t="s">
        <v>1162</v>
      </c>
      <c r="CA1" s="68" t="s">
        <v>1163</v>
      </c>
      <c r="CB1" s="68" t="s">
        <v>1164</v>
      </c>
      <c r="CC1" s="68" t="s">
        <v>1165</v>
      </c>
      <c r="CD1" s="68" t="s">
        <v>1166</v>
      </c>
      <c r="CE1" s="68" t="s">
        <v>1167</v>
      </c>
      <c r="CF1" s="68" t="s">
        <v>1168</v>
      </c>
      <c r="CG1" s="69" t="s">
        <v>1169</v>
      </c>
      <c r="CH1" s="68" t="s">
        <v>1170</v>
      </c>
      <c r="CI1" s="69" t="s">
        <v>1171</v>
      </c>
      <c r="CJ1" s="68" t="s">
        <v>1172</v>
      </c>
      <c r="CK1" s="68" t="s">
        <v>1173</v>
      </c>
      <c r="CL1" s="69" t="s">
        <v>1174</v>
      </c>
      <c r="CM1" s="70" t="s">
        <v>1175</v>
      </c>
    </row>
    <row r="2" spans="1:91" ht="14.5" x14ac:dyDescent="0.3">
      <c r="A2" s="72" t="s">
        <v>64</v>
      </c>
      <c r="B2" s="73" t="s">
        <v>65</v>
      </c>
      <c r="C2" s="74" t="s">
        <v>1176</v>
      </c>
      <c r="D2" s="75" t="s">
        <v>1177</v>
      </c>
      <c r="E2" s="75" t="s">
        <v>1178</v>
      </c>
      <c r="F2" s="75" t="s">
        <v>1179</v>
      </c>
      <c r="G2" s="75" t="s">
        <v>1180</v>
      </c>
      <c r="H2" s="75" t="s">
        <v>1181</v>
      </c>
      <c r="I2" s="75" t="s">
        <v>1182</v>
      </c>
      <c r="J2" s="75" t="s">
        <v>1183</v>
      </c>
      <c r="K2" s="75" t="s">
        <v>1184</v>
      </c>
      <c r="L2" s="75" t="s">
        <v>1185</v>
      </c>
      <c r="M2" s="75" t="s">
        <v>1186</v>
      </c>
      <c r="N2" s="75" t="s">
        <v>1187</v>
      </c>
      <c r="O2" s="75" t="s">
        <v>1188</v>
      </c>
      <c r="P2" s="75" t="s">
        <v>1189</v>
      </c>
      <c r="Q2" s="75" t="s">
        <v>1190</v>
      </c>
      <c r="R2" s="75" t="s">
        <v>1191</v>
      </c>
      <c r="S2" s="75" t="s">
        <v>1192</v>
      </c>
      <c r="T2" s="75" t="s">
        <v>1193</v>
      </c>
      <c r="U2" s="75" t="s">
        <v>1194</v>
      </c>
      <c r="V2" s="76" t="s">
        <v>1195</v>
      </c>
      <c r="W2" s="77" t="s">
        <v>1196</v>
      </c>
      <c r="X2" s="75" t="s">
        <v>1197</v>
      </c>
      <c r="Y2" s="75" t="s">
        <v>1198</v>
      </c>
      <c r="Z2" s="75" t="s">
        <v>1199</v>
      </c>
      <c r="AA2" s="75" t="s">
        <v>1200</v>
      </c>
      <c r="AB2" s="75" t="s">
        <v>1201</v>
      </c>
      <c r="AC2" s="75" t="s">
        <v>1202</v>
      </c>
      <c r="AD2" s="75" t="s">
        <v>1203</v>
      </c>
      <c r="AE2" s="78" t="s">
        <v>1204</v>
      </c>
      <c r="AF2" s="78" t="s">
        <v>1205</v>
      </c>
      <c r="AG2" s="78" t="s">
        <v>1206</v>
      </c>
      <c r="AH2" s="78" t="s">
        <v>1207</v>
      </c>
      <c r="AI2" s="78" t="s">
        <v>1208</v>
      </c>
      <c r="AJ2" s="78" t="s">
        <v>1209</v>
      </c>
      <c r="AK2" s="78" t="s">
        <v>1210</v>
      </c>
      <c r="AL2" s="78" t="s">
        <v>1211</v>
      </c>
      <c r="AM2" s="78" t="s">
        <v>1212</v>
      </c>
      <c r="AN2" s="78" t="s">
        <v>1213</v>
      </c>
      <c r="AO2" s="78" t="s">
        <v>1214</v>
      </c>
      <c r="AP2" s="78" t="s">
        <v>1215</v>
      </c>
      <c r="AQ2" s="78" t="s">
        <v>1216</v>
      </c>
      <c r="AR2" s="78" t="s">
        <v>1217</v>
      </c>
      <c r="AS2" s="78" t="s">
        <v>1218</v>
      </c>
      <c r="AT2" s="78" t="s">
        <v>1219</v>
      </c>
      <c r="AU2" s="78" t="s">
        <v>1220</v>
      </c>
      <c r="AV2" s="79" t="s">
        <v>1221</v>
      </c>
      <c r="AW2" s="78" t="s">
        <v>1222</v>
      </c>
      <c r="AX2" s="78" t="s">
        <v>1223</v>
      </c>
      <c r="AY2" s="78" t="s">
        <v>1224</v>
      </c>
      <c r="AZ2" s="78" t="s">
        <v>1225</v>
      </c>
      <c r="BA2" s="78" t="s">
        <v>1226</v>
      </c>
      <c r="BB2" s="78" t="s">
        <v>1227</v>
      </c>
      <c r="BC2" s="79" t="s">
        <v>1228</v>
      </c>
      <c r="BD2" s="78" t="s">
        <v>1229</v>
      </c>
      <c r="BE2" s="79" t="s">
        <v>1230</v>
      </c>
      <c r="BF2" s="78" t="s">
        <v>1231</v>
      </c>
      <c r="BG2" s="78" t="s">
        <v>1232</v>
      </c>
      <c r="BH2" s="78" t="s">
        <v>1233</v>
      </c>
      <c r="BI2" s="78" t="s">
        <v>1234</v>
      </c>
      <c r="BJ2" s="79" t="s">
        <v>1235</v>
      </c>
      <c r="BK2" s="78" t="s">
        <v>1236</v>
      </c>
      <c r="BL2" s="78" t="s">
        <v>1237</v>
      </c>
      <c r="BM2" s="78" t="s">
        <v>1238</v>
      </c>
      <c r="BN2" s="78" t="s">
        <v>1239</v>
      </c>
      <c r="BO2" s="78" t="s">
        <v>1240</v>
      </c>
      <c r="BP2" s="78" t="s">
        <v>1241</v>
      </c>
      <c r="BQ2" s="78" t="s">
        <v>1242</v>
      </c>
      <c r="BR2" s="78" t="s">
        <v>1243</v>
      </c>
      <c r="BS2" s="78" t="s">
        <v>1244</v>
      </c>
      <c r="BT2" s="78" t="s">
        <v>1245</v>
      </c>
      <c r="BU2" s="78" t="s">
        <v>1246</v>
      </c>
      <c r="BV2" s="78" t="s">
        <v>1247</v>
      </c>
      <c r="BW2" s="78" t="s">
        <v>1248</v>
      </c>
      <c r="BX2" s="78" t="s">
        <v>1249</v>
      </c>
      <c r="BY2" s="78" t="s">
        <v>1250</v>
      </c>
      <c r="BZ2" s="79" t="s">
        <v>1251</v>
      </c>
      <c r="CA2" s="78" t="s">
        <v>1252</v>
      </c>
      <c r="CB2" s="78" t="s">
        <v>1253</v>
      </c>
      <c r="CC2" s="78" t="s">
        <v>1254</v>
      </c>
      <c r="CD2" s="78" t="s">
        <v>1255</v>
      </c>
      <c r="CE2" s="78" t="s">
        <v>1256</v>
      </c>
      <c r="CF2" s="78" t="s">
        <v>1257</v>
      </c>
      <c r="CG2" s="79" t="s">
        <v>1258</v>
      </c>
      <c r="CH2" s="78" t="s">
        <v>1259</v>
      </c>
      <c r="CI2" s="79" t="s">
        <v>1260</v>
      </c>
      <c r="CJ2" s="78" t="s">
        <v>1261</v>
      </c>
      <c r="CK2" s="78" t="s">
        <v>1262</v>
      </c>
      <c r="CL2" s="79" t="s">
        <v>1263</v>
      </c>
    </row>
    <row r="3" spans="1:91" ht="14.5" x14ac:dyDescent="0.35">
      <c r="A3" s="1" t="s">
        <v>742</v>
      </c>
      <c r="B3" s="81">
        <v>2001</v>
      </c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3">
        <f t="shared" ref="V3:V22" si="0">SUM(C3:U3)</f>
        <v>0</v>
      </c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/>
      <c r="AV3" s="83">
        <f t="shared" ref="AV3:AV22" si="1">SUM(W3:AU3)</f>
        <v>0</v>
      </c>
      <c r="AW3" s="82"/>
      <c r="AX3" s="82"/>
      <c r="AY3" s="82"/>
      <c r="AZ3" s="82"/>
      <c r="BA3" s="82"/>
      <c r="BB3" s="82"/>
      <c r="BC3" s="83">
        <f t="shared" ref="BC3:BC22" si="2">SUM(AW3:BB3)</f>
        <v>0</v>
      </c>
      <c r="BD3" s="82"/>
      <c r="BE3" s="83">
        <f>SUM(BD3:BD3)</f>
        <v>0</v>
      </c>
      <c r="BF3" s="82"/>
      <c r="BG3" s="82"/>
      <c r="BH3" s="82"/>
      <c r="BI3" s="82"/>
      <c r="BJ3" s="83">
        <f t="shared" ref="BJ3:BJ22" si="3">SUM(BF3:BI3)</f>
        <v>0</v>
      </c>
      <c r="BK3" s="82"/>
      <c r="BL3" s="82"/>
      <c r="BM3" s="82"/>
      <c r="BN3" s="82"/>
      <c r="BO3" s="82"/>
      <c r="BP3" s="82"/>
      <c r="BQ3" s="82"/>
      <c r="BR3" s="82"/>
      <c r="BS3" s="82"/>
      <c r="BT3" s="82"/>
      <c r="BU3" s="82"/>
      <c r="BV3" s="82"/>
      <c r="BW3" s="82"/>
      <c r="BX3" s="82"/>
      <c r="BY3" s="82"/>
      <c r="BZ3" s="83">
        <f t="shared" ref="BZ3:BZ22" si="4">SUM(BK3:BY3)</f>
        <v>0</v>
      </c>
      <c r="CA3" s="82"/>
      <c r="CB3" s="82"/>
      <c r="CC3" s="82"/>
      <c r="CD3" s="82"/>
      <c r="CE3" s="82"/>
      <c r="CF3" s="82"/>
      <c r="CG3" s="83">
        <f t="shared" ref="CG3:CG22" si="5">SUM(CA3:CF3)</f>
        <v>0</v>
      </c>
      <c r="CH3" s="82"/>
      <c r="CI3" s="83">
        <f t="shared" ref="CI3:CI22" si="6">SUM(CH3:CH3)</f>
        <v>0</v>
      </c>
      <c r="CJ3" s="82"/>
      <c r="CK3" s="82"/>
      <c r="CL3" s="83">
        <f t="shared" ref="CL3:CL22" si="7">SUM(CJ3:CK3)</f>
        <v>0</v>
      </c>
      <c r="CM3" s="84">
        <f>V3+AV3+BC3+BE3+BJ3+BZ3+CG3+CI3</f>
        <v>0</v>
      </c>
    </row>
    <row r="4" spans="1:91" ht="14.5" x14ac:dyDescent="0.35">
      <c r="A4" s="1" t="s">
        <v>742</v>
      </c>
      <c r="B4" s="81">
        <v>2002</v>
      </c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3">
        <f t="shared" si="0"/>
        <v>0</v>
      </c>
      <c r="W4" s="82"/>
      <c r="X4" s="82"/>
      <c r="Y4" s="82"/>
      <c r="Z4" s="82"/>
      <c r="AA4" s="82"/>
      <c r="AB4" s="82"/>
      <c r="AC4" s="82"/>
      <c r="AD4" s="82"/>
      <c r="AE4" s="82"/>
      <c r="AF4" s="82"/>
      <c r="AG4" s="82"/>
      <c r="AH4" s="82"/>
      <c r="AI4" s="82"/>
      <c r="AJ4" s="82"/>
      <c r="AK4" s="82"/>
      <c r="AL4" s="82"/>
      <c r="AM4" s="82"/>
      <c r="AN4" s="82"/>
      <c r="AO4" s="82"/>
      <c r="AP4" s="82"/>
      <c r="AQ4" s="82"/>
      <c r="AR4" s="82"/>
      <c r="AS4" s="82"/>
      <c r="AT4" s="82"/>
      <c r="AU4" s="82"/>
      <c r="AV4" s="83">
        <f t="shared" si="1"/>
        <v>0</v>
      </c>
      <c r="AW4" s="82"/>
      <c r="AX4" s="82"/>
      <c r="AY4" s="82"/>
      <c r="AZ4" s="82"/>
      <c r="BA4" s="82"/>
      <c r="BB4" s="82"/>
      <c r="BC4" s="83">
        <f t="shared" si="2"/>
        <v>0</v>
      </c>
      <c r="BD4" s="82"/>
      <c r="BE4" s="83">
        <f t="shared" ref="BE4:BE23" si="8">SUM(BD4:BD4)</f>
        <v>0</v>
      </c>
      <c r="BF4" s="82"/>
      <c r="BG4" s="82"/>
      <c r="BH4" s="82"/>
      <c r="BI4" s="82"/>
      <c r="BJ4" s="83">
        <f t="shared" si="3"/>
        <v>0</v>
      </c>
      <c r="BK4" s="82"/>
      <c r="BL4" s="82"/>
      <c r="BM4" s="82"/>
      <c r="BN4" s="82"/>
      <c r="BO4" s="82"/>
      <c r="BP4" s="82"/>
      <c r="BQ4" s="82"/>
      <c r="BR4" s="82"/>
      <c r="BS4" s="82"/>
      <c r="BT4" s="82"/>
      <c r="BU4" s="82"/>
      <c r="BV4" s="82"/>
      <c r="BW4" s="82"/>
      <c r="BX4" s="82"/>
      <c r="BY4" s="82"/>
      <c r="BZ4" s="83">
        <f t="shared" si="4"/>
        <v>0</v>
      </c>
      <c r="CA4" s="82"/>
      <c r="CB4" s="82"/>
      <c r="CC4" s="82"/>
      <c r="CD4" s="82"/>
      <c r="CE4" s="82"/>
      <c r="CF4" s="82"/>
      <c r="CG4" s="83">
        <f t="shared" si="5"/>
        <v>0</v>
      </c>
      <c r="CH4" s="82"/>
      <c r="CI4" s="83">
        <f t="shared" si="6"/>
        <v>0</v>
      </c>
      <c r="CJ4" s="82"/>
      <c r="CK4" s="82"/>
      <c r="CL4" s="83">
        <f t="shared" si="7"/>
        <v>0</v>
      </c>
      <c r="CM4" s="84">
        <f t="shared" ref="CM4:CM23" si="9">V4+AV4+BC4+BE4+BJ4+BZ4+CG4+CI4</f>
        <v>0</v>
      </c>
    </row>
    <row r="5" spans="1:91" ht="14.5" x14ac:dyDescent="0.35">
      <c r="A5" s="1" t="s">
        <v>742</v>
      </c>
      <c r="B5" s="81">
        <v>2003</v>
      </c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3">
        <f t="shared" si="0"/>
        <v>0</v>
      </c>
      <c r="W5" s="82"/>
      <c r="X5" s="82"/>
      <c r="Y5" s="82"/>
      <c r="Z5" s="82"/>
      <c r="AA5" s="82"/>
      <c r="AB5" s="82"/>
      <c r="AC5" s="82"/>
      <c r="AD5" s="82"/>
      <c r="AE5" s="82"/>
      <c r="AF5" s="82"/>
      <c r="AG5" s="82"/>
      <c r="AH5" s="82"/>
      <c r="AI5" s="82"/>
      <c r="AJ5" s="82"/>
      <c r="AK5" s="82"/>
      <c r="AL5" s="82"/>
      <c r="AM5" s="82"/>
      <c r="AN5" s="82"/>
      <c r="AO5" s="82"/>
      <c r="AP5" s="82"/>
      <c r="AQ5" s="82"/>
      <c r="AR5" s="82"/>
      <c r="AS5" s="82"/>
      <c r="AT5" s="82"/>
      <c r="AU5" s="82"/>
      <c r="AV5" s="83">
        <f t="shared" si="1"/>
        <v>0</v>
      </c>
      <c r="AW5" s="82"/>
      <c r="AX5" s="82"/>
      <c r="AY5" s="82"/>
      <c r="AZ5" s="82"/>
      <c r="BA5" s="82"/>
      <c r="BB5" s="82"/>
      <c r="BC5" s="83">
        <f t="shared" si="2"/>
        <v>0</v>
      </c>
      <c r="BD5" s="82"/>
      <c r="BE5" s="83">
        <f t="shared" si="8"/>
        <v>0</v>
      </c>
      <c r="BF5" s="82"/>
      <c r="BG5" s="82"/>
      <c r="BH5" s="82"/>
      <c r="BI5" s="82"/>
      <c r="BJ5" s="83">
        <f t="shared" si="3"/>
        <v>0</v>
      </c>
      <c r="BK5" s="82"/>
      <c r="BL5" s="82"/>
      <c r="BM5" s="82"/>
      <c r="BN5" s="82"/>
      <c r="BO5" s="82"/>
      <c r="BP5" s="82"/>
      <c r="BQ5" s="82"/>
      <c r="BR5" s="82"/>
      <c r="BS5" s="82"/>
      <c r="BT5" s="82"/>
      <c r="BU5" s="82"/>
      <c r="BV5" s="82"/>
      <c r="BW5" s="82"/>
      <c r="BX5" s="82"/>
      <c r="BY5" s="82"/>
      <c r="BZ5" s="83">
        <f t="shared" si="4"/>
        <v>0</v>
      </c>
      <c r="CA5" s="82"/>
      <c r="CB5" s="82"/>
      <c r="CC5" s="82"/>
      <c r="CD5" s="82"/>
      <c r="CE5" s="82"/>
      <c r="CF5" s="82"/>
      <c r="CG5" s="83">
        <f t="shared" si="5"/>
        <v>0</v>
      </c>
      <c r="CH5" s="82"/>
      <c r="CI5" s="83">
        <f t="shared" si="6"/>
        <v>0</v>
      </c>
      <c r="CJ5" s="82"/>
      <c r="CK5" s="82"/>
      <c r="CL5" s="83">
        <f t="shared" si="7"/>
        <v>0</v>
      </c>
      <c r="CM5" s="84">
        <f t="shared" si="9"/>
        <v>0</v>
      </c>
    </row>
    <row r="6" spans="1:91" ht="14.5" x14ac:dyDescent="0.35">
      <c r="A6" s="1" t="s">
        <v>742</v>
      </c>
      <c r="B6" s="81">
        <v>2004</v>
      </c>
      <c r="C6" s="82"/>
      <c r="D6" s="82"/>
      <c r="E6" s="82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3">
        <f t="shared" si="0"/>
        <v>0</v>
      </c>
      <c r="W6" s="82"/>
      <c r="X6" s="82"/>
      <c r="Y6" s="82"/>
      <c r="Z6" s="82"/>
      <c r="AA6" s="82"/>
      <c r="AB6" s="82"/>
      <c r="AC6" s="82"/>
      <c r="AD6" s="82"/>
      <c r="AE6" s="82"/>
      <c r="AF6" s="82"/>
      <c r="AG6" s="82"/>
      <c r="AH6" s="82"/>
      <c r="AI6" s="82"/>
      <c r="AJ6" s="82"/>
      <c r="AK6" s="82"/>
      <c r="AL6" s="82"/>
      <c r="AM6" s="82"/>
      <c r="AN6" s="82"/>
      <c r="AO6" s="82"/>
      <c r="AP6" s="82"/>
      <c r="AQ6" s="82"/>
      <c r="AR6" s="82"/>
      <c r="AS6" s="82"/>
      <c r="AT6" s="82"/>
      <c r="AU6" s="82"/>
      <c r="AV6" s="83">
        <f t="shared" si="1"/>
        <v>0</v>
      </c>
      <c r="AW6" s="82"/>
      <c r="AX6" s="82"/>
      <c r="AY6" s="82"/>
      <c r="AZ6" s="82"/>
      <c r="BA6" s="82"/>
      <c r="BB6" s="82"/>
      <c r="BC6" s="83">
        <f t="shared" si="2"/>
        <v>0</v>
      </c>
      <c r="BD6" s="82"/>
      <c r="BE6" s="83">
        <f t="shared" si="8"/>
        <v>0</v>
      </c>
      <c r="BF6" s="82"/>
      <c r="BG6" s="82"/>
      <c r="BH6" s="82"/>
      <c r="BI6" s="82"/>
      <c r="BJ6" s="83">
        <f t="shared" si="3"/>
        <v>0</v>
      </c>
      <c r="BK6" s="82"/>
      <c r="BL6" s="82"/>
      <c r="BM6" s="82"/>
      <c r="BN6" s="82"/>
      <c r="BO6" s="82"/>
      <c r="BP6" s="82"/>
      <c r="BQ6" s="82"/>
      <c r="BR6" s="82"/>
      <c r="BS6" s="82"/>
      <c r="BT6" s="82"/>
      <c r="BU6" s="82"/>
      <c r="BV6" s="82"/>
      <c r="BW6" s="82"/>
      <c r="BX6" s="82"/>
      <c r="BY6" s="82"/>
      <c r="BZ6" s="83">
        <f t="shared" si="4"/>
        <v>0</v>
      </c>
      <c r="CA6" s="82"/>
      <c r="CB6" s="82"/>
      <c r="CC6" s="82"/>
      <c r="CD6" s="82"/>
      <c r="CE6" s="82"/>
      <c r="CF6" s="82"/>
      <c r="CG6" s="83">
        <f t="shared" si="5"/>
        <v>0</v>
      </c>
      <c r="CH6" s="82"/>
      <c r="CI6" s="83">
        <f t="shared" si="6"/>
        <v>0</v>
      </c>
      <c r="CJ6" s="82"/>
      <c r="CK6" s="82"/>
      <c r="CL6" s="83">
        <f t="shared" si="7"/>
        <v>0</v>
      </c>
      <c r="CM6" s="84">
        <f t="shared" si="9"/>
        <v>0</v>
      </c>
    </row>
    <row r="7" spans="1:91" ht="14.5" x14ac:dyDescent="0.35">
      <c r="A7" s="1" t="s">
        <v>742</v>
      </c>
      <c r="B7" s="81">
        <v>2005</v>
      </c>
      <c r="C7" s="82"/>
      <c r="D7" s="82"/>
      <c r="E7" s="82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83">
        <f t="shared" si="0"/>
        <v>0</v>
      </c>
      <c r="W7" s="82"/>
      <c r="X7" s="82"/>
      <c r="Y7" s="82"/>
      <c r="Z7" s="82"/>
      <c r="AA7" s="82"/>
      <c r="AB7" s="82"/>
      <c r="AC7" s="82"/>
      <c r="AD7" s="82"/>
      <c r="AE7" s="82"/>
      <c r="AF7" s="82"/>
      <c r="AG7" s="82"/>
      <c r="AH7" s="82"/>
      <c r="AI7" s="82"/>
      <c r="AJ7" s="82"/>
      <c r="AK7" s="82"/>
      <c r="AL7" s="82"/>
      <c r="AM7" s="82"/>
      <c r="AN7" s="82"/>
      <c r="AO7" s="82"/>
      <c r="AP7" s="82"/>
      <c r="AQ7" s="82"/>
      <c r="AR7" s="82"/>
      <c r="AS7" s="82"/>
      <c r="AT7" s="82"/>
      <c r="AU7" s="82"/>
      <c r="AV7" s="83">
        <f t="shared" si="1"/>
        <v>0</v>
      </c>
      <c r="AW7" s="82"/>
      <c r="AX7" s="82"/>
      <c r="AY7" s="82"/>
      <c r="AZ7" s="82"/>
      <c r="BA7" s="82"/>
      <c r="BB7" s="82"/>
      <c r="BC7" s="83">
        <f t="shared" si="2"/>
        <v>0</v>
      </c>
      <c r="BD7" s="82"/>
      <c r="BE7" s="83">
        <f t="shared" si="8"/>
        <v>0</v>
      </c>
      <c r="BF7" s="82"/>
      <c r="BG7" s="82"/>
      <c r="BH7" s="82"/>
      <c r="BI7" s="82"/>
      <c r="BJ7" s="83">
        <f t="shared" si="3"/>
        <v>0</v>
      </c>
      <c r="BK7" s="82"/>
      <c r="BL7" s="82"/>
      <c r="BM7" s="82"/>
      <c r="BN7" s="82"/>
      <c r="BO7" s="82"/>
      <c r="BP7" s="82"/>
      <c r="BQ7" s="82"/>
      <c r="BR7" s="82"/>
      <c r="BS7" s="82"/>
      <c r="BT7" s="82"/>
      <c r="BU7" s="82"/>
      <c r="BV7" s="82"/>
      <c r="BW7" s="82"/>
      <c r="BX7" s="82"/>
      <c r="BY7" s="82"/>
      <c r="BZ7" s="83">
        <f t="shared" si="4"/>
        <v>0</v>
      </c>
      <c r="CA7" s="82"/>
      <c r="CB7" s="82"/>
      <c r="CC7" s="82"/>
      <c r="CD7" s="82"/>
      <c r="CE7" s="82"/>
      <c r="CF7" s="82"/>
      <c r="CG7" s="83">
        <f t="shared" si="5"/>
        <v>0</v>
      </c>
      <c r="CH7" s="82"/>
      <c r="CI7" s="83">
        <f t="shared" si="6"/>
        <v>0</v>
      </c>
      <c r="CJ7" s="82"/>
      <c r="CK7" s="82"/>
      <c r="CL7" s="83">
        <f t="shared" si="7"/>
        <v>0</v>
      </c>
      <c r="CM7" s="84">
        <f t="shared" si="9"/>
        <v>0</v>
      </c>
    </row>
    <row r="8" spans="1:91" ht="14.5" x14ac:dyDescent="0.35">
      <c r="A8" s="1" t="s">
        <v>742</v>
      </c>
      <c r="B8" s="81">
        <v>2006</v>
      </c>
      <c r="C8" s="82"/>
      <c r="D8" s="82"/>
      <c r="E8" s="82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  <c r="T8" s="82"/>
      <c r="U8" s="82"/>
      <c r="V8" s="83">
        <f t="shared" si="0"/>
        <v>0</v>
      </c>
      <c r="W8" s="82"/>
      <c r="X8" s="82"/>
      <c r="Y8" s="82"/>
      <c r="Z8" s="82"/>
      <c r="AA8" s="82"/>
      <c r="AB8" s="82"/>
      <c r="AC8" s="82"/>
      <c r="AD8" s="82"/>
      <c r="AE8" s="82"/>
      <c r="AF8" s="82"/>
      <c r="AG8" s="82"/>
      <c r="AH8" s="82"/>
      <c r="AI8" s="82"/>
      <c r="AJ8" s="82"/>
      <c r="AK8" s="82"/>
      <c r="AL8" s="82"/>
      <c r="AM8" s="82"/>
      <c r="AN8" s="82"/>
      <c r="AO8" s="82"/>
      <c r="AP8" s="82"/>
      <c r="AQ8" s="82"/>
      <c r="AR8" s="82"/>
      <c r="AS8" s="82"/>
      <c r="AT8" s="82"/>
      <c r="AU8" s="82"/>
      <c r="AV8" s="83">
        <f t="shared" si="1"/>
        <v>0</v>
      </c>
      <c r="AW8" s="82"/>
      <c r="AX8" s="82"/>
      <c r="AY8" s="82"/>
      <c r="AZ8" s="82"/>
      <c r="BA8" s="82"/>
      <c r="BB8" s="82"/>
      <c r="BC8" s="83">
        <f t="shared" si="2"/>
        <v>0</v>
      </c>
      <c r="BD8" s="82"/>
      <c r="BE8" s="83">
        <f t="shared" si="8"/>
        <v>0</v>
      </c>
      <c r="BF8" s="82"/>
      <c r="BG8" s="82"/>
      <c r="BH8" s="82"/>
      <c r="BI8" s="82"/>
      <c r="BJ8" s="83">
        <f t="shared" si="3"/>
        <v>0</v>
      </c>
      <c r="BK8" s="82"/>
      <c r="BL8" s="82"/>
      <c r="BM8" s="82"/>
      <c r="BN8" s="82"/>
      <c r="BO8" s="82"/>
      <c r="BP8" s="82"/>
      <c r="BQ8" s="82"/>
      <c r="BR8" s="82"/>
      <c r="BS8" s="82"/>
      <c r="BT8" s="82"/>
      <c r="BU8" s="82"/>
      <c r="BV8" s="82"/>
      <c r="BW8" s="82"/>
      <c r="BX8" s="82"/>
      <c r="BY8" s="82"/>
      <c r="BZ8" s="83">
        <f t="shared" si="4"/>
        <v>0</v>
      </c>
      <c r="CA8" s="82"/>
      <c r="CB8" s="82"/>
      <c r="CC8" s="82"/>
      <c r="CD8" s="82"/>
      <c r="CE8" s="82"/>
      <c r="CF8" s="82"/>
      <c r="CG8" s="83">
        <f t="shared" si="5"/>
        <v>0</v>
      </c>
      <c r="CH8" s="82"/>
      <c r="CI8" s="83">
        <f t="shared" si="6"/>
        <v>0</v>
      </c>
      <c r="CJ8" s="82"/>
      <c r="CK8" s="82"/>
      <c r="CL8" s="83">
        <f t="shared" si="7"/>
        <v>0</v>
      </c>
      <c r="CM8" s="84">
        <f t="shared" si="9"/>
        <v>0</v>
      </c>
    </row>
    <row r="9" spans="1:91" ht="14.5" x14ac:dyDescent="0.35">
      <c r="A9" s="1" t="s">
        <v>742</v>
      </c>
      <c r="B9" s="81">
        <v>2007</v>
      </c>
      <c r="C9" s="82"/>
      <c r="D9" s="82"/>
      <c r="E9" s="82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3">
        <f t="shared" si="0"/>
        <v>0</v>
      </c>
      <c r="W9" s="82"/>
      <c r="X9" s="82"/>
      <c r="Y9" s="82"/>
      <c r="Z9" s="82"/>
      <c r="AA9" s="82"/>
      <c r="AB9" s="82"/>
      <c r="AC9" s="82"/>
      <c r="AD9" s="82"/>
      <c r="AE9" s="82"/>
      <c r="AF9" s="82"/>
      <c r="AG9" s="82"/>
      <c r="AH9" s="82"/>
      <c r="AI9" s="82"/>
      <c r="AJ9" s="82"/>
      <c r="AK9" s="82"/>
      <c r="AL9" s="82"/>
      <c r="AM9" s="82"/>
      <c r="AN9" s="82"/>
      <c r="AO9" s="82"/>
      <c r="AP9" s="82"/>
      <c r="AQ9" s="82"/>
      <c r="AR9" s="82"/>
      <c r="AS9" s="82"/>
      <c r="AT9" s="82"/>
      <c r="AU9" s="82"/>
      <c r="AV9" s="83">
        <f t="shared" si="1"/>
        <v>0</v>
      </c>
      <c r="AW9" s="82"/>
      <c r="AX9" s="82"/>
      <c r="AY9" s="82"/>
      <c r="AZ9" s="82"/>
      <c r="BA9" s="82"/>
      <c r="BB9" s="82"/>
      <c r="BC9" s="83">
        <f t="shared" si="2"/>
        <v>0</v>
      </c>
      <c r="BD9" s="82"/>
      <c r="BE9" s="83">
        <f t="shared" si="8"/>
        <v>0</v>
      </c>
      <c r="BF9" s="82"/>
      <c r="BG9" s="82"/>
      <c r="BH9" s="82"/>
      <c r="BI9" s="82"/>
      <c r="BJ9" s="83">
        <f t="shared" si="3"/>
        <v>0</v>
      </c>
      <c r="BK9" s="82"/>
      <c r="BL9" s="82"/>
      <c r="BM9" s="82"/>
      <c r="BN9" s="82"/>
      <c r="BO9" s="82"/>
      <c r="BP9" s="82"/>
      <c r="BQ9" s="82"/>
      <c r="BR9" s="82"/>
      <c r="BS9" s="82"/>
      <c r="BT9" s="82"/>
      <c r="BU9" s="82"/>
      <c r="BV9" s="82"/>
      <c r="BW9" s="82"/>
      <c r="BX9" s="82"/>
      <c r="BY9" s="82"/>
      <c r="BZ9" s="83">
        <f t="shared" si="4"/>
        <v>0</v>
      </c>
      <c r="CA9" s="82"/>
      <c r="CB9" s="82"/>
      <c r="CC9" s="82"/>
      <c r="CD9" s="82"/>
      <c r="CE9" s="82"/>
      <c r="CF9" s="82"/>
      <c r="CG9" s="83">
        <f t="shared" si="5"/>
        <v>0</v>
      </c>
      <c r="CH9" s="82"/>
      <c r="CI9" s="83">
        <f t="shared" si="6"/>
        <v>0</v>
      </c>
      <c r="CJ9" s="82"/>
      <c r="CK9" s="82"/>
      <c r="CL9" s="83">
        <f t="shared" si="7"/>
        <v>0</v>
      </c>
      <c r="CM9" s="84">
        <f t="shared" si="9"/>
        <v>0</v>
      </c>
    </row>
    <row r="10" spans="1:91" ht="14.5" x14ac:dyDescent="0.35">
      <c r="A10" s="1" t="s">
        <v>742</v>
      </c>
      <c r="B10" s="81">
        <v>2008</v>
      </c>
      <c r="C10" s="82"/>
      <c r="D10" s="82"/>
      <c r="E10" s="82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3">
        <f t="shared" si="0"/>
        <v>0</v>
      </c>
      <c r="W10" s="82"/>
      <c r="X10" s="82"/>
      <c r="Y10" s="82"/>
      <c r="Z10" s="82"/>
      <c r="AA10" s="82"/>
      <c r="AB10" s="82"/>
      <c r="AC10" s="82"/>
      <c r="AD10" s="82"/>
      <c r="AE10" s="82"/>
      <c r="AF10" s="82"/>
      <c r="AG10" s="82"/>
      <c r="AH10" s="82"/>
      <c r="AI10" s="82"/>
      <c r="AJ10" s="82"/>
      <c r="AK10" s="82"/>
      <c r="AL10" s="82"/>
      <c r="AM10" s="82"/>
      <c r="AN10" s="82"/>
      <c r="AO10" s="82"/>
      <c r="AP10" s="82"/>
      <c r="AQ10" s="82"/>
      <c r="AR10" s="82"/>
      <c r="AS10" s="82"/>
      <c r="AT10" s="82"/>
      <c r="AU10" s="82"/>
      <c r="AV10" s="83">
        <f t="shared" si="1"/>
        <v>0</v>
      </c>
      <c r="AW10" s="82"/>
      <c r="AX10" s="82"/>
      <c r="AY10" s="82"/>
      <c r="AZ10" s="82"/>
      <c r="BA10" s="82"/>
      <c r="BB10" s="82"/>
      <c r="BC10" s="83">
        <f t="shared" si="2"/>
        <v>0</v>
      </c>
      <c r="BD10" s="82"/>
      <c r="BE10" s="83">
        <f t="shared" si="8"/>
        <v>0</v>
      </c>
      <c r="BF10" s="82"/>
      <c r="BG10" s="82"/>
      <c r="BH10" s="82"/>
      <c r="BI10" s="82"/>
      <c r="BJ10" s="83">
        <f t="shared" si="3"/>
        <v>0</v>
      </c>
      <c r="BK10" s="82"/>
      <c r="BL10" s="82"/>
      <c r="BM10" s="82"/>
      <c r="BN10" s="82"/>
      <c r="BO10" s="82"/>
      <c r="BP10" s="82"/>
      <c r="BQ10" s="82"/>
      <c r="BR10" s="82"/>
      <c r="BS10" s="82"/>
      <c r="BT10" s="82"/>
      <c r="BU10" s="82"/>
      <c r="BV10" s="82"/>
      <c r="BW10" s="82"/>
      <c r="BX10" s="82"/>
      <c r="BY10" s="82"/>
      <c r="BZ10" s="83">
        <f t="shared" si="4"/>
        <v>0</v>
      </c>
      <c r="CA10" s="82"/>
      <c r="CB10" s="82"/>
      <c r="CC10" s="82"/>
      <c r="CD10" s="82"/>
      <c r="CE10" s="82"/>
      <c r="CF10" s="82"/>
      <c r="CG10" s="83">
        <f t="shared" si="5"/>
        <v>0</v>
      </c>
      <c r="CH10" s="82"/>
      <c r="CI10" s="83">
        <f t="shared" si="6"/>
        <v>0</v>
      </c>
      <c r="CJ10" s="82"/>
      <c r="CK10" s="82"/>
      <c r="CL10" s="83">
        <f t="shared" si="7"/>
        <v>0</v>
      </c>
      <c r="CM10" s="84">
        <f t="shared" si="9"/>
        <v>0</v>
      </c>
    </row>
    <row r="11" spans="1:91" ht="14.5" x14ac:dyDescent="0.35">
      <c r="A11" s="1" t="s">
        <v>742</v>
      </c>
      <c r="B11" s="81">
        <v>2009</v>
      </c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3">
        <f t="shared" si="0"/>
        <v>0</v>
      </c>
      <c r="W11" s="82"/>
      <c r="X11" s="82"/>
      <c r="Y11" s="82"/>
      <c r="Z11" s="82"/>
      <c r="AA11" s="82"/>
      <c r="AB11" s="82"/>
      <c r="AC11" s="82"/>
      <c r="AD11" s="82"/>
      <c r="AE11" s="82"/>
      <c r="AF11" s="82"/>
      <c r="AG11" s="82"/>
      <c r="AH11" s="82"/>
      <c r="AI11" s="82"/>
      <c r="AJ11" s="82"/>
      <c r="AK11" s="82"/>
      <c r="AL11" s="82"/>
      <c r="AM11" s="82"/>
      <c r="AN11" s="82"/>
      <c r="AO11" s="82"/>
      <c r="AP11" s="82"/>
      <c r="AQ11" s="82"/>
      <c r="AR11" s="82"/>
      <c r="AS11" s="82"/>
      <c r="AT11" s="82"/>
      <c r="AU11" s="82"/>
      <c r="AV11" s="83">
        <f t="shared" si="1"/>
        <v>0</v>
      </c>
      <c r="AW11" s="82"/>
      <c r="AX11" s="82"/>
      <c r="AY11" s="82"/>
      <c r="AZ11" s="82"/>
      <c r="BA11" s="82"/>
      <c r="BB11" s="82"/>
      <c r="BC11" s="83">
        <f t="shared" si="2"/>
        <v>0</v>
      </c>
      <c r="BD11" s="82"/>
      <c r="BE11" s="83">
        <f t="shared" si="8"/>
        <v>0</v>
      </c>
      <c r="BF11" s="82"/>
      <c r="BG11" s="82"/>
      <c r="BH11" s="82"/>
      <c r="BI11" s="82"/>
      <c r="BJ11" s="83">
        <f t="shared" si="3"/>
        <v>0</v>
      </c>
      <c r="BK11" s="82"/>
      <c r="BL11" s="82"/>
      <c r="BM11" s="82"/>
      <c r="BN11" s="82"/>
      <c r="BO11" s="82"/>
      <c r="BP11" s="82"/>
      <c r="BQ11" s="82"/>
      <c r="BR11" s="82"/>
      <c r="BS11" s="82"/>
      <c r="BT11" s="82"/>
      <c r="BU11" s="82"/>
      <c r="BV11" s="82"/>
      <c r="BW11" s="82"/>
      <c r="BX11" s="82"/>
      <c r="BY11" s="82"/>
      <c r="BZ11" s="83">
        <f t="shared" si="4"/>
        <v>0</v>
      </c>
      <c r="CA11" s="82"/>
      <c r="CB11" s="82"/>
      <c r="CC11" s="82"/>
      <c r="CD11" s="82"/>
      <c r="CE11" s="82"/>
      <c r="CF11" s="82"/>
      <c r="CG11" s="83">
        <f t="shared" si="5"/>
        <v>0</v>
      </c>
      <c r="CH11" s="82"/>
      <c r="CI11" s="83">
        <f t="shared" si="6"/>
        <v>0</v>
      </c>
      <c r="CJ11" s="82"/>
      <c r="CK11" s="82"/>
      <c r="CL11" s="83">
        <f t="shared" si="7"/>
        <v>0</v>
      </c>
      <c r="CM11" s="84">
        <f t="shared" si="9"/>
        <v>0</v>
      </c>
    </row>
    <row r="12" spans="1:91" ht="14.5" x14ac:dyDescent="0.35">
      <c r="A12" s="1" t="s">
        <v>742</v>
      </c>
      <c r="B12" s="81">
        <v>2010</v>
      </c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3">
        <f t="shared" si="0"/>
        <v>0</v>
      </c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3">
        <f t="shared" si="1"/>
        <v>0</v>
      </c>
      <c r="AW12" s="82"/>
      <c r="AX12" s="82"/>
      <c r="AY12" s="82"/>
      <c r="AZ12" s="82"/>
      <c r="BA12" s="82"/>
      <c r="BB12" s="82"/>
      <c r="BC12" s="83">
        <f t="shared" si="2"/>
        <v>0</v>
      </c>
      <c r="BD12" s="82"/>
      <c r="BE12" s="83">
        <f t="shared" si="8"/>
        <v>0</v>
      </c>
      <c r="BF12" s="82"/>
      <c r="BG12" s="82"/>
      <c r="BH12" s="82"/>
      <c r="BI12" s="82"/>
      <c r="BJ12" s="83">
        <f t="shared" si="3"/>
        <v>0</v>
      </c>
      <c r="BK12" s="82"/>
      <c r="BL12" s="82"/>
      <c r="BM12" s="82"/>
      <c r="BN12" s="82"/>
      <c r="BO12" s="82"/>
      <c r="BP12" s="82"/>
      <c r="BQ12" s="82"/>
      <c r="BR12" s="82"/>
      <c r="BS12" s="82"/>
      <c r="BT12" s="82"/>
      <c r="BU12" s="82"/>
      <c r="BV12" s="82"/>
      <c r="BW12" s="82"/>
      <c r="BX12" s="82"/>
      <c r="BY12" s="82"/>
      <c r="BZ12" s="83">
        <f t="shared" si="4"/>
        <v>0</v>
      </c>
      <c r="CA12" s="82"/>
      <c r="CB12" s="82"/>
      <c r="CC12" s="82"/>
      <c r="CD12" s="82"/>
      <c r="CE12" s="82"/>
      <c r="CF12" s="82"/>
      <c r="CG12" s="83">
        <f t="shared" si="5"/>
        <v>0</v>
      </c>
      <c r="CH12" s="82"/>
      <c r="CI12" s="83">
        <f t="shared" si="6"/>
        <v>0</v>
      </c>
      <c r="CJ12" s="82"/>
      <c r="CK12" s="82"/>
      <c r="CL12" s="83">
        <f t="shared" si="7"/>
        <v>0</v>
      </c>
      <c r="CM12" s="84">
        <f t="shared" si="9"/>
        <v>0</v>
      </c>
    </row>
    <row r="13" spans="1:91" ht="14.5" x14ac:dyDescent="0.35">
      <c r="A13" s="1" t="s">
        <v>742</v>
      </c>
      <c r="B13" s="81">
        <v>2011</v>
      </c>
      <c r="C13" s="82"/>
      <c r="D13" s="82"/>
      <c r="E13" s="82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3">
        <f t="shared" si="0"/>
        <v>0</v>
      </c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3">
        <f t="shared" si="1"/>
        <v>0</v>
      </c>
      <c r="AW13" s="82"/>
      <c r="AX13" s="82"/>
      <c r="AY13" s="82"/>
      <c r="AZ13" s="82"/>
      <c r="BA13" s="82"/>
      <c r="BB13" s="82"/>
      <c r="BC13" s="83">
        <f t="shared" si="2"/>
        <v>0</v>
      </c>
      <c r="BD13" s="82"/>
      <c r="BE13" s="83">
        <f t="shared" si="8"/>
        <v>0</v>
      </c>
      <c r="BF13" s="82"/>
      <c r="BG13" s="82"/>
      <c r="BH13" s="82"/>
      <c r="BI13" s="82"/>
      <c r="BJ13" s="83">
        <f t="shared" si="3"/>
        <v>0</v>
      </c>
      <c r="BK13" s="82"/>
      <c r="BL13" s="82"/>
      <c r="BM13" s="82"/>
      <c r="BN13" s="82"/>
      <c r="BO13" s="82"/>
      <c r="BP13" s="82"/>
      <c r="BQ13" s="82"/>
      <c r="BR13" s="82"/>
      <c r="BS13" s="82"/>
      <c r="BT13" s="82"/>
      <c r="BU13" s="82"/>
      <c r="BV13" s="82"/>
      <c r="BW13" s="82"/>
      <c r="BX13" s="82"/>
      <c r="BY13" s="82"/>
      <c r="BZ13" s="83">
        <f t="shared" si="4"/>
        <v>0</v>
      </c>
      <c r="CA13" s="82"/>
      <c r="CB13" s="82"/>
      <c r="CC13" s="82"/>
      <c r="CD13" s="82"/>
      <c r="CE13" s="82"/>
      <c r="CF13" s="82"/>
      <c r="CG13" s="83">
        <f t="shared" si="5"/>
        <v>0</v>
      </c>
      <c r="CH13" s="82"/>
      <c r="CI13" s="83">
        <f t="shared" si="6"/>
        <v>0</v>
      </c>
      <c r="CJ13" s="82"/>
      <c r="CK13" s="82"/>
      <c r="CL13" s="83">
        <f t="shared" si="7"/>
        <v>0</v>
      </c>
      <c r="CM13" s="84">
        <f t="shared" si="9"/>
        <v>0</v>
      </c>
    </row>
    <row r="14" spans="1:91" ht="14.5" x14ac:dyDescent="0.35">
      <c r="A14" s="1" t="s">
        <v>742</v>
      </c>
      <c r="B14" s="81">
        <v>2012</v>
      </c>
      <c r="C14" s="82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3">
        <f t="shared" si="0"/>
        <v>0</v>
      </c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3">
        <f t="shared" si="1"/>
        <v>0</v>
      </c>
      <c r="AW14" s="82"/>
      <c r="AX14" s="82"/>
      <c r="AY14" s="82"/>
      <c r="AZ14" s="82"/>
      <c r="BA14" s="82"/>
      <c r="BB14" s="82"/>
      <c r="BC14" s="83">
        <f t="shared" si="2"/>
        <v>0</v>
      </c>
      <c r="BD14" s="82"/>
      <c r="BE14" s="83">
        <f t="shared" si="8"/>
        <v>0</v>
      </c>
      <c r="BF14" s="82"/>
      <c r="BG14" s="82"/>
      <c r="BH14" s="82"/>
      <c r="BI14" s="82"/>
      <c r="BJ14" s="83">
        <f t="shared" si="3"/>
        <v>0</v>
      </c>
      <c r="BK14" s="82"/>
      <c r="BL14" s="82"/>
      <c r="BM14" s="82"/>
      <c r="BN14" s="82"/>
      <c r="BO14" s="82"/>
      <c r="BP14" s="82"/>
      <c r="BQ14" s="82"/>
      <c r="BR14" s="82"/>
      <c r="BS14" s="82"/>
      <c r="BT14" s="82"/>
      <c r="BU14" s="82"/>
      <c r="BV14" s="82"/>
      <c r="BW14" s="82"/>
      <c r="BX14" s="82"/>
      <c r="BY14" s="82"/>
      <c r="BZ14" s="83">
        <f t="shared" si="4"/>
        <v>0</v>
      </c>
      <c r="CA14" s="82"/>
      <c r="CB14" s="82"/>
      <c r="CC14" s="82"/>
      <c r="CD14" s="82"/>
      <c r="CE14" s="82"/>
      <c r="CF14" s="82"/>
      <c r="CG14" s="83">
        <f t="shared" si="5"/>
        <v>0</v>
      </c>
      <c r="CH14" s="82"/>
      <c r="CI14" s="83">
        <f t="shared" si="6"/>
        <v>0</v>
      </c>
      <c r="CJ14" s="82"/>
      <c r="CK14" s="82"/>
      <c r="CL14" s="83">
        <f t="shared" si="7"/>
        <v>0</v>
      </c>
      <c r="CM14" s="84">
        <f t="shared" si="9"/>
        <v>0</v>
      </c>
    </row>
    <row r="15" spans="1:91" ht="14.5" x14ac:dyDescent="0.35">
      <c r="A15" s="1" t="s">
        <v>742</v>
      </c>
      <c r="B15" s="81">
        <v>2013</v>
      </c>
      <c r="C15" s="82"/>
      <c r="D15" s="82"/>
      <c r="E15" s="82"/>
      <c r="F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3">
        <f t="shared" si="0"/>
        <v>0</v>
      </c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3">
        <f t="shared" si="1"/>
        <v>0</v>
      </c>
      <c r="AW15" s="82"/>
      <c r="AX15" s="82"/>
      <c r="AY15" s="82"/>
      <c r="AZ15" s="82"/>
      <c r="BA15" s="82"/>
      <c r="BB15" s="82"/>
      <c r="BC15" s="83">
        <f t="shared" si="2"/>
        <v>0</v>
      </c>
      <c r="BD15" s="82"/>
      <c r="BE15" s="83">
        <f t="shared" si="8"/>
        <v>0</v>
      </c>
      <c r="BF15" s="82"/>
      <c r="BG15" s="82"/>
      <c r="BH15" s="82"/>
      <c r="BI15" s="82"/>
      <c r="BJ15" s="83">
        <f t="shared" si="3"/>
        <v>0</v>
      </c>
      <c r="BK15" s="82"/>
      <c r="BL15" s="82"/>
      <c r="BM15" s="82"/>
      <c r="BN15" s="82"/>
      <c r="BO15" s="82"/>
      <c r="BP15" s="82"/>
      <c r="BQ15" s="82"/>
      <c r="BR15" s="82"/>
      <c r="BS15" s="82"/>
      <c r="BT15" s="82"/>
      <c r="BU15" s="82"/>
      <c r="BV15" s="82"/>
      <c r="BW15" s="82"/>
      <c r="BX15" s="82"/>
      <c r="BY15" s="82"/>
      <c r="BZ15" s="83">
        <f t="shared" si="4"/>
        <v>0</v>
      </c>
      <c r="CA15" s="82"/>
      <c r="CB15" s="82"/>
      <c r="CC15" s="82"/>
      <c r="CD15" s="82"/>
      <c r="CE15" s="82"/>
      <c r="CF15" s="82"/>
      <c r="CG15" s="83">
        <f t="shared" si="5"/>
        <v>0</v>
      </c>
      <c r="CH15" s="82"/>
      <c r="CI15" s="83">
        <f t="shared" si="6"/>
        <v>0</v>
      </c>
      <c r="CJ15" s="82"/>
      <c r="CK15" s="82"/>
      <c r="CL15" s="83">
        <f t="shared" si="7"/>
        <v>0</v>
      </c>
      <c r="CM15" s="84">
        <f t="shared" si="9"/>
        <v>0</v>
      </c>
    </row>
    <row r="16" spans="1:91" ht="14.5" x14ac:dyDescent="0.35">
      <c r="A16" s="1" t="s">
        <v>742</v>
      </c>
      <c r="B16" s="81">
        <v>2014</v>
      </c>
      <c r="C16" s="82"/>
      <c r="D16" s="82"/>
      <c r="E16" s="82"/>
      <c r="F16" s="82"/>
      <c r="G16" s="82"/>
      <c r="H16" s="82"/>
      <c r="I16" s="82"/>
      <c r="J16" s="82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3">
        <f t="shared" si="0"/>
        <v>0</v>
      </c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3">
        <f t="shared" si="1"/>
        <v>0</v>
      </c>
      <c r="AW16" s="82"/>
      <c r="AX16" s="82"/>
      <c r="AY16" s="82"/>
      <c r="AZ16" s="82"/>
      <c r="BA16" s="82"/>
      <c r="BB16" s="82"/>
      <c r="BC16" s="83">
        <f t="shared" si="2"/>
        <v>0</v>
      </c>
      <c r="BD16" s="82"/>
      <c r="BE16" s="83">
        <f t="shared" si="8"/>
        <v>0</v>
      </c>
      <c r="BF16" s="82"/>
      <c r="BG16" s="82"/>
      <c r="BH16" s="82"/>
      <c r="BI16" s="82"/>
      <c r="BJ16" s="83">
        <f t="shared" si="3"/>
        <v>0</v>
      </c>
      <c r="BK16" s="82"/>
      <c r="BL16" s="82"/>
      <c r="BM16" s="82"/>
      <c r="BN16" s="82"/>
      <c r="BO16" s="82"/>
      <c r="BP16" s="82"/>
      <c r="BQ16" s="82"/>
      <c r="BR16" s="82"/>
      <c r="BS16" s="82"/>
      <c r="BT16" s="82"/>
      <c r="BU16" s="82"/>
      <c r="BV16" s="82"/>
      <c r="BW16" s="82"/>
      <c r="BX16" s="82"/>
      <c r="BY16" s="82"/>
      <c r="BZ16" s="83">
        <f t="shared" si="4"/>
        <v>0</v>
      </c>
      <c r="CA16" s="82"/>
      <c r="CB16" s="82"/>
      <c r="CC16" s="82"/>
      <c r="CD16" s="82"/>
      <c r="CE16" s="82"/>
      <c r="CF16" s="82"/>
      <c r="CG16" s="83">
        <f t="shared" si="5"/>
        <v>0</v>
      </c>
      <c r="CH16" s="82"/>
      <c r="CI16" s="83">
        <f t="shared" si="6"/>
        <v>0</v>
      </c>
      <c r="CJ16" s="82"/>
      <c r="CK16" s="82"/>
      <c r="CL16" s="83">
        <f t="shared" si="7"/>
        <v>0</v>
      </c>
      <c r="CM16" s="84">
        <f t="shared" si="9"/>
        <v>0</v>
      </c>
    </row>
    <row r="17" spans="1:116" ht="14.5" x14ac:dyDescent="0.35">
      <c r="A17" s="1" t="s">
        <v>742</v>
      </c>
      <c r="B17" s="81">
        <v>2015</v>
      </c>
      <c r="C17" s="82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3">
        <f t="shared" si="0"/>
        <v>0</v>
      </c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3">
        <f t="shared" si="1"/>
        <v>0</v>
      </c>
      <c r="AW17" s="82"/>
      <c r="AX17" s="82"/>
      <c r="AY17" s="82"/>
      <c r="AZ17" s="82"/>
      <c r="BA17" s="82"/>
      <c r="BB17" s="82"/>
      <c r="BC17" s="83">
        <f t="shared" si="2"/>
        <v>0</v>
      </c>
      <c r="BD17" s="82"/>
      <c r="BE17" s="83">
        <f t="shared" si="8"/>
        <v>0</v>
      </c>
      <c r="BF17" s="82"/>
      <c r="BG17" s="82"/>
      <c r="BH17" s="82"/>
      <c r="BI17" s="82"/>
      <c r="BJ17" s="83">
        <f t="shared" si="3"/>
        <v>0</v>
      </c>
      <c r="BK17" s="82"/>
      <c r="BL17" s="82"/>
      <c r="BM17" s="82"/>
      <c r="BN17" s="82"/>
      <c r="BO17" s="82"/>
      <c r="BP17" s="82"/>
      <c r="BQ17" s="82"/>
      <c r="BR17" s="82"/>
      <c r="BS17" s="82"/>
      <c r="BT17" s="82"/>
      <c r="BU17" s="82"/>
      <c r="BV17" s="82"/>
      <c r="BW17" s="82"/>
      <c r="BX17" s="82"/>
      <c r="BY17" s="82"/>
      <c r="BZ17" s="83">
        <f t="shared" si="4"/>
        <v>0</v>
      </c>
      <c r="CA17" s="82"/>
      <c r="CB17" s="82"/>
      <c r="CC17" s="82"/>
      <c r="CD17" s="82"/>
      <c r="CE17" s="82"/>
      <c r="CF17" s="82"/>
      <c r="CG17" s="83">
        <f t="shared" si="5"/>
        <v>0</v>
      </c>
      <c r="CH17" s="82"/>
      <c r="CI17" s="83">
        <f t="shared" si="6"/>
        <v>0</v>
      </c>
      <c r="CJ17" s="82"/>
      <c r="CK17" s="82"/>
      <c r="CL17" s="83">
        <f t="shared" si="7"/>
        <v>0</v>
      </c>
      <c r="CM17" s="84">
        <f t="shared" si="9"/>
        <v>0</v>
      </c>
    </row>
    <row r="18" spans="1:116" ht="14.5" x14ac:dyDescent="0.35">
      <c r="A18" s="1" t="s">
        <v>742</v>
      </c>
      <c r="B18" s="81">
        <v>2016</v>
      </c>
      <c r="C18" s="82"/>
      <c r="D18" s="82"/>
      <c r="E18" s="82"/>
      <c r="F18" s="82"/>
      <c r="G18" s="82"/>
      <c r="H18" s="82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3">
        <f t="shared" si="0"/>
        <v>0</v>
      </c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3">
        <f t="shared" si="1"/>
        <v>0</v>
      </c>
      <c r="AW18" s="82"/>
      <c r="AX18" s="82"/>
      <c r="AY18" s="82"/>
      <c r="AZ18" s="82"/>
      <c r="BA18" s="82"/>
      <c r="BB18" s="82"/>
      <c r="BC18" s="83">
        <f t="shared" si="2"/>
        <v>0</v>
      </c>
      <c r="BD18" s="82"/>
      <c r="BE18" s="83">
        <f t="shared" si="8"/>
        <v>0</v>
      </c>
      <c r="BF18" s="82"/>
      <c r="BG18" s="82"/>
      <c r="BH18" s="82"/>
      <c r="BI18" s="82"/>
      <c r="BJ18" s="83">
        <f t="shared" si="3"/>
        <v>0</v>
      </c>
      <c r="BK18" s="82"/>
      <c r="BL18" s="82"/>
      <c r="BM18" s="82"/>
      <c r="BN18" s="82"/>
      <c r="BO18" s="82"/>
      <c r="BP18" s="82"/>
      <c r="BQ18" s="82"/>
      <c r="BR18" s="82"/>
      <c r="BS18" s="82"/>
      <c r="BT18" s="82"/>
      <c r="BU18" s="82"/>
      <c r="BV18" s="82"/>
      <c r="BW18" s="82"/>
      <c r="BX18" s="82"/>
      <c r="BY18" s="82"/>
      <c r="BZ18" s="83">
        <f t="shared" si="4"/>
        <v>0</v>
      </c>
      <c r="CA18" s="82"/>
      <c r="CB18" s="82"/>
      <c r="CC18" s="82"/>
      <c r="CD18" s="82"/>
      <c r="CE18" s="82"/>
      <c r="CF18" s="82"/>
      <c r="CG18" s="83">
        <f t="shared" si="5"/>
        <v>0</v>
      </c>
      <c r="CH18" s="82"/>
      <c r="CI18" s="83">
        <f t="shared" si="6"/>
        <v>0</v>
      </c>
      <c r="CJ18" s="82"/>
      <c r="CK18" s="82"/>
      <c r="CL18" s="83">
        <f t="shared" si="7"/>
        <v>0</v>
      </c>
      <c r="CM18" s="84">
        <f t="shared" si="9"/>
        <v>0</v>
      </c>
    </row>
    <row r="19" spans="1:116" ht="14.5" x14ac:dyDescent="0.35">
      <c r="A19" s="1" t="s">
        <v>742</v>
      </c>
      <c r="B19" s="81">
        <v>2017</v>
      </c>
      <c r="C19" s="82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3">
        <f t="shared" si="0"/>
        <v>0</v>
      </c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3">
        <f t="shared" si="1"/>
        <v>0</v>
      </c>
      <c r="AW19" s="82"/>
      <c r="AX19" s="82"/>
      <c r="AY19" s="82"/>
      <c r="AZ19" s="82"/>
      <c r="BA19" s="82"/>
      <c r="BB19" s="82"/>
      <c r="BC19" s="83">
        <f t="shared" si="2"/>
        <v>0</v>
      </c>
      <c r="BD19" s="82"/>
      <c r="BE19" s="83">
        <f t="shared" si="8"/>
        <v>0</v>
      </c>
      <c r="BF19" s="82"/>
      <c r="BG19" s="82"/>
      <c r="BH19" s="82"/>
      <c r="BI19" s="82"/>
      <c r="BJ19" s="83">
        <f t="shared" si="3"/>
        <v>0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3">
        <f t="shared" si="4"/>
        <v>0</v>
      </c>
      <c r="CA19" s="82"/>
      <c r="CB19" s="82"/>
      <c r="CC19" s="82"/>
      <c r="CD19" s="82"/>
      <c r="CE19" s="82"/>
      <c r="CF19" s="82"/>
      <c r="CG19" s="83">
        <f t="shared" si="5"/>
        <v>0</v>
      </c>
      <c r="CH19" s="82"/>
      <c r="CI19" s="83">
        <f t="shared" si="6"/>
        <v>0</v>
      </c>
      <c r="CJ19" s="82"/>
      <c r="CK19" s="82"/>
      <c r="CL19" s="83">
        <f t="shared" si="7"/>
        <v>0</v>
      </c>
      <c r="CM19" s="84">
        <f t="shared" si="9"/>
        <v>0</v>
      </c>
    </row>
    <row r="20" spans="1:116" ht="14.5" x14ac:dyDescent="0.35">
      <c r="A20" s="1" t="s">
        <v>742</v>
      </c>
      <c r="B20" s="81">
        <v>2018</v>
      </c>
      <c r="C20" s="82"/>
      <c r="D20" s="82"/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3">
        <f t="shared" si="0"/>
        <v>0</v>
      </c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3">
        <f t="shared" si="1"/>
        <v>0</v>
      </c>
      <c r="AW20" s="82"/>
      <c r="AX20" s="82"/>
      <c r="AY20" s="82"/>
      <c r="AZ20" s="82"/>
      <c r="BA20" s="82"/>
      <c r="BB20" s="82"/>
      <c r="BC20" s="83">
        <f t="shared" si="2"/>
        <v>0</v>
      </c>
      <c r="BD20" s="82"/>
      <c r="BE20" s="83">
        <f t="shared" si="8"/>
        <v>0</v>
      </c>
      <c r="BF20" s="82"/>
      <c r="BG20" s="82"/>
      <c r="BH20" s="82"/>
      <c r="BI20" s="82"/>
      <c r="BJ20" s="83">
        <f t="shared" si="3"/>
        <v>0</v>
      </c>
      <c r="BK20" s="82"/>
      <c r="BL20" s="82"/>
      <c r="BM20" s="82"/>
      <c r="BN20" s="82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BZ20" s="83">
        <f t="shared" si="4"/>
        <v>0</v>
      </c>
      <c r="CA20" s="82"/>
      <c r="CB20" s="82"/>
      <c r="CC20" s="82"/>
      <c r="CD20" s="82"/>
      <c r="CE20" s="82"/>
      <c r="CF20" s="82"/>
      <c r="CG20" s="83">
        <f t="shared" si="5"/>
        <v>0</v>
      </c>
      <c r="CH20" s="82"/>
      <c r="CI20" s="83">
        <f t="shared" si="6"/>
        <v>0</v>
      </c>
      <c r="CJ20" s="82"/>
      <c r="CK20" s="82"/>
      <c r="CL20" s="83">
        <f t="shared" si="7"/>
        <v>0</v>
      </c>
      <c r="CM20" s="84">
        <f t="shared" si="9"/>
        <v>0</v>
      </c>
    </row>
    <row r="21" spans="1:116" ht="14.5" x14ac:dyDescent="0.35">
      <c r="A21" s="1" t="s">
        <v>742</v>
      </c>
      <c r="B21" s="81">
        <v>2019</v>
      </c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3">
        <f t="shared" si="0"/>
        <v>0</v>
      </c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3">
        <f t="shared" si="1"/>
        <v>0</v>
      </c>
      <c r="AW21" s="82"/>
      <c r="AX21" s="82"/>
      <c r="AY21" s="82"/>
      <c r="AZ21" s="82"/>
      <c r="BA21" s="82"/>
      <c r="BB21" s="82"/>
      <c r="BC21" s="83">
        <f t="shared" si="2"/>
        <v>0</v>
      </c>
      <c r="BD21" s="82"/>
      <c r="BE21" s="83">
        <f t="shared" si="8"/>
        <v>0</v>
      </c>
      <c r="BF21" s="82"/>
      <c r="BG21" s="82"/>
      <c r="BH21" s="82"/>
      <c r="BI21" s="82"/>
      <c r="BJ21" s="83">
        <f t="shared" si="3"/>
        <v>0</v>
      </c>
      <c r="BK21" s="82"/>
      <c r="BL21" s="82"/>
      <c r="BM21" s="82"/>
      <c r="BN21" s="82"/>
      <c r="BO21" s="82"/>
      <c r="BP21" s="82"/>
      <c r="BQ21" s="82"/>
      <c r="BR21" s="82"/>
      <c r="BS21" s="82"/>
      <c r="BT21" s="82"/>
      <c r="BU21" s="82"/>
      <c r="BV21" s="82"/>
      <c r="BW21" s="82"/>
      <c r="BX21" s="82"/>
      <c r="BY21" s="82"/>
      <c r="BZ21" s="83">
        <f t="shared" si="4"/>
        <v>0</v>
      </c>
      <c r="CA21" s="82"/>
      <c r="CB21" s="82"/>
      <c r="CC21" s="82"/>
      <c r="CD21" s="82"/>
      <c r="CE21" s="82"/>
      <c r="CF21" s="82"/>
      <c r="CG21" s="83">
        <f t="shared" si="5"/>
        <v>0</v>
      </c>
      <c r="CH21" s="82"/>
      <c r="CI21" s="83">
        <f t="shared" si="6"/>
        <v>0</v>
      </c>
      <c r="CJ21" s="82"/>
      <c r="CK21" s="82"/>
      <c r="CL21" s="83">
        <f t="shared" si="7"/>
        <v>0</v>
      </c>
      <c r="CM21" s="84">
        <f t="shared" si="9"/>
        <v>0</v>
      </c>
    </row>
    <row r="22" spans="1:116" ht="14.5" x14ac:dyDescent="0.35">
      <c r="A22" s="31" t="s">
        <v>742</v>
      </c>
      <c r="B22" s="81">
        <v>2020</v>
      </c>
      <c r="C22" s="82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3">
        <f t="shared" si="0"/>
        <v>0</v>
      </c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3">
        <f t="shared" si="1"/>
        <v>0</v>
      </c>
      <c r="AW22" s="82"/>
      <c r="AX22" s="82"/>
      <c r="AY22" s="82"/>
      <c r="AZ22" s="82"/>
      <c r="BA22" s="82"/>
      <c r="BB22" s="82"/>
      <c r="BC22" s="83">
        <f t="shared" si="2"/>
        <v>0</v>
      </c>
      <c r="BD22" s="82"/>
      <c r="BE22" s="83">
        <f t="shared" si="8"/>
        <v>0</v>
      </c>
      <c r="BF22" s="82"/>
      <c r="BG22" s="82"/>
      <c r="BH22" s="82"/>
      <c r="BI22" s="82"/>
      <c r="BJ22" s="83">
        <f t="shared" si="3"/>
        <v>0</v>
      </c>
      <c r="BK22" s="82"/>
      <c r="BL22" s="82"/>
      <c r="BM22" s="82"/>
      <c r="BN22" s="82"/>
      <c r="BO22" s="82"/>
      <c r="BP22" s="82"/>
      <c r="BQ22" s="82"/>
      <c r="BR22" s="82"/>
      <c r="BS22" s="82"/>
      <c r="BT22" s="82"/>
      <c r="BU22" s="82"/>
      <c r="BV22" s="82"/>
      <c r="BW22" s="82"/>
      <c r="BX22" s="82"/>
      <c r="BY22" s="82"/>
      <c r="BZ22" s="83">
        <f t="shared" si="4"/>
        <v>0</v>
      </c>
      <c r="CA22" s="82"/>
      <c r="CB22" s="82"/>
      <c r="CC22" s="82"/>
      <c r="CD22" s="82"/>
      <c r="CE22" s="82"/>
      <c r="CF22" s="82"/>
      <c r="CG22" s="83">
        <f t="shared" si="5"/>
        <v>0</v>
      </c>
      <c r="CH22" s="82"/>
      <c r="CI22" s="83">
        <f t="shared" si="6"/>
        <v>0</v>
      </c>
      <c r="CJ22" s="82"/>
      <c r="CK22" s="82"/>
      <c r="CL22" s="83">
        <f t="shared" si="7"/>
        <v>0</v>
      </c>
      <c r="CM22" s="84">
        <f t="shared" si="9"/>
        <v>0</v>
      </c>
    </row>
    <row r="23" spans="1:116" s="88" customFormat="1" ht="14.5" x14ac:dyDescent="0.35">
      <c r="A23" s="1" t="s">
        <v>742</v>
      </c>
      <c r="B23" s="81">
        <v>2021</v>
      </c>
      <c r="C23" s="85"/>
      <c r="D23" s="85"/>
      <c r="E23" s="85"/>
      <c r="F23" s="85"/>
      <c r="G23" s="85"/>
      <c r="H23" s="85"/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6">
        <f>SUM(C23:U23)</f>
        <v>0</v>
      </c>
      <c r="W23" s="85"/>
      <c r="X23" s="85"/>
      <c r="Y23" s="85"/>
      <c r="Z23" s="85"/>
      <c r="AA23" s="85"/>
      <c r="AB23" s="85"/>
      <c r="AC23" s="85"/>
      <c r="AD23" s="85"/>
      <c r="AE23" s="85"/>
      <c r="AF23" s="85"/>
      <c r="AG23" s="85"/>
      <c r="AH23" s="85"/>
      <c r="AI23" s="85"/>
      <c r="AJ23" s="85"/>
      <c r="AK23" s="85"/>
      <c r="AL23" s="85"/>
      <c r="AM23" s="85"/>
      <c r="AN23" s="85"/>
      <c r="AO23" s="85"/>
      <c r="AP23" s="85"/>
      <c r="AQ23" s="85"/>
      <c r="AR23" s="85"/>
      <c r="AS23" s="85"/>
      <c r="AT23" s="85"/>
      <c r="AU23" s="85"/>
      <c r="AV23" s="86">
        <f>SUM(W23:AU23)</f>
        <v>0</v>
      </c>
      <c r="AW23" s="85"/>
      <c r="AX23" s="85"/>
      <c r="AY23" s="85"/>
      <c r="AZ23" s="85"/>
      <c r="BA23" s="85"/>
      <c r="BB23" s="85"/>
      <c r="BC23" s="86">
        <f>SUM(AW23:BB23)</f>
        <v>0</v>
      </c>
      <c r="BD23" s="85"/>
      <c r="BE23" s="86">
        <f t="shared" si="8"/>
        <v>0</v>
      </c>
      <c r="BF23" s="85"/>
      <c r="BG23" s="85"/>
      <c r="BH23" s="85"/>
      <c r="BI23" s="85"/>
      <c r="BJ23" s="86">
        <f>SUM(BF23:BI23)</f>
        <v>0</v>
      </c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5"/>
      <c r="BW23" s="85"/>
      <c r="BX23" s="85"/>
      <c r="BY23" s="85"/>
      <c r="BZ23" s="86">
        <f>SUM(BK23:BY23)</f>
        <v>0</v>
      </c>
      <c r="CA23" s="85"/>
      <c r="CB23" s="85"/>
      <c r="CC23" s="85"/>
      <c r="CD23" s="85"/>
      <c r="CE23" s="85"/>
      <c r="CF23" s="85"/>
      <c r="CG23" s="86">
        <f>SUM(CA23:CF23)</f>
        <v>0</v>
      </c>
      <c r="CH23" s="85"/>
      <c r="CI23" s="86">
        <f>SUM(CH23:CH23)</f>
        <v>0</v>
      </c>
      <c r="CJ23" s="85"/>
      <c r="CK23" s="85"/>
      <c r="CL23" s="86">
        <f>SUM(CJ23:CK23)</f>
        <v>0</v>
      </c>
      <c r="CM23" s="87">
        <f t="shared" si="9"/>
        <v>0</v>
      </c>
      <c r="CN23" s="81"/>
      <c r="CO23" s="81"/>
      <c r="CP23" s="81"/>
      <c r="CQ23" s="81"/>
      <c r="CR23" s="81"/>
      <c r="CS23" s="81"/>
      <c r="CT23" s="81"/>
      <c r="CU23" s="81"/>
      <c r="CV23" s="81"/>
      <c r="CW23" s="81"/>
      <c r="CX23" s="81"/>
      <c r="CY23" s="81"/>
      <c r="CZ23" s="81"/>
      <c r="DA23" s="81"/>
      <c r="DB23" s="81"/>
      <c r="DC23" s="81"/>
      <c r="DD23" s="81"/>
      <c r="DE23" s="81"/>
      <c r="DF23" s="81"/>
      <c r="DG23" s="81"/>
      <c r="DH23" s="81"/>
      <c r="DI23" s="81"/>
      <c r="DJ23" s="81"/>
      <c r="DK23" s="81"/>
      <c r="DL23" s="81"/>
    </row>
    <row r="24" spans="1:116" ht="14.5" x14ac:dyDescent="0.35">
      <c r="A24" s="89"/>
      <c r="B24" s="81"/>
      <c r="C24" s="89"/>
      <c r="D24" s="89"/>
      <c r="E24" s="90"/>
      <c r="F24" s="89"/>
      <c r="G24" s="89"/>
      <c r="H24" s="90"/>
      <c r="I24" s="89"/>
      <c r="J24" s="89"/>
      <c r="K24" s="89"/>
      <c r="L24" s="89"/>
      <c r="M24" s="89"/>
      <c r="N24" s="89"/>
      <c r="O24" s="91"/>
      <c r="P24" s="89"/>
      <c r="Q24" s="89"/>
      <c r="R24" s="89"/>
      <c r="S24" s="89"/>
      <c r="T24" s="89"/>
      <c r="U24" s="89"/>
      <c r="V24" s="89"/>
      <c r="W24" s="89"/>
      <c r="X24" s="89"/>
      <c r="Y24" s="90"/>
      <c r="Z24" s="89"/>
      <c r="AA24" s="89"/>
      <c r="AB24" s="89"/>
      <c r="AC24" s="89"/>
      <c r="AD24" s="89"/>
    </row>
    <row r="25" spans="1:116" ht="14.5" x14ac:dyDescent="0.35">
      <c r="A25" s="92" t="s">
        <v>129</v>
      </c>
      <c r="B25" s="81"/>
      <c r="C25" s="89"/>
      <c r="D25" s="89"/>
      <c r="E25" s="89"/>
      <c r="F25" s="89"/>
      <c r="G25" s="89"/>
      <c r="H25" s="89"/>
      <c r="I25" s="89"/>
      <c r="J25" s="89"/>
      <c r="K25" s="89"/>
      <c r="L25" s="89"/>
      <c r="M25" s="89"/>
      <c r="N25" s="89"/>
      <c r="O25" s="89"/>
      <c r="P25" s="89"/>
      <c r="Q25" s="89"/>
      <c r="R25" s="89"/>
      <c r="S25" s="89"/>
      <c r="T25" s="89"/>
      <c r="U25" s="89"/>
      <c r="V25" s="89"/>
      <c r="W25" s="89"/>
      <c r="X25" s="89"/>
      <c r="Y25" s="89"/>
      <c r="Z25" s="89"/>
      <c r="AA25" s="89"/>
      <c r="AB25" s="89"/>
      <c r="AC25" s="89"/>
      <c r="AD25" s="89"/>
    </row>
    <row r="26" spans="1:116" ht="14.5" x14ac:dyDescent="0.35">
      <c r="A26" s="1" t="s">
        <v>742</v>
      </c>
      <c r="B26" s="81">
        <v>2001</v>
      </c>
      <c r="C26" s="89"/>
      <c r="D26" s="89"/>
      <c r="E26" s="89"/>
      <c r="F26" s="89"/>
      <c r="H26" s="89"/>
      <c r="I26" s="89"/>
      <c r="J26" s="89"/>
      <c r="K26" s="89"/>
      <c r="L26" s="89"/>
      <c r="M26" s="89"/>
      <c r="N26" s="89"/>
      <c r="O26" s="89"/>
      <c r="P26" s="89"/>
      <c r="Q26" s="89"/>
      <c r="R26" s="89"/>
      <c r="S26" s="89"/>
      <c r="T26" s="89"/>
      <c r="U26" s="89"/>
      <c r="V26" s="89"/>
      <c r="W26" s="89"/>
      <c r="X26" s="89"/>
      <c r="Y26" s="89"/>
      <c r="Z26" s="89"/>
      <c r="AA26" s="89"/>
      <c r="AB26" s="89"/>
      <c r="AC26" s="89"/>
      <c r="AD26" s="89"/>
    </row>
    <row r="27" spans="1:116" ht="14.5" x14ac:dyDescent="0.35">
      <c r="A27" s="1" t="s">
        <v>742</v>
      </c>
      <c r="B27" s="81">
        <v>2002</v>
      </c>
      <c r="C27" s="89"/>
      <c r="D27" s="89"/>
      <c r="E27" s="89"/>
      <c r="F27" s="89"/>
      <c r="H27" s="89"/>
      <c r="I27" s="89"/>
      <c r="J27" s="89"/>
      <c r="K27" s="89"/>
      <c r="L27" s="89"/>
      <c r="M27" s="89"/>
      <c r="N27" s="89"/>
      <c r="O27" s="89"/>
      <c r="P27" s="89"/>
      <c r="Q27" s="89"/>
      <c r="R27" s="89"/>
      <c r="S27" s="89"/>
      <c r="T27" s="89"/>
      <c r="U27" s="89"/>
      <c r="V27" s="89"/>
      <c r="W27" s="89"/>
      <c r="X27" s="89"/>
      <c r="Y27" s="89"/>
      <c r="Z27" s="89"/>
      <c r="AA27" s="89"/>
      <c r="AB27" s="89"/>
      <c r="AC27" s="89"/>
      <c r="AD27" s="89"/>
    </row>
    <row r="28" spans="1:116" ht="14.5" x14ac:dyDescent="0.35">
      <c r="A28" s="1" t="s">
        <v>742</v>
      </c>
      <c r="B28" s="81">
        <v>2003</v>
      </c>
      <c r="C28" s="89"/>
      <c r="D28" s="89"/>
      <c r="E28" s="89"/>
      <c r="F28" s="89"/>
      <c r="G28" s="89"/>
      <c r="H28" s="89"/>
      <c r="I28" s="89"/>
      <c r="J28" s="89"/>
      <c r="K28" s="89"/>
      <c r="L28" s="89"/>
      <c r="M28" s="89"/>
      <c r="N28" s="89"/>
      <c r="O28" s="89"/>
      <c r="P28" s="89"/>
      <c r="Q28" s="89"/>
      <c r="R28" s="89"/>
      <c r="S28" s="89"/>
      <c r="T28" s="89"/>
      <c r="U28" s="89"/>
      <c r="V28" s="89"/>
      <c r="W28" s="89"/>
      <c r="X28" s="89"/>
      <c r="Y28" s="89"/>
      <c r="Z28" s="89"/>
      <c r="AA28" s="89"/>
      <c r="AB28" s="89"/>
      <c r="AC28" s="89"/>
      <c r="AD28" s="89"/>
    </row>
    <row r="29" spans="1:116" ht="14.5" x14ac:dyDescent="0.35">
      <c r="A29" s="1" t="s">
        <v>742</v>
      </c>
      <c r="B29" s="81">
        <v>2004</v>
      </c>
      <c r="C29" s="89"/>
      <c r="D29" s="89"/>
      <c r="E29" s="89"/>
      <c r="F29" s="89"/>
      <c r="G29" s="89"/>
      <c r="H29" s="89"/>
      <c r="I29" s="89"/>
      <c r="J29" s="89"/>
      <c r="K29" s="89"/>
      <c r="L29" s="89"/>
      <c r="M29" s="89"/>
      <c r="N29" s="89"/>
      <c r="O29" s="89"/>
      <c r="P29" s="89"/>
      <c r="Q29" s="89"/>
      <c r="R29" s="89"/>
      <c r="S29" s="89"/>
      <c r="T29" s="89"/>
      <c r="U29" s="89"/>
      <c r="V29" s="89"/>
      <c r="W29" s="89"/>
      <c r="X29" s="89"/>
      <c r="Y29" s="89"/>
      <c r="Z29" s="89"/>
      <c r="AA29" s="89"/>
      <c r="AB29" s="89"/>
      <c r="AC29" s="89"/>
      <c r="AD29" s="89"/>
    </row>
    <row r="30" spans="1:116" ht="14.5" x14ac:dyDescent="0.35">
      <c r="A30" s="1" t="s">
        <v>742</v>
      </c>
      <c r="B30" s="81">
        <v>2005</v>
      </c>
      <c r="C30" s="89"/>
      <c r="D30" s="89"/>
      <c r="E30" s="89"/>
      <c r="F30" s="89"/>
      <c r="G30" s="89"/>
      <c r="H30" s="89"/>
      <c r="I30" s="89"/>
      <c r="J30" s="89"/>
      <c r="K30" s="89"/>
      <c r="L30" s="89"/>
      <c r="M30" s="89"/>
      <c r="N30" s="89"/>
      <c r="O30" s="89"/>
      <c r="P30" s="89"/>
      <c r="Q30" s="89"/>
      <c r="R30" s="89"/>
      <c r="S30" s="89"/>
      <c r="T30" s="89"/>
      <c r="U30" s="89"/>
      <c r="V30" s="89"/>
      <c r="W30" s="89"/>
      <c r="X30" s="89"/>
      <c r="Y30" s="89"/>
      <c r="Z30" s="89"/>
      <c r="AA30" s="89"/>
      <c r="AB30" s="89"/>
      <c r="AC30" s="89"/>
      <c r="AD30" s="89"/>
    </row>
    <row r="31" spans="1:116" ht="14.5" x14ac:dyDescent="0.35">
      <c r="A31" s="1" t="s">
        <v>742</v>
      </c>
      <c r="B31" s="81">
        <v>2006</v>
      </c>
      <c r="C31" s="89"/>
      <c r="D31" s="89"/>
      <c r="E31" s="89"/>
      <c r="F31" s="89"/>
      <c r="G31" s="89"/>
      <c r="H31" s="89"/>
      <c r="I31" s="89"/>
      <c r="J31" s="89"/>
      <c r="K31" s="89"/>
      <c r="L31" s="89"/>
      <c r="M31" s="89"/>
      <c r="N31" s="89"/>
      <c r="O31" s="89"/>
      <c r="P31" s="89"/>
      <c r="Q31" s="89"/>
      <c r="R31" s="89"/>
      <c r="S31" s="89"/>
      <c r="T31" s="89"/>
      <c r="U31" s="89"/>
      <c r="V31" s="89"/>
      <c r="W31" s="89"/>
      <c r="X31" s="89"/>
      <c r="Y31" s="89"/>
      <c r="Z31" s="89"/>
      <c r="AA31" s="89"/>
      <c r="AB31" s="89"/>
      <c r="AC31" s="89"/>
      <c r="AD31" s="89"/>
    </row>
    <row r="32" spans="1:116" ht="14.5" x14ac:dyDescent="0.35">
      <c r="A32" s="1" t="s">
        <v>742</v>
      </c>
      <c r="B32" s="81">
        <v>2007</v>
      </c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89"/>
      <c r="V32" s="89"/>
      <c r="W32" s="89"/>
      <c r="X32" s="89"/>
      <c r="Y32" s="89"/>
      <c r="Z32" s="89"/>
      <c r="AA32" s="89"/>
      <c r="AB32" s="89"/>
      <c r="AC32" s="89"/>
      <c r="AD32" s="89"/>
    </row>
    <row r="33" spans="1:89" ht="14.5" x14ac:dyDescent="0.35">
      <c r="A33" s="1" t="s">
        <v>742</v>
      </c>
      <c r="B33" s="81">
        <v>2008</v>
      </c>
      <c r="C33" s="89"/>
      <c r="D33" s="89"/>
      <c r="E33" s="89"/>
      <c r="F33" s="89"/>
      <c r="G33" s="89"/>
      <c r="H33" s="89"/>
      <c r="I33" s="89"/>
      <c r="J33" s="89"/>
      <c r="K33" s="89"/>
      <c r="L33" s="89"/>
      <c r="M33" s="89"/>
      <c r="N33" s="89"/>
      <c r="O33" s="89"/>
      <c r="P33" s="89"/>
      <c r="Q33" s="89"/>
      <c r="R33" s="89"/>
      <c r="S33" s="89"/>
      <c r="T33" s="89"/>
      <c r="U33" s="89"/>
      <c r="V33" s="89"/>
      <c r="W33" s="89"/>
      <c r="X33" s="89"/>
      <c r="Y33" s="89"/>
      <c r="Z33" s="89"/>
      <c r="AA33" s="89"/>
      <c r="AB33" s="89"/>
      <c r="AC33" s="89"/>
      <c r="AD33" s="89"/>
    </row>
    <row r="34" spans="1:89" ht="14.5" x14ac:dyDescent="0.35">
      <c r="A34" s="1" t="s">
        <v>742</v>
      </c>
      <c r="B34" s="81">
        <v>2009</v>
      </c>
      <c r="C34" s="89"/>
      <c r="D34" s="89"/>
      <c r="E34" s="89"/>
      <c r="F34" s="89"/>
      <c r="G34" s="89"/>
      <c r="H34" s="89"/>
      <c r="I34" s="89"/>
      <c r="J34" s="89"/>
      <c r="K34" s="89"/>
      <c r="L34" s="89"/>
      <c r="M34" s="89"/>
      <c r="N34" s="89"/>
      <c r="O34" s="89"/>
      <c r="P34" s="89"/>
      <c r="Q34" s="89"/>
      <c r="R34" s="89"/>
      <c r="S34" s="89"/>
      <c r="T34" s="89"/>
      <c r="U34" s="89"/>
      <c r="V34" s="89"/>
      <c r="W34" s="89"/>
      <c r="X34" s="89"/>
      <c r="Y34" s="89"/>
      <c r="Z34" s="89"/>
      <c r="AA34" s="89"/>
      <c r="AB34" s="89"/>
      <c r="AC34" s="89"/>
      <c r="AD34" s="89"/>
    </row>
    <row r="35" spans="1:89" ht="14.5" x14ac:dyDescent="0.35">
      <c r="A35" s="1" t="s">
        <v>742</v>
      </c>
      <c r="B35" s="81">
        <v>2010</v>
      </c>
      <c r="C35" s="89"/>
      <c r="D35" s="89"/>
      <c r="E35" s="89"/>
      <c r="F35" s="89"/>
      <c r="G35" s="89"/>
      <c r="H35" s="89"/>
      <c r="I35" s="89"/>
      <c r="J35" s="89"/>
      <c r="K35" s="89"/>
      <c r="L35" s="89"/>
      <c r="M35" s="89"/>
      <c r="N35" s="89"/>
      <c r="O35" s="89"/>
      <c r="P35" s="89"/>
      <c r="Q35" s="89"/>
      <c r="R35" s="89"/>
      <c r="S35" s="89"/>
      <c r="T35" s="89"/>
      <c r="U35" s="89"/>
      <c r="V35" s="89"/>
      <c r="W35" s="89"/>
      <c r="X35" s="89"/>
      <c r="Y35" s="89"/>
      <c r="Z35" s="89"/>
      <c r="AA35" s="89"/>
      <c r="AB35" s="89"/>
      <c r="AC35" s="89"/>
      <c r="AD35" s="89"/>
    </row>
    <row r="36" spans="1:89" ht="14.5" x14ac:dyDescent="0.35">
      <c r="A36" s="1" t="s">
        <v>742</v>
      </c>
      <c r="B36" s="81">
        <v>2011</v>
      </c>
      <c r="C36" s="89"/>
      <c r="D36" s="89"/>
      <c r="E36" s="89"/>
      <c r="F36" s="89"/>
      <c r="G36" s="89"/>
      <c r="H36" s="89"/>
      <c r="I36" s="89"/>
      <c r="J36" s="89"/>
      <c r="K36" s="89"/>
      <c r="L36" s="89"/>
      <c r="M36" s="89"/>
      <c r="N36" s="89"/>
      <c r="O36" s="89"/>
      <c r="P36" s="89"/>
      <c r="Q36" s="89"/>
      <c r="R36" s="89"/>
      <c r="S36" s="89"/>
      <c r="T36" s="89"/>
      <c r="U36" s="89"/>
      <c r="V36" s="89"/>
      <c r="W36" s="89"/>
      <c r="X36" s="89"/>
      <c r="Y36" s="89"/>
      <c r="Z36" s="89"/>
      <c r="AA36" s="89"/>
      <c r="AB36" s="89"/>
      <c r="AC36" s="89"/>
      <c r="AD36" s="89"/>
    </row>
    <row r="37" spans="1:89" ht="14.5" x14ac:dyDescent="0.35">
      <c r="A37" s="1" t="s">
        <v>742</v>
      </c>
      <c r="B37" s="81">
        <v>2012</v>
      </c>
      <c r="C37" s="89"/>
      <c r="D37" s="89"/>
      <c r="E37" s="89"/>
      <c r="F37" s="89"/>
      <c r="G37" s="89"/>
      <c r="H37" s="89"/>
      <c r="I37" s="89"/>
      <c r="J37" s="89"/>
      <c r="K37" s="89"/>
      <c r="L37" s="89"/>
      <c r="M37" s="89"/>
      <c r="N37" s="89"/>
      <c r="O37" s="89"/>
      <c r="P37" s="89"/>
      <c r="Q37" s="89"/>
      <c r="R37" s="89"/>
      <c r="S37" s="89"/>
      <c r="T37" s="89"/>
      <c r="U37" s="89"/>
      <c r="V37" s="89"/>
      <c r="W37" s="89"/>
      <c r="X37" s="89"/>
      <c r="Y37" s="89"/>
      <c r="Z37" s="89"/>
      <c r="AA37" s="89"/>
      <c r="AB37" s="89"/>
      <c r="AC37" s="89"/>
      <c r="AD37" s="89"/>
    </row>
    <row r="38" spans="1:89" ht="14.5" x14ac:dyDescent="0.35">
      <c r="A38" s="1" t="s">
        <v>742</v>
      </c>
      <c r="B38" s="81">
        <v>2013</v>
      </c>
      <c r="C38" s="89"/>
      <c r="D38" s="89"/>
      <c r="E38" s="89"/>
      <c r="F38" s="89"/>
      <c r="G38" s="89"/>
      <c r="H38" s="89"/>
      <c r="I38" s="89"/>
      <c r="J38" s="89"/>
      <c r="K38" s="89"/>
      <c r="L38" s="89"/>
      <c r="M38" s="89"/>
      <c r="N38" s="89"/>
      <c r="O38" s="89"/>
      <c r="P38" s="89"/>
      <c r="Q38" s="89"/>
      <c r="R38" s="89"/>
      <c r="S38" s="89"/>
      <c r="T38" s="89"/>
      <c r="U38" s="89"/>
      <c r="V38" s="89"/>
      <c r="W38" s="89"/>
      <c r="X38" s="89"/>
      <c r="Y38" s="89"/>
      <c r="Z38" s="89"/>
      <c r="AA38" s="89"/>
      <c r="AB38" s="89"/>
      <c r="AC38" s="89"/>
      <c r="AD38" s="89"/>
    </row>
    <row r="39" spans="1:89" ht="14.5" x14ac:dyDescent="0.35">
      <c r="A39" s="1" t="s">
        <v>742</v>
      </c>
      <c r="B39" s="81">
        <v>2014</v>
      </c>
      <c r="C39" s="89"/>
      <c r="D39" s="89"/>
      <c r="E39" s="89"/>
      <c r="F39" s="89"/>
      <c r="G39" s="89"/>
      <c r="H39" s="89"/>
      <c r="I39" s="89"/>
      <c r="J39" s="89"/>
      <c r="M39" s="89"/>
      <c r="N39" s="89"/>
      <c r="O39" s="89"/>
      <c r="P39" s="89"/>
      <c r="Q39" s="89"/>
      <c r="R39" s="89"/>
      <c r="S39" s="89"/>
      <c r="T39" s="89"/>
      <c r="U39" s="89"/>
      <c r="V39" s="89"/>
      <c r="W39" s="89"/>
      <c r="X39" s="89"/>
      <c r="Y39" s="89"/>
      <c r="Z39" s="89"/>
      <c r="AA39" s="89"/>
      <c r="AB39" s="89"/>
      <c r="AC39" s="89"/>
      <c r="AD39" s="89"/>
    </row>
    <row r="40" spans="1:89" ht="14.5" x14ac:dyDescent="0.35">
      <c r="A40" s="1" t="s">
        <v>742</v>
      </c>
      <c r="B40" s="81">
        <v>2015</v>
      </c>
      <c r="C40" s="89"/>
      <c r="D40" s="89"/>
      <c r="E40" s="89"/>
      <c r="F40" s="89"/>
      <c r="G40" s="89"/>
      <c r="H40" s="89"/>
      <c r="I40" s="89"/>
      <c r="J40" s="89"/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Z40" s="89"/>
      <c r="AA40" s="89"/>
      <c r="AB40" s="89"/>
      <c r="AC40" s="89"/>
      <c r="AD40" s="89"/>
    </row>
    <row r="41" spans="1:89" ht="14.5" x14ac:dyDescent="0.35">
      <c r="A41" s="1" t="s">
        <v>742</v>
      </c>
      <c r="B41" s="81">
        <v>2016</v>
      </c>
      <c r="C41" s="89"/>
      <c r="D41" s="89"/>
      <c r="E41" s="89"/>
      <c r="F41" s="89"/>
      <c r="G41" s="89"/>
      <c r="H41" s="89"/>
      <c r="I41" s="89"/>
      <c r="J41" s="89"/>
      <c r="M41" s="89"/>
      <c r="N41" s="89"/>
      <c r="O41" s="89"/>
      <c r="P41" s="89"/>
      <c r="Q41" s="89"/>
      <c r="R41" s="89"/>
      <c r="S41" s="89"/>
      <c r="T41" s="89"/>
      <c r="U41" s="89"/>
      <c r="V41" s="89"/>
      <c r="W41" s="89"/>
      <c r="X41" s="89"/>
      <c r="Y41" s="89"/>
      <c r="Z41" s="89"/>
      <c r="AA41" s="89"/>
      <c r="AB41" s="89"/>
      <c r="AC41" s="89"/>
      <c r="AD41" s="89"/>
    </row>
    <row r="42" spans="1:89" ht="14.5" x14ac:dyDescent="0.35">
      <c r="A42" s="1" t="s">
        <v>742</v>
      </c>
      <c r="B42" s="81">
        <v>2017</v>
      </c>
      <c r="C42" s="89"/>
      <c r="D42" s="89"/>
      <c r="E42" s="89"/>
      <c r="F42" s="89"/>
      <c r="G42" s="89"/>
      <c r="H42" s="89"/>
      <c r="I42" s="89"/>
      <c r="J42" s="89"/>
      <c r="M42" s="89"/>
      <c r="N42" s="89"/>
      <c r="O42" s="89"/>
      <c r="P42" s="89"/>
      <c r="Q42" s="89"/>
      <c r="R42" s="89"/>
      <c r="S42" s="89"/>
      <c r="T42" s="89"/>
      <c r="U42" s="89"/>
      <c r="V42" s="89"/>
      <c r="W42" s="89"/>
      <c r="X42" s="89"/>
      <c r="Y42" s="89"/>
      <c r="Z42" s="89"/>
      <c r="AA42" s="89"/>
      <c r="AB42" s="89"/>
      <c r="AC42" s="89"/>
      <c r="AD42" s="89"/>
    </row>
    <row r="43" spans="1:89" ht="14.5" x14ac:dyDescent="0.35">
      <c r="A43" s="1" t="s">
        <v>742</v>
      </c>
      <c r="B43" s="81">
        <v>2018</v>
      </c>
      <c r="C43" s="89"/>
      <c r="D43" s="89"/>
      <c r="E43" s="89"/>
      <c r="F43" s="89"/>
      <c r="G43" s="89"/>
      <c r="H43" s="89"/>
      <c r="I43" s="89"/>
      <c r="J43" s="89"/>
      <c r="M43" s="89"/>
      <c r="N43" s="89"/>
      <c r="O43" s="89"/>
      <c r="P43" s="89"/>
      <c r="Q43" s="89"/>
      <c r="R43" s="89"/>
      <c r="S43" s="89"/>
      <c r="T43" s="89"/>
      <c r="U43" s="89"/>
      <c r="V43" s="89"/>
      <c r="W43" s="89"/>
      <c r="X43" s="89"/>
      <c r="Y43" s="89"/>
      <c r="Z43" s="89"/>
      <c r="AA43" s="89"/>
      <c r="AB43" s="89"/>
      <c r="AC43" s="89"/>
      <c r="AD43" s="89"/>
    </row>
    <row r="44" spans="1:89" ht="14.5" x14ac:dyDescent="0.35">
      <c r="A44" s="1" t="s">
        <v>742</v>
      </c>
      <c r="B44" s="81">
        <v>2019</v>
      </c>
      <c r="C44" s="89"/>
      <c r="D44" s="89"/>
      <c r="E44" s="89"/>
      <c r="F44" s="89"/>
      <c r="G44" s="89"/>
      <c r="H44" s="89"/>
      <c r="I44" s="89"/>
      <c r="J44" s="89"/>
      <c r="M44" s="89"/>
      <c r="N44" s="89"/>
      <c r="O44" s="89"/>
      <c r="P44" s="89"/>
      <c r="Q44" s="89"/>
      <c r="R44" s="89"/>
      <c r="S44" s="89"/>
      <c r="T44" s="89"/>
      <c r="U44" s="89"/>
      <c r="V44" s="89"/>
      <c r="W44" s="89"/>
      <c r="X44" s="89"/>
      <c r="Y44" s="89"/>
      <c r="Z44" s="89"/>
      <c r="AA44" s="89"/>
      <c r="AB44" s="89"/>
      <c r="AC44" s="89"/>
      <c r="AD44" s="89"/>
    </row>
    <row r="45" spans="1:89" ht="14.5" x14ac:dyDescent="0.35">
      <c r="A45" s="31" t="s">
        <v>742</v>
      </c>
      <c r="B45" s="81">
        <v>2020</v>
      </c>
      <c r="C45" s="89"/>
      <c r="D45" s="89"/>
      <c r="E45" s="89"/>
      <c r="F45" s="89"/>
      <c r="G45" s="89"/>
      <c r="H45" s="89"/>
      <c r="I45" s="89"/>
      <c r="J45" s="89"/>
      <c r="M45" s="89"/>
      <c r="N45" s="80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Z45" s="89"/>
      <c r="AA45" s="89"/>
      <c r="AB45" s="89"/>
      <c r="AC45" s="89"/>
      <c r="AD45" s="89"/>
    </row>
    <row r="46" spans="1:89" ht="14.5" x14ac:dyDescent="0.35">
      <c r="A46" s="1" t="s">
        <v>742</v>
      </c>
      <c r="B46" s="81">
        <v>2021</v>
      </c>
      <c r="C46" s="89"/>
      <c r="D46" s="89"/>
      <c r="E46" s="89"/>
      <c r="F46" s="89"/>
      <c r="G46" s="89"/>
      <c r="H46" s="89"/>
      <c r="I46" s="89"/>
      <c r="J46" s="89"/>
      <c r="M46" s="89"/>
      <c r="N46" s="89"/>
      <c r="O46" s="89"/>
      <c r="P46" s="89"/>
      <c r="Q46" s="89"/>
      <c r="R46" s="89"/>
      <c r="S46" s="89"/>
      <c r="T46" s="89"/>
      <c r="U46" s="89"/>
      <c r="V46" s="89"/>
      <c r="W46" s="89"/>
      <c r="X46" s="89"/>
      <c r="Y46" s="89"/>
      <c r="Z46" s="89"/>
      <c r="AA46" s="89"/>
      <c r="AB46" s="89"/>
      <c r="AC46" s="89"/>
      <c r="AD46" s="89"/>
      <c r="AI46" s="89"/>
      <c r="AZ46" s="89"/>
      <c r="BD46" s="89"/>
      <c r="BK46" s="89"/>
      <c r="CH46" s="89"/>
      <c r="CK46" s="89"/>
    </row>
    <row r="47" spans="1:89" ht="14.5" x14ac:dyDescent="0.35">
      <c r="A47" s="89"/>
      <c r="B47" s="81"/>
      <c r="C47" s="89"/>
      <c r="D47" s="89"/>
      <c r="E47" s="89"/>
      <c r="F47" s="89"/>
      <c r="G47" s="89"/>
      <c r="H47" s="89"/>
      <c r="I47" s="89"/>
      <c r="J47" s="89"/>
      <c r="K47" s="89"/>
      <c r="L47" s="89"/>
      <c r="M47" s="89"/>
      <c r="N47" s="89"/>
      <c r="O47" s="89"/>
      <c r="P47" s="89"/>
      <c r="Q47" s="89"/>
      <c r="R47" s="89"/>
      <c r="S47" s="89"/>
      <c r="T47" s="89"/>
      <c r="U47" s="89"/>
      <c r="V47" s="89"/>
      <c r="W47" s="89"/>
      <c r="X47" s="89"/>
      <c r="Y47" s="89"/>
      <c r="Z47" s="89"/>
      <c r="AA47" s="89"/>
      <c r="AB47" s="89"/>
      <c r="AC47" s="89"/>
      <c r="AD47" s="89"/>
    </row>
    <row r="48" spans="1:89" ht="14.5" x14ac:dyDescent="0.35">
      <c r="A48" s="89"/>
      <c r="B48" s="81"/>
      <c r="C48" s="89"/>
      <c r="D48" s="89"/>
      <c r="E48" s="89"/>
      <c r="F48" s="89"/>
      <c r="G48" s="89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89"/>
      <c r="Z48" s="89"/>
      <c r="AA48" s="89"/>
      <c r="AB48" s="89"/>
      <c r="AC48" s="89"/>
      <c r="AD48" s="89"/>
    </row>
    <row r="49" spans="1:30" ht="14.5" x14ac:dyDescent="0.35">
      <c r="A49" s="89"/>
      <c r="B49" s="81"/>
      <c r="C49" s="89"/>
      <c r="D49" s="89"/>
      <c r="E49" s="89"/>
      <c r="F49" s="89"/>
      <c r="G49" s="89"/>
      <c r="H49" s="89"/>
      <c r="I49" s="89"/>
      <c r="J49" s="89"/>
      <c r="K49" s="89"/>
      <c r="L49" s="89"/>
      <c r="M49" s="89"/>
      <c r="N49" s="89"/>
      <c r="O49" s="89"/>
      <c r="P49" s="89"/>
      <c r="Q49" s="89"/>
      <c r="R49" s="89"/>
      <c r="S49" s="89"/>
      <c r="T49" s="89"/>
      <c r="U49" s="89"/>
      <c r="V49" s="89"/>
      <c r="W49" s="89"/>
      <c r="X49" s="89"/>
      <c r="Y49" s="89"/>
      <c r="Z49" s="89"/>
      <c r="AA49" s="89"/>
      <c r="AB49" s="89"/>
      <c r="AC49" s="89"/>
      <c r="AD49" s="89"/>
    </row>
    <row r="50" spans="1:30" ht="14.5" x14ac:dyDescent="0.35">
      <c r="A50" s="89"/>
      <c r="B50" s="81"/>
      <c r="C50" s="89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Z50" s="89"/>
      <c r="AA50" s="89"/>
      <c r="AB50" s="89"/>
      <c r="AC50" s="89"/>
      <c r="AD50" s="89"/>
    </row>
    <row r="51" spans="1:30" ht="14.5" x14ac:dyDescent="0.35">
      <c r="A51" s="89"/>
      <c r="B51" s="81"/>
      <c r="C51" s="89"/>
      <c r="D51" s="89"/>
      <c r="E51" s="89"/>
      <c r="F51" s="89"/>
      <c r="G51" s="89"/>
      <c r="H51" s="89"/>
      <c r="I51" s="89"/>
      <c r="J51" s="89"/>
      <c r="K51" s="89"/>
      <c r="L51" s="89"/>
      <c r="M51" s="89"/>
      <c r="N51" s="89"/>
      <c r="O51" s="89"/>
      <c r="P51" s="89"/>
      <c r="Q51" s="89"/>
      <c r="R51" s="89"/>
      <c r="S51" s="89"/>
      <c r="T51" s="89"/>
      <c r="U51" s="89"/>
      <c r="V51" s="89"/>
      <c r="W51" s="89"/>
      <c r="X51" s="89"/>
      <c r="Y51" s="89"/>
      <c r="Z51" s="89"/>
      <c r="AA51" s="89"/>
      <c r="AB51" s="89"/>
      <c r="AC51" s="89"/>
      <c r="AD51" s="89"/>
    </row>
    <row r="52" spans="1:30" ht="14.5" x14ac:dyDescent="0.35">
      <c r="A52" s="89"/>
      <c r="B52" s="81"/>
      <c r="C52" s="89"/>
      <c r="D52" s="89"/>
      <c r="E52" s="89"/>
      <c r="F52" s="89"/>
      <c r="G52" s="89"/>
      <c r="H52" s="89"/>
      <c r="I52" s="89"/>
      <c r="J52" s="89"/>
      <c r="K52" s="89"/>
      <c r="L52" s="89"/>
      <c r="M52" s="89"/>
      <c r="N52" s="89"/>
      <c r="O52" s="89"/>
      <c r="P52" s="89"/>
      <c r="Q52" s="89"/>
      <c r="R52" s="89"/>
      <c r="S52" s="89"/>
      <c r="T52" s="89"/>
      <c r="U52" s="89"/>
      <c r="V52" s="89"/>
      <c r="W52" s="89"/>
      <c r="X52" s="89"/>
      <c r="Y52" s="89"/>
      <c r="Z52" s="89"/>
      <c r="AA52" s="89"/>
      <c r="AB52" s="89"/>
      <c r="AC52" s="89"/>
      <c r="AD52" s="89"/>
    </row>
    <row r="53" spans="1:30" ht="14.5" x14ac:dyDescent="0.35">
      <c r="A53" s="89"/>
      <c r="B53" s="81"/>
      <c r="C53" s="89"/>
      <c r="D53" s="89"/>
      <c r="E53" s="89"/>
      <c r="F53" s="89"/>
      <c r="G53" s="89"/>
      <c r="H53" s="89"/>
      <c r="I53" s="89"/>
      <c r="J53" s="89"/>
      <c r="K53" s="89"/>
      <c r="L53" s="89"/>
      <c r="M53" s="89"/>
      <c r="N53" s="89"/>
      <c r="O53" s="89"/>
      <c r="P53" s="89"/>
      <c r="Q53" s="89"/>
      <c r="R53" s="89"/>
      <c r="S53" s="89"/>
      <c r="T53" s="89"/>
      <c r="U53" s="89"/>
      <c r="V53" s="89"/>
      <c r="W53" s="89"/>
      <c r="X53" s="89"/>
      <c r="Y53" s="89"/>
      <c r="Z53" s="89"/>
      <c r="AA53" s="89"/>
      <c r="AB53" s="89"/>
      <c r="AC53" s="89"/>
      <c r="AD53" s="89"/>
    </row>
    <row r="54" spans="1:30" ht="14.5" x14ac:dyDescent="0.35">
      <c r="A54" s="89"/>
      <c r="B54" s="81"/>
      <c r="C54" s="89"/>
      <c r="D54" s="89"/>
      <c r="E54" s="89"/>
      <c r="F54" s="89"/>
      <c r="G54" s="89"/>
      <c r="H54" s="89"/>
      <c r="I54" s="89"/>
      <c r="J54" s="89"/>
      <c r="K54" s="89"/>
      <c r="L54" s="89"/>
      <c r="M54" s="89"/>
      <c r="N54" s="89"/>
      <c r="O54" s="89"/>
      <c r="P54" s="89"/>
      <c r="Q54" s="89"/>
      <c r="R54" s="89"/>
      <c r="S54" s="89"/>
      <c r="T54" s="89"/>
      <c r="U54" s="89"/>
      <c r="V54" s="89"/>
      <c r="W54" s="89"/>
      <c r="X54" s="89"/>
      <c r="Y54" s="89"/>
      <c r="Z54" s="89"/>
      <c r="AA54" s="89"/>
      <c r="AB54" s="89"/>
      <c r="AC54" s="89"/>
      <c r="AD54" s="89"/>
    </row>
    <row r="55" spans="1:30" ht="14.5" x14ac:dyDescent="0.35">
      <c r="A55" s="89"/>
      <c r="B55" s="81"/>
      <c r="C55" s="89"/>
      <c r="D55" s="89"/>
      <c r="E55" s="89"/>
      <c r="F55" s="89"/>
      <c r="G55" s="89"/>
      <c r="H55" s="89"/>
      <c r="I55" s="89"/>
      <c r="J55" s="89"/>
      <c r="K55" s="89"/>
      <c r="L55" s="89"/>
      <c r="M55" s="89"/>
      <c r="N55" s="89"/>
      <c r="O55" s="89"/>
      <c r="P55" s="89"/>
      <c r="Q55" s="89"/>
      <c r="R55" s="89"/>
      <c r="S55" s="89"/>
      <c r="T55" s="89"/>
      <c r="U55" s="89"/>
      <c r="V55" s="89"/>
      <c r="W55" s="89"/>
      <c r="X55" s="89"/>
      <c r="Y55" s="89"/>
      <c r="Z55" s="89"/>
      <c r="AA55" s="89"/>
      <c r="AB55" s="89"/>
      <c r="AC55" s="89"/>
      <c r="AD55" s="89"/>
    </row>
    <row r="56" spans="1:30" ht="14.5" x14ac:dyDescent="0.35">
      <c r="A56" s="89"/>
      <c r="B56" s="81"/>
      <c r="C56" s="89"/>
      <c r="D56" s="89"/>
      <c r="E56" s="89"/>
      <c r="F56" s="89"/>
      <c r="G56" s="89"/>
      <c r="H56" s="89"/>
      <c r="I56" s="89"/>
      <c r="J56" s="89"/>
      <c r="K56" s="89"/>
      <c r="L56" s="89"/>
      <c r="M56" s="89"/>
      <c r="N56" s="89"/>
      <c r="O56" s="89"/>
      <c r="P56" s="89"/>
      <c r="Q56" s="89"/>
      <c r="R56" s="89"/>
      <c r="S56" s="89"/>
      <c r="T56" s="89"/>
      <c r="U56" s="89"/>
      <c r="V56" s="89"/>
      <c r="W56" s="89"/>
      <c r="X56" s="89"/>
      <c r="Y56" s="89"/>
      <c r="Z56" s="89"/>
      <c r="AA56" s="89"/>
      <c r="AB56" s="89"/>
      <c r="AC56" s="89"/>
      <c r="AD56" s="89"/>
    </row>
    <row r="57" spans="1:30" ht="14.5" x14ac:dyDescent="0.35">
      <c r="A57" s="89"/>
      <c r="B57" s="81"/>
      <c r="C57" s="89"/>
      <c r="D57" s="89"/>
      <c r="E57" s="89"/>
      <c r="F57" s="89"/>
      <c r="G57" s="89"/>
      <c r="H57" s="89"/>
      <c r="I57" s="89"/>
      <c r="J57" s="89"/>
      <c r="K57" s="89"/>
      <c r="L57" s="89"/>
      <c r="M57" s="89"/>
      <c r="N57" s="89"/>
      <c r="O57" s="89"/>
      <c r="P57" s="89"/>
      <c r="Q57" s="89"/>
      <c r="R57" s="89"/>
      <c r="S57" s="89"/>
      <c r="T57" s="89"/>
      <c r="U57" s="89"/>
      <c r="V57" s="89"/>
      <c r="W57" s="89"/>
      <c r="X57" s="89"/>
      <c r="Y57" s="89"/>
      <c r="Z57" s="89"/>
      <c r="AA57" s="89"/>
      <c r="AB57" s="89"/>
      <c r="AC57" s="89"/>
      <c r="AD57" s="89"/>
    </row>
    <row r="58" spans="1:30" ht="14.5" x14ac:dyDescent="0.35">
      <c r="A58" s="89"/>
      <c r="B58" s="81"/>
      <c r="C58" s="89"/>
      <c r="D58" s="89"/>
      <c r="E58" s="89"/>
      <c r="F58" s="89"/>
      <c r="G58" s="89"/>
      <c r="H58" s="89"/>
      <c r="I58" s="89"/>
      <c r="J58" s="89"/>
      <c r="K58" s="89"/>
      <c r="L58" s="89"/>
      <c r="M58" s="89"/>
      <c r="N58" s="89"/>
      <c r="O58" s="89"/>
      <c r="P58" s="89"/>
      <c r="Q58" s="89"/>
      <c r="R58" s="89"/>
      <c r="S58" s="89"/>
      <c r="T58" s="89"/>
      <c r="U58" s="89"/>
      <c r="V58" s="89"/>
      <c r="W58" s="89"/>
      <c r="X58" s="89"/>
      <c r="Y58" s="89"/>
      <c r="Z58" s="89"/>
      <c r="AA58" s="89"/>
      <c r="AB58" s="89"/>
      <c r="AC58" s="89"/>
      <c r="AD58" s="89"/>
    </row>
    <row r="59" spans="1:30" ht="14.5" x14ac:dyDescent="0.35">
      <c r="A59" s="89"/>
      <c r="B59" s="81"/>
      <c r="C59" s="89"/>
      <c r="D59" s="89"/>
      <c r="E59" s="89"/>
      <c r="F59" s="89"/>
      <c r="G59" s="89"/>
      <c r="H59" s="89"/>
      <c r="I59" s="89"/>
      <c r="J59" s="89"/>
      <c r="K59" s="89"/>
      <c r="L59" s="89"/>
      <c r="M59" s="89"/>
      <c r="N59" s="89"/>
      <c r="O59" s="89"/>
      <c r="P59" s="89"/>
      <c r="Q59" s="89"/>
      <c r="R59" s="89"/>
      <c r="S59" s="89"/>
      <c r="T59" s="89"/>
      <c r="U59" s="89"/>
      <c r="V59" s="89"/>
      <c r="W59" s="89"/>
      <c r="X59" s="89"/>
      <c r="Y59" s="89"/>
      <c r="Z59" s="89"/>
      <c r="AA59" s="89"/>
      <c r="AB59" s="89"/>
      <c r="AC59" s="89"/>
      <c r="AD59" s="89"/>
    </row>
    <row r="60" spans="1:30" ht="14.5" x14ac:dyDescent="0.35">
      <c r="A60" s="89"/>
      <c r="B60" s="81"/>
      <c r="C60" s="89"/>
      <c r="D60" s="89"/>
      <c r="E60" s="89"/>
      <c r="F60" s="89"/>
      <c r="G60" s="89"/>
      <c r="H60" s="89"/>
      <c r="I60" s="89"/>
      <c r="J60" s="89"/>
      <c r="K60" s="89"/>
      <c r="L60" s="89"/>
      <c r="M60" s="89"/>
      <c r="N60" s="89"/>
      <c r="O60" s="89"/>
      <c r="P60" s="89"/>
      <c r="Q60" s="89"/>
      <c r="R60" s="89"/>
      <c r="S60" s="89"/>
      <c r="T60" s="89"/>
      <c r="U60" s="89"/>
      <c r="V60" s="89"/>
      <c r="W60" s="89"/>
      <c r="X60" s="89"/>
      <c r="Y60" s="89"/>
      <c r="Z60" s="89"/>
      <c r="AA60" s="89"/>
      <c r="AB60" s="89"/>
      <c r="AC60" s="89"/>
      <c r="AD60" s="89"/>
    </row>
    <row r="61" spans="1:30" ht="14.5" x14ac:dyDescent="0.35">
      <c r="A61" s="89"/>
      <c r="B61" s="81"/>
      <c r="C61" s="89"/>
      <c r="D61" s="89"/>
      <c r="E61" s="89"/>
      <c r="F61" s="89"/>
      <c r="G61" s="89"/>
      <c r="H61" s="89"/>
      <c r="I61" s="89"/>
      <c r="J61" s="89"/>
      <c r="K61" s="89"/>
      <c r="L61" s="89"/>
      <c r="M61" s="89"/>
      <c r="N61" s="89"/>
      <c r="O61" s="89"/>
      <c r="P61" s="89"/>
      <c r="Q61" s="89"/>
      <c r="R61" s="89"/>
      <c r="S61" s="89"/>
      <c r="T61" s="89"/>
      <c r="U61" s="89"/>
      <c r="V61" s="89"/>
      <c r="W61" s="89"/>
      <c r="X61" s="89"/>
      <c r="Y61" s="89"/>
      <c r="Z61" s="89"/>
      <c r="AA61" s="89"/>
      <c r="AB61" s="89"/>
      <c r="AC61" s="89"/>
      <c r="AD61" s="89"/>
    </row>
    <row r="62" spans="1:30" ht="14.5" x14ac:dyDescent="0.35">
      <c r="A62" s="89"/>
      <c r="B62" s="81"/>
      <c r="C62" s="89"/>
      <c r="D62" s="89"/>
      <c r="E62" s="89"/>
      <c r="F62" s="89"/>
      <c r="G62" s="89"/>
      <c r="H62" s="89"/>
      <c r="I62" s="89"/>
      <c r="J62" s="89"/>
      <c r="K62" s="89"/>
      <c r="L62" s="89"/>
      <c r="M62" s="89"/>
      <c r="N62" s="89"/>
      <c r="O62" s="89"/>
      <c r="P62" s="89"/>
      <c r="Q62" s="89"/>
      <c r="R62" s="89"/>
      <c r="S62" s="89"/>
      <c r="T62" s="89"/>
      <c r="U62" s="89"/>
      <c r="V62" s="89"/>
      <c r="W62" s="89"/>
      <c r="X62" s="89"/>
      <c r="Y62" s="89"/>
      <c r="Z62" s="89"/>
      <c r="AA62" s="89"/>
      <c r="AB62" s="89"/>
      <c r="AC62" s="89"/>
      <c r="AD62" s="89"/>
    </row>
    <row r="63" spans="1:30" ht="14.5" x14ac:dyDescent="0.35">
      <c r="A63" s="89"/>
      <c r="B63" s="81"/>
      <c r="C63" s="89"/>
      <c r="D63" s="89"/>
      <c r="E63" s="89"/>
      <c r="F63" s="89"/>
      <c r="G63" s="89"/>
      <c r="H63" s="89"/>
      <c r="I63" s="89"/>
      <c r="J63" s="89"/>
      <c r="K63" s="89"/>
      <c r="L63" s="89"/>
      <c r="M63" s="89"/>
      <c r="N63" s="89"/>
      <c r="O63" s="89"/>
      <c r="P63" s="89"/>
      <c r="Q63" s="89"/>
      <c r="R63" s="89"/>
      <c r="S63" s="89"/>
      <c r="T63" s="89"/>
      <c r="U63" s="89"/>
      <c r="V63" s="89"/>
      <c r="W63" s="89"/>
      <c r="X63" s="89"/>
      <c r="Y63" s="89"/>
      <c r="Z63" s="89"/>
      <c r="AA63" s="89"/>
      <c r="AB63" s="89"/>
      <c r="AC63" s="89"/>
      <c r="AD63" s="89"/>
    </row>
    <row r="64" spans="1:30" ht="14.5" x14ac:dyDescent="0.35">
      <c r="A64" s="89"/>
      <c r="B64" s="81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89"/>
      <c r="V64" s="89"/>
      <c r="W64" s="89"/>
      <c r="X64" s="89"/>
      <c r="Y64" s="89"/>
      <c r="Z64" s="89"/>
      <c r="AA64" s="89"/>
      <c r="AB64" s="89"/>
      <c r="AC64" s="89"/>
      <c r="AD64" s="89"/>
    </row>
    <row r="65" spans="1:30" ht="14.5" x14ac:dyDescent="0.35">
      <c r="A65" s="89"/>
      <c r="B65" s="81"/>
      <c r="C65" s="89"/>
      <c r="D65" s="89"/>
      <c r="E65" s="89"/>
      <c r="F65" s="89"/>
      <c r="G65" s="89"/>
      <c r="H65" s="89"/>
      <c r="I65" s="89"/>
      <c r="J65" s="89"/>
      <c r="K65" s="89"/>
      <c r="L65" s="89"/>
      <c r="M65" s="89"/>
      <c r="N65" s="89"/>
      <c r="O65" s="89"/>
      <c r="P65" s="89"/>
      <c r="Q65" s="89"/>
      <c r="R65" s="89"/>
      <c r="S65" s="89"/>
      <c r="T65" s="89"/>
      <c r="U65" s="89"/>
      <c r="V65" s="89"/>
      <c r="W65" s="89"/>
      <c r="X65" s="89"/>
      <c r="Y65" s="89"/>
      <c r="Z65" s="89"/>
      <c r="AA65" s="89"/>
      <c r="AB65" s="89"/>
      <c r="AC65" s="89"/>
      <c r="AD65" s="89"/>
    </row>
    <row r="66" spans="1:30" ht="14.5" x14ac:dyDescent="0.35">
      <c r="A66" s="89"/>
      <c r="B66" s="81"/>
      <c r="C66" s="89"/>
      <c r="D66" s="89"/>
      <c r="E66" s="89"/>
      <c r="F66" s="89"/>
      <c r="G66" s="89"/>
      <c r="H66" s="89"/>
      <c r="I66" s="89"/>
      <c r="J66" s="89"/>
      <c r="K66" s="89"/>
      <c r="L66" s="89"/>
      <c r="M66" s="89"/>
      <c r="N66" s="89"/>
      <c r="O66" s="89"/>
      <c r="P66" s="89"/>
      <c r="Q66" s="89"/>
      <c r="R66" s="89"/>
      <c r="S66" s="89"/>
      <c r="T66" s="89"/>
      <c r="U66" s="89"/>
      <c r="V66" s="89"/>
      <c r="W66" s="89"/>
      <c r="X66" s="89"/>
      <c r="Y66" s="89"/>
      <c r="Z66" s="89"/>
      <c r="AA66" s="89"/>
      <c r="AB66" s="89"/>
      <c r="AC66" s="89"/>
      <c r="AD66" s="89"/>
    </row>
    <row r="67" spans="1:30" ht="14.5" x14ac:dyDescent="0.35">
      <c r="A67" s="89"/>
      <c r="B67" s="81"/>
      <c r="C67" s="89"/>
      <c r="D67" s="89"/>
      <c r="E67" s="89"/>
      <c r="F67" s="89"/>
      <c r="G67" s="89"/>
      <c r="H67" s="89"/>
      <c r="I67" s="89"/>
      <c r="J67" s="89"/>
      <c r="K67" s="89"/>
      <c r="L67" s="89"/>
      <c r="M67" s="89"/>
      <c r="N67" s="89"/>
      <c r="O67" s="89"/>
      <c r="P67" s="89"/>
      <c r="Q67" s="89"/>
      <c r="R67" s="89"/>
      <c r="S67" s="89"/>
      <c r="T67" s="89"/>
      <c r="U67" s="89"/>
      <c r="V67" s="89"/>
      <c r="W67" s="89"/>
      <c r="X67" s="89"/>
      <c r="Y67" s="89"/>
      <c r="Z67" s="89"/>
      <c r="AA67" s="89"/>
      <c r="AB67" s="89"/>
      <c r="AC67" s="89"/>
      <c r="AD67" s="89"/>
    </row>
    <row r="68" spans="1:30" ht="14.5" x14ac:dyDescent="0.35">
      <c r="A68" s="89"/>
      <c r="B68" s="81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89"/>
      <c r="W68" s="89"/>
      <c r="X68" s="89"/>
      <c r="Y68" s="89"/>
      <c r="Z68" s="89"/>
      <c r="AA68" s="89"/>
      <c r="AB68" s="89"/>
      <c r="AC68" s="89"/>
      <c r="AD68" s="89"/>
    </row>
    <row r="69" spans="1:30" ht="14.5" x14ac:dyDescent="0.35">
      <c r="A69" s="89"/>
      <c r="B69" s="81"/>
      <c r="C69" s="89"/>
      <c r="D69" s="89"/>
      <c r="E69" s="89"/>
      <c r="F69" s="89"/>
      <c r="G69" s="89"/>
      <c r="H69" s="89"/>
      <c r="I69" s="89"/>
      <c r="J69" s="89"/>
      <c r="K69" s="89"/>
      <c r="L69" s="89"/>
      <c r="M69" s="89"/>
      <c r="N69" s="89"/>
      <c r="O69" s="89"/>
      <c r="P69" s="89"/>
      <c r="Q69" s="89"/>
      <c r="R69" s="89"/>
      <c r="S69" s="89"/>
      <c r="T69" s="89"/>
      <c r="U69" s="89"/>
      <c r="V69" s="89"/>
      <c r="W69" s="89"/>
      <c r="X69" s="89"/>
      <c r="Y69" s="89"/>
      <c r="Z69" s="89"/>
      <c r="AA69" s="89"/>
      <c r="AB69" s="89"/>
      <c r="AC69" s="89"/>
      <c r="AD69" s="89"/>
    </row>
    <row r="70" spans="1:30" ht="14.5" x14ac:dyDescent="0.35">
      <c r="A70" s="89"/>
      <c r="B70" s="81"/>
      <c r="C70" s="89"/>
      <c r="D70" s="89"/>
      <c r="E70" s="89"/>
      <c r="F70" s="89"/>
      <c r="G70" s="89"/>
      <c r="H70" s="89"/>
      <c r="I70" s="89"/>
      <c r="J70" s="89"/>
      <c r="K70" s="89"/>
      <c r="L70" s="89"/>
      <c r="M70" s="89"/>
      <c r="N70" s="89"/>
      <c r="O70" s="89"/>
      <c r="P70" s="89"/>
      <c r="Q70" s="89"/>
      <c r="R70" s="89"/>
      <c r="S70" s="89"/>
      <c r="T70" s="89"/>
      <c r="U70" s="89"/>
      <c r="V70" s="89"/>
      <c r="W70" s="89"/>
      <c r="X70" s="89"/>
      <c r="Y70" s="89"/>
      <c r="Z70" s="89"/>
      <c r="AA70" s="89"/>
      <c r="AB70" s="89"/>
      <c r="AC70" s="89"/>
      <c r="AD70" s="89"/>
    </row>
    <row r="71" spans="1:30" ht="14.5" x14ac:dyDescent="0.35">
      <c r="A71" s="89"/>
      <c r="B71" s="81"/>
      <c r="C71" s="89"/>
      <c r="D71" s="89"/>
      <c r="E71" s="89"/>
      <c r="F71" s="89"/>
      <c r="G71" s="89"/>
      <c r="H71" s="89"/>
      <c r="I71" s="89"/>
      <c r="J71" s="89"/>
      <c r="K71" s="89"/>
      <c r="L71" s="89"/>
      <c r="M71" s="89"/>
      <c r="N71" s="89"/>
      <c r="O71" s="89"/>
      <c r="P71" s="89"/>
      <c r="Q71" s="89"/>
      <c r="R71" s="89"/>
      <c r="S71" s="89"/>
      <c r="T71" s="89"/>
      <c r="U71" s="89"/>
      <c r="V71" s="89"/>
      <c r="W71" s="89"/>
      <c r="X71" s="89"/>
      <c r="Y71" s="89"/>
      <c r="Z71" s="89"/>
      <c r="AA71" s="89"/>
      <c r="AB71" s="89"/>
      <c r="AC71" s="89"/>
      <c r="AD71" s="89"/>
    </row>
    <row r="72" spans="1:30" ht="14.5" x14ac:dyDescent="0.35">
      <c r="A72" s="89"/>
      <c r="B72" s="81"/>
      <c r="C72" s="89"/>
      <c r="D72" s="8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Z72" s="89"/>
      <c r="AA72" s="89"/>
      <c r="AB72" s="89"/>
      <c r="AC72" s="89"/>
      <c r="AD72" s="89"/>
    </row>
    <row r="73" spans="1:30" ht="14.5" x14ac:dyDescent="0.35">
      <c r="A73" s="89"/>
      <c r="B73" s="81"/>
      <c r="C73" s="89"/>
      <c r="D73" s="89"/>
      <c r="E73" s="89"/>
      <c r="F73" s="89"/>
      <c r="G73" s="89"/>
      <c r="H73" s="89"/>
      <c r="I73" s="89"/>
      <c r="J73" s="89"/>
      <c r="K73" s="89"/>
      <c r="L73" s="89"/>
      <c r="M73" s="89"/>
      <c r="N73" s="89"/>
      <c r="O73" s="89"/>
      <c r="P73" s="89"/>
      <c r="Q73" s="89"/>
      <c r="R73" s="89"/>
      <c r="S73" s="89"/>
      <c r="T73" s="89"/>
      <c r="U73" s="89"/>
      <c r="V73" s="89"/>
      <c r="W73" s="89"/>
      <c r="X73" s="89"/>
      <c r="Y73" s="89"/>
      <c r="Z73" s="89"/>
      <c r="AA73" s="89"/>
      <c r="AB73" s="89"/>
      <c r="AC73" s="89"/>
      <c r="AD73" s="89"/>
    </row>
    <row r="74" spans="1:30" ht="14.5" x14ac:dyDescent="0.35">
      <c r="A74" s="89"/>
      <c r="B74" s="81"/>
      <c r="C74" s="89"/>
      <c r="D74" s="89"/>
      <c r="E74" s="89"/>
      <c r="F74" s="89"/>
      <c r="G74" s="89"/>
      <c r="H74" s="89"/>
      <c r="I74" s="89"/>
      <c r="J74" s="89"/>
      <c r="K74" s="89"/>
      <c r="L74" s="89"/>
      <c r="M74" s="89"/>
      <c r="N74" s="89"/>
      <c r="O74" s="89"/>
      <c r="P74" s="89"/>
      <c r="Q74" s="89"/>
      <c r="R74" s="89"/>
      <c r="S74" s="89"/>
      <c r="T74" s="89"/>
      <c r="U74" s="89"/>
      <c r="V74" s="89"/>
      <c r="W74" s="89"/>
      <c r="X74" s="89"/>
      <c r="Y74" s="89"/>
      <c r="Z74" s="89"/>
      <c r="AA74" s="89"/>
      <c r="AB74" s="89"/>
      <c r="AC74" s="89"/>
      <c r="AD74" s="89"/>
    </row>
    <row r="75" spans="1:30" ht="14.5" x14ac:dyDescent="0.35">
      <c r="A75" s="89"/>
      <c r="B75" s="81"/>
      <c r="C75" s="89"/>
      <c r="D75" s="89"/>
      <c r="E75" s="89"/>
      <c r="F75" s="89"/>
      <c r="G75" s="89"/>
      <c r="H75" s="89"/>
      <c r="I75" s="89"/>
      <c r="J75" s="89"/>
      <c r="K75" s="89"/>
      <c r="L75" s="89"/>
      <c r="M75" s="89"/>
      <c r="N75" s="89"/>
      <c r="O75" s="89"/>
      <c r="P75" s="89"/>
      <c r="Q75" s="89"/>
      <c r="R75" s="89"/>
      <c r="S75" s="89"/>
      <c r="T75" s="89"/>
      <c r="U75" s="89"/>
      <c r="V75" s="89"/>
      <c r="W75" s="89"/>
      <c r="X75" s="89"/>
      <c r="Y75" s="89"/>
      <c r="Z75" s="89"/>
      <c r="AA75" s="89"/>
      <c r="AB75" s="89"/>
      <c r="AC75" s="89"/>
      <c r="AD75" s="89"/>
    </row>
    <row r="76" spans="1:30" ht="14.5" x14ac:dyDescent="0.35">
      <c r="A76" s="89"/>
      <c r="B76" s="81"/>
      <c r="C76" s="89"/>
      <c r="D76" s="89"/>
      <c r="E76" s="89"/>
      <c r="F76" s="89"/>
      <c r="G76" s="89"/>
      <c r="H76" s="89"/>
      <c r="I76" s="89"/>
      <c r="J76" s="89"/>
      <c r="K76" s="89"/>
      <c r="L76" s="89"/>
      <c r="M76" s="89"/>
      <c r="N76" s="89"/>
      <c r="O76" s="89"/>
      <c r="P76" s="89"/>
      <c r="Q76" s="89"/>
      <c r="R76" s="89"/>
      <c r="S76" s="89"/>
      <c r="T76" s="89"/>
      <c r="U76" s="89"/>
      <c r="V76" s="89"/>
      <c r="W76" s="89"/>
      <c r="X76" s="89"/>
      <c r="Y76" s="89"/>
      <c r="Z76" s="89"/>
      <c r="AA76" s="89"/>
      <c r="AB76" s="89"/>
      <c r="AC76" s="89"/>
      <c r="AD76" s="89"/>
    </row>
    <row r="77" spans="1:30" ht="14.5" x14ac:dyDescent="0.35">
      <c r="A77" s="89"/>
      <c r="B77" s="81"/>
      <c r="C77" s="89"/>
      <c r="D77" s="89"/>
      <c r="E77" s="89"/>
      <c r="F77" s="89"/>
      <c r="G77" s="89"/>
      <c r="H77" s="89"/>
      <c r="I77" s="89"/>
      <c r="J77" s="89"/>
      <c r="K77" s="89"/>
      <c r="L77" s="89"/>
      <c r="M77" s="89"/>
      <c r="N77" s="89"/>
      <c r="O77" s="89"/>
      <c r="P77" s="89"/>
      <c r="Q77" s="89"/>
      <c r="R77" s="89"/>
      <c r="S77" s="89"/>
      <c r="T77" s="89"/>
      <c r="U77" s="89"/>
      <c r="V77" s="89"/>
      <c r="W77" s="89"/>
      <c r="X77" s="89"/>
      <c r="Y77" s="89"/>
      <c r="Z77" s="89"/>
      <c r="AA77" s="89"/>
      <c r="AB77" s="89"/>
      <c r="AC77" s="89"/>
      <c r="AD77" s="89"/>
    </row>
    <row r="78" spans="1:30" ht="14.5" x14ac:dyDescent="0.35">
      <c r="A78" s="89"/>
      <c r="B78" s="81"/>
      <c r="C78" s="89"/>
      <c r="D78" s="89"/>
      <c r="E78" s="89"/>
      <c r="F78" s="89"/>
      <c r="G78" s="89"/>
      <c r="H78" s="89"/>
      <c r="I78" s="89"/>
      <c r="J78" s="89"/>
      <c r="K78" s="89"/>
      <c r="L78" s="89"/>
      <c r="M78" s="89"/>
      <c r="N78" s="89"/>
      <c r="O78" s="89"/>
      <c r="P78" s="89"/>
      <c r="Q78" s="89"/>
      <c r="R78" s="89"/>
      <c r="S78" s="89"/>
      <c r="T78" s="89"/>
      <c r="U78" s="89"/>
      <c r="V78" s="89"/>
      <c r="W78" s="89"/>
      <c r="X78" s="89"/>
      <c r="Y78" s="89"/>
      <c r="Z78" s="89"/>
      <c r="AA78" s="89"/>
      <c r="AB78" s="89"/>
      <c r="AC78" s="89"/>
      <c r="AD78" s="89"/>
    </row>
    <row r="79" spans="1:30" ht="14.5" x14ac:dyDescent="0.35">
      <c r="A79" s="89"/>
      <c r="B79" s="81"/>
      <c r="C79" s="89"/>
      <c r="D79" s="89"/>
      <c r="E79" s="89"/>
      <c r="F79" s="89"/>
      <c r="G79" s="89"/>
      <c r="H79" s="89"/>
      <c r="I79" s="89"/>
      <c r="J79" s="89"/>
      <c r="K79" s="89"/>
      <c r="L79" s="89"/>
      <c r="M79" s="89"/>
      <c r="N79" s="89"/>
      <c r="O79" s="89"/>
      <c r="P79" s="89"/>
      <c r="Q79" s="89"/>
      <c r="R79" s="89"/>
      <c r="S79" s="89"/>
      <c r="T79" s="89"/>
      <c r="U79" s="89"/>
      <c r="V79" s="89"/>
      <c r="W79" s="89"/>
      <c r="X79" s="89"/>
      <c r="Y79" s="89"/>
      <c r="Z79" s="89"/>
      <c r="AA79" s="89"/>
      <c r="AB79" s="89"/>
      <c r="AC79" s="89"/>
      <c r="AD79" s="89"/>
    </row>
    <row r="80" spans="1:30" ht="14.5" x14ac:dyDescent="0.35">
      <c r="A80" s="89"/>
      <c r="B80" s="81"/>
      <c r="C80" s="89"/>
      <c r="D80" s="89"/>
      <c r="E80" s="89"/>
      <c r="F80" s="89"/>
      <c r="G80" s="89"/>
      <c r="H80" s="89"/>
      <c r="I80" s="89"/>
      <c r="J80" s="89"/>
      <c r="K80" s="89"/>
      <c r="L80" s="89"/>
      <c r="M80" s="89"/>
      <c r="N80" s="89"/>
      <c r="O80" s="89"/>
      <c r="P80" s="89"/>
      <c r="Q80" s="89"/>
      <c r="R80" s="89"/>
      <c r="S80" s="89"/>
      <c r="T80" s="89"/>
      <c r="U80" s="89"/>
      <c r="V80" s="89"/>
      <c r="W80" s="89"/>
      <c r="X80" s="89"/>
      <c r="Y80" s="89"/>
      <c r="Z80" s="89"/>
      <c r="AA80" s="89"/>
      <c r="AB80" s="89"/>
      <c r="AC80" s="89"/>
      <c r="AD80" s="89"/>
    </row>
    <row r="81" spans="1:30" ht="14.5" x14ac:dyDescent="0.35">
      <c r="A81" s="89"/>
      <c r="B81" s="81"/>
      <c r="C81" s="89"/>
      <c r="D81" s="89"/>
      <c r="E81" s="89"/>
      <c r="F81" s="89"/>
      <c r="G81" s="89"/>
      <c r="H81" s="89"/>
      <c r="I81" s="89"/>
      <c r="J81" s="89"/>
      <c r="K81" s="89"/>
      <c r="L81" s="89"/>
      <c r="M81" s="89"/>
      <c r="N81" s="89"/>
      <c r="O81" s="89"/>
      <c r="P81" s="89"/>
      <c r="Q81" s="89"/>
      <c r="R81" s="89"/>
      <c r="S81" s="89"/>
      <c r="T81" s="89"/>
      <c r="U81" s="89"/>
      <c r="V81" s="89"/>
      <c r="W81" s="89"/>
      <c r="X81" s="89"/>
      <c r="Y81" s="89"/>
      <c r="Z81" s="89"/>
      <c r="AA81" s="89"/>
      <c r="AB81" s="89"/>
      <c r="AC81" s="89"/>
      <c r="AD81" s="89"/>
    </row>
    <row r="82" spans="1:30" ht="14.5" x14ac:dyDescent="0.35">
      <c r="A82" s="89"/>
      <c r="B82" s="81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9"/>
      <c r="AA82" s="89"/>
      <c r="AB82" s="89"/>
      <c r="AC82" s="89"/>
      <c r="AD82" s="89"/>
    </row>
    <row r="83" spans="1:30" ht="14.5" x14ac:dyDescent="0.35">
      <c r="A83" s="89"/>
      <c r="B83" s="81"/>
      <c r="C83" s="89"/>
      <c r="D83" s="89"/>
      <c r="E83" s="89"/>
      <c r="F83" s="89"/>
      <c r="G83" s="89"/>
      <c r="H83" s="89"/>
      <c r="I83" s="89"/>
      <c r="J83" s="89"/>
      <c r="K83" s="89"/>
      <c r="L83" s="89"/>
      <c r="M83" s="89"/>
      <c r="N83" s="89"/>
      <c r="O83" s="89"/>
      <c r="P83" s="89"/>
      <c r="Q83" s="89"/>
      <c r="R83" s="89"/>
      <c r="S83" s="89"/>
      <c r="T83" s="89"/>
      <c r="U83" s="89"/>
      <c r="V83" s="89"/>
      <c r="W83" s="89"/>
      <c r="X83" s="89"/>
      <c r="Y83" s="89"/>
      <c r="Z83" s="89"/>
      <c r="AA83" s="89"/>
      <c r="AB83" s="89"/>
      <c r="AC83" s="89"/>
      <c r="AD83" s="89"/>
    </row>
    <row r="84" spans="1:30" ht="14.5" x14ac:dyDescent="0.35">
      <c r="A84" s="89"/>
      <c r="B84" s="81"/>
      <c r="C84" s="89"/>
      <c r="D84" s="89"/>
      <c r="E84" s="89"/>
      <c r="F84" s="89"/>
      <c r="G84" s="89"/>
      <c r="H84" s="89"/>
      <c r="I84" s="89"/>
      <c r="J84" s="89"/>
      <c r="K84" s="89"/>
      <c r="L84" s="89"/>
      <c r="M84" s="89"/>
      <c r="N84" s="89"/>
      <c r="O84" s="89"/>
      <c r="P84" s="89"/>
      <c r="Q84" s="89"/>
      <c r="R84" s="89"/>
      <c r="S84" s="89"/>
      <c r="T84" s="89"/>
      <c r="U84" s="89"/>
      <c r="V84" s="89"/>
      <c r="W84" s="89"/>
      <c r="X84" s="89"/>
      <c r="Y84" s="89"/>
      <c r="Z84" s="89"/>
      <c r="AA84" s="89"/>
      <c r="AB84" s="89"/>
      <c r="AC84" s="89"/>
      <c r="AD84" s="89"/>
    </row>
    <row r="85" spans="1:30" ht="14.5" x14ac:dyDescent="0.35">
      <c r="A85" s="89"/>
      <c r="B85" s="81"/>
      <c r="C85" s="89"/>
      <c r="D85" s="89"/>
      <c r="E85" s="89"/>
      <c r="F85" s="89"/>
      <c r="G85" s="89"/>
      <c r="H85" s="89"/>
      <c r="I85" s="89"/>
      <c r="J85" s="89"/>
      <c r="K85" s="89"/>
      <c r="L85" s="89"/>
      <c r="M85" s="89"/>
      <c r="N85" s="89"/>
      <c r="O85" s="89"/>
      <c r="P85" s="89"/>
      <c r="Q85" s="89"/>
      <c r="R85" s="89"/>
      <c r="S85" s="89"/>
      <c r="T85" s="89"/>
      <c r="U85" s="89"/>
      <c r="V85" s="89"/>
      <c r="W85" s="89"/>
      <c r="X85" s="89"/>
      <c r="Y85" s="89"/>
      <c r="Z85" s="89"/>
      <c r="AA85" s="89"/>
      <c r="AB85" s="89"/>
      <c r="AC85" s="89"/>
      <c r="AD85" s="89"/>
    </row>
    <row r="86" spans="1:30" ht="14.5" x14ac:dyDescent="0.35">
      <c r="A86" s="89"/>
      <c r="B86" s="81"/>
      <c r="C86" s="89"/>
      <c r="D86" s="89"/>
      <c r="E86" s="89"/>
      <c r="F86" s="89"/>
      <c r="G86" s="89"/>
      <c r="H86" s="89"/>
      <c r="I86" s="89"/>
      <c r="J86" s="89"/>
      <c r="K86" s="89"/>
      <c r="L86" s="89"/>
      <c r="M86" s="89"/>
      <c r="N86" s="89"/>
      <c r="O86" s="89"/>
      <c r="P86" s="89"/>
      <c r="Q86" s="89"/>
      <c r="R86" s="89"/>
      <c r="S86" s="89"/>
      <c r="T86" s="89"/>
      <c r="U86" s="89"/>
      <c r="V86" s="89"/>
      <c r="W86" s="89"/>
      <c r="X86" s="89"/>
      <c r="Y86" s="89"/>
      <c r="Z86" s="89"/>
      <c r="AA86" s="89"/>
      <c r="AB86" s="89"/>
      <c r="AC86" s="89"/>
      <c r="AD86" s="89"/>
    </row>
    <row r="87" spans="1:30" ht="14.5" x14ac:dyDescent="0.35">
      <c r="A87" s="89"/>
      <c r="B87" s="81"/>
      <c r="C87" s="89"/>
      <c r="D87" s="89"/>
      <c r="E87" s="89"/>
      <c r="F87" s="89"/>
      <c r="G87" s="89"/>
      <c r="H87" s="89"/>
      <c r="I87" s="89"/>
      <c r="J87" s="89"/>
      <c r="K87" s="89"/>
      <c r="L87" s="89"/>
      <c r="M87" s="89"/>
      <c r="N87" s="89"/>
      <c r="O87" s="89"/>
      <c r="P87" s="89"/>
      <c r="Q87" s="89"/>
      <c r="R87" s="89"/>
      <c r="S87" s="89"/>
      <c r="T87" s="89"/>
      <c r="U87" s="89"/>
      <c r="V87" s="89"/>
      <c r="W87" s="89"/>
      <c r="X87" s="89"/>
      <c r="Y87" s="89"/>
      <c r="Z87" s="89"/>
      <c r="AA87" s="89"/>
      <c r="AB87" s="89"/>
      <c r="AC87" s="89"/>
      <c r="AD87" s="89"/>
    </row>
    <row r="88" spans="1:30" ht="14.5" x14ac:dyDescent="0.35">
      <c r="A88" s="89"/>
      <c r="B88" s="81"/>
      <c r="C88" s="89"/>
      <c r="D88" s="89"/>
      <c r="E88" s="89"/>
      <c r="F88" s="89"/>
      <c r="G88" s="89"/>
      <c r="H88" s="89"/>
      <c r="I88" s="89"/>
      <c r="J88" s="89"/>
      <c r="K88" s="89"/>
      <c r="L88" s="89"/>
      <c r="M88" s="89"/>
      <c r="N88" s="89"/>
      <c r="O88" s="89"/>
      <c r="P88" s="89"/>
      <c r="Q88" s="89"/>
      <c r="R88" s="89"/>
      <c r="S88" s="89"/>
      <c r="T88" s="89"/>
      <c r="U88" s="89"/>
      <c r="V88" s="89"/>
      <c r="W88" s="89"/>
      <c r="X88" s="89"/>
      <c r="Y88" s="89"/>
      <c r="Z88" s="89"/>
      <c r="AA88" s="89"/>
      <c r="AB88" s="89"/>
      <c r="AC88" s="89"/>
      <c r="AD88" s="89"/>
    </row>
    <row r="89" spans="1:30" ht="14.5" x14ac:dyDescent="0.35">
      <c r="A89" s="89"/>
      <c r="B89" s="81"/>
      <c r="C89" s="89"/>
      <c r="D89" s="89"/>
      <c r="E89" s="89"/>
      <c r="F89" s="89"/>
      <c r="G89" s="89"/>
      <c r="H89" s="89"/>
      <c r="I89" s="89"/>
      <c r="J89" s="89"/>
      <c r="K89" s="89"/>
      <c r="L89" s="89"/>
      <c r="M89" s="89"/>
      <c r="N89" s="89"/>
      <c r="O89" s="89"/>
      <c r="P89" s="89"/>
      <c r="Q89" s="89"/>
      <c r="R89" s="89"/>
      <c r="S89" s="89"/>
      <c r="T89" s="89"/>
      <c r="U89" s="89"/>
      <c r="V89" s="89"/>
      <c r="W89" s="89"/>
      <c r="X89" s="89"/>
      <c r="Y89" s="89"/>
      <c r="Z89" s="89"/>
      <c r="AA89" s="89"/>
      <c r="AB89" s="89"/>
      <c r="AC89" s="89"/>
      <c r="AD89" s="89"/>
    </row>
    <row r="90" spans="1:30" ht="14.5" x14ac:dyDescent="0.35">
      <c r="A90" s="89"/>
      <c r="B90" s="81"/>
      <c r="C90" s="89"/>
      <c r="D90" s="89"/>
      <c r="E90" s="89"/>
      <c r="F90" s="89"/>
      <c r="G90" s="89"/>
      <c r="H90" s="89"/>
      <c r="I90" s="89"/>
      <c r="J90" s="89"/>
      <c r="K90" s="89"/>
      <c r="L90" s="89"/>
      <c r="M90" s="89"/>
      <c r="N90" s="89"/>
      <c r="O90" s="89"/>
      <c r="P90" s="89"/>
      <c r="Q90" s="89"/>
      <c r="R90" s="89"/>
      <c r="S90" s="89"/>
      <c r="T90" s="89"/>
      <c r="U90" s="89"/>
      <c r="V90" s="89"/>
      <c r="W90" s="89"/>
      <c r="X90" s="89"/>
      <c r="Y90" s="89"/>
      <c r="Z90" s="89"/>
      <c r="AA90" s="89"/>
      <c r="AB90" s="89"/>
      <c r="AC90" s="89"/>
      <c r="AD90" s="89"/>
    </row>
    <row r="91" spans="1:30" ht="14.5" x14ac:dyDescent="0.35">
      <c r="A91" s="89"/>
      <c r="B91" s="81"/>
      <c r="C91" s="89"/>
      <c r="D91" s="89"/>
      <c r="E91" s="89"/>
      <c r="F91" s="89"/>
      <c r="G91" s="89"/>
      <c r="H91" s="89"/>
      <c r="I91" s="89"/>
      <c r="J91" s="89"/>
      <c r="K91" s="89"/>
      <c r="L91" s="89"/>
      <c r="M91" s="89"/>
      <c r="N91" s="89"/>
      <c r="O91" s="89"/>
      <c r="P91" s="89"/>
      <c r="Q91" s="89"/>
      <c r="R91" s="89"/>
      <c r="S91" s="89"/>
      <c r="T91" s="89"/>
      <c r="U91" s="89"/>
      <c r="V91" s="89"/>
      <c r="W91" s="89"/>
      <c r="X91" s="89"/>
      <c r="Y91" s="89"/>
      <c r="Z91" s="89"/>
      <c r="AA91" s="89"/>
      <c r="AB91" s="89"/>
      <c r="AC91" s="89"/>
      <c r="AD91" s="89"/>
    </row>
    <row r="92" spans="1:30" ht="14.5" x14ac:dyDescent="0.35">
      <c r="A92" s="89"/>
      <c r="B92" s="81"/>
      <c r="C92" s="89"/>
      <c r="D92" s="89"/>
      <c r="E92" s="89"/>
      <c r="F92" s="89"/>
      <c r="G92" s="89"/>
      <c r="H92" s="89"/>
      <c r="I92" s="89"/>
      <c r="J92" s="89"/>
      <c r="K92" s="89"/>
      <c r="L92" s="89"/>
      <c r="M92" s="89"/>
      <c r="N92" s="89"/>
      <c r="O92" s="89"/>
      <c r="P92" s="89"/>
      <c r="Q92" s="89"/>
      <c r="R92" s="89"/>
      <c r="S92" s="89"/>
      <c r="T92" s="89"/>
      <c r="U92" s="89"/>
      <c r="V92" s="89"/>
      <c r="W92" s="89"/>
      <c r="X92" s="89"/>
      <c r="Y92" s="89"/>
      <c r="Z92" s="89"/>
      <c r="AA92" s="89"/>
      <c r="AB92" s="89"/>
      <c r="AC92" s="89"/>
      <c r="AD92" s="89"/>
    </row>
    <row r="93" spans="1:30" ht="14.5" x14ac:dyDescent="0.35">
      <c r="A93" s="89"/>
      <c r="B93" s="81"/>
      <c r="C93" s="89"/>
      <c r="D93" s="89"/>
      <c r="E93" s="89"/>
      <c r="F93" s="89"/>
      <c r="G93" s="89"/>
      <c r="H93" s="89"/>
      <c r="I93" s="89"/>
      <c r="J93" s="89"/>
      <c r="K93" s="89"/>
      <c r="L93" s="89"/>
      <c r="M93" s="89"/>
      <c r="N93" s="89"/>
      <c r="O93" s="89"/>
      <c r="P93" s="89"/>
      <c r="Q93" s="89"/>
      <c r="R93" s="89"/>
      <c r="S93" s="89"/>
      <c r="T93" s="89"/>
      <c r="U93" s="89"/>
      <c r="V93" s="89"/>
      <c r="W93" s="89"/>
      <c r="X93" s="89"/>
      <c r="Y93" s="89"/>
      <c r="Z93" s="89"/>
      <c r="AA93" s="89"/>
      <c r="AB93" s="89"/>
      <c r="AC93" s="89"/>
      <c r="AD93" s="89"/>
    </row>
    <row r="94" spans="1:30" ht="14.5" x14ac:dyDescent="0.35">
      <c r="A94" s="89"/>
      <c r="B94" s="81"/>
      <c r="C94" s="89"/>
      <c r="D94" s="89"/>
      <c r="E94" s="89"/>
      <c r="F94" s="89"/>
      <c r="G94" s="89"/>
      <c r="H94" s="89"/>
      <c r="I94" s="89"/>
      <c r="J94" s="89"/>
      <c r="K94" s="89"/>
      <c r="L94" s="89"/>
      <c r="M94" s="89"/>
      <c r="N94" s="89"/>
      <c r="O94" s="89"/>
      <c r="P94" s="89"/>
      <c r="Q94" s="89"/>
      <c r="R94" s="89"/>
      <c r="S94" s="89"/>
      <c r="T94" s="89"/>
      <c r="U94" s="89"/>
      <c r="V94" s="89"/>
      <c r="W94" s="89"/>
      <c r="X94" s="89"/>
      <c r="Y94" s="89"/>
      <c r="Z94" s="89"/>
      <c r="AA94" s="89"/>
      <c r="AB94" s="89"/>
      <c r="AC94" s="89"/>
      <c r="AD94" s="89"/>
    </row>
    <row r="95" spans="1:30" ht="14.5" x14ac:dyDescent="0.35">
      <c r="A95" s="89"/>
      <c r="B95" s="81"/>
      <c r="C95" s="89"/>
      <c r="D95" s="89"/>
      <c r="E95" s="89"/>
      <c r="F95" s="89"/>
      <c r="G95" s="89"/>
      <c r="H95" s="89"/>
      <c r="I95" s="89"/>
      <c r="J95" s="89"/>
      <c r="K95" s="89"/>
      <c r="L95" s="89"/>
      <c r="M95" s="89"/>
      <c r="N95" s="89"/>
      <c r="O95" s="89"/>
      <c r="P95" s="89"/>
      <c r="Q95" s="89"/>
      <c r="R95" s="89"/>
      <c r="S95" s="89"/>
      <c r="T95" s="89"/>
      <c r="U95" s="89"/>
      <c r="V95" s="89"/>
      <c r="W95" s="89"/>
      <c r="X95" s="89"/>
      <c r="Y95" s="89"/>
      <c r="Z95" s="89"/>
      <c r="AA95" s="89"/>
      <c r="AB95" s="89"/>
      <c r="AC95" s="89"/>
      <c r="AD95" s="89"/>
    </row>
    <row r="96" spans="1:30" ht="14.5" x14ac:dyDescent="0.35">
      <c r="A96" s="89"/>
      <c r="B96" s="81"/>
      <c r="C96" s="89"/>
      <c r="D96" s="89"/>
      <c r="E96" s="89"/>
      <c r="F96" s="89"/>
      <c r="G96" s="89"/>
      <c r="H96" s="89"/>
      <c r="I96" s="89"/>
      <c r="J96" s="89"/>
      <c r="K96" s="89"/>
      <c r="L96" s="89"/>
      <c r="M96" s="89"/>
      <c r="N96" s="89"/>
      <c r="O96" s="89"/>
      <c r="P96" s="89"/>
      <c r="Q96" s="89"/>
      <c r="R96" s="89"/>
      <c r="S96" s="89"/>
      <c r="T96" s="89"/>
      <c r="U96" s="89"/>
      <c r="V96" s="89"/>
      <c r="W96" s="89"/>
      <c r="X96" s="89"/>
      <c r="Y96" s="89"/>
      <c r="Z96" s="89"/>
      <c r="AA96" s="89"/>
      <c r="AB96" s="89"/>
      <c r="AC96" s="89"/>
      <c r="AD96" s="89"/>
    </row>
    <row r="97" spans="1:30" ht="14.5" x14ac:dyDescent="0.35">
      <c r="A97" s="89"/>
      <c r="B97" s="81"/>
      <c r="C97" s="89"/>
      <c r="D97" s="89"/>
      <c r="E97" s="89"/>
      <c r="F97" s="89"/>
      <c r="G97" s="89"/>
      <c r="H97" s="89"/>
      <c r="I97" s="89"/>
      <c r="J97" s="89"/>
      <c r="K97" s="89"/>
      <c r="L97" s="89"/>
      <c r="M97" s="89"/>
      <c r="N97" s="89"/>
      <c r="O97" s="89"/>
      <c r="P97" s="89"/>
      <c r="Q97" s="89"/>
      <c r="R97" s="89"/>
      <c r="S97" s="89"/>
      <c r="T97" s="89"/>
      <c r="U97" s="89"/>
      <c r="V97" s="89"/>
      <c r="W97" s="89"/>
      <c r="X97" s="89"/>
      <c r="Y97" s="89"/>
      <c r="Z97" s="89"/>
      <c r="AA97" s="89"/>
      <c r="AB97" s="89"/>
      <c r="AC97" s="89"/>
      <c r="AD97" s="89"/>
    </row>
    <row r="98" spans="1:30" ht="14.5" x14ac:dyDescent="0.35">
      <c r="A98" s="89"/>
      <c r="B98" s="81"/>
      <c r="C98" s="89"/>
      <c r="D98" s="89"/>
      <c r="E98" s="89"/>
      <c r="F98" s="89"/>
      <c r="G98" s="89"/>
      <c r="H98" s="89"/>
      <c r="I98" s="89"/>
      <c r="J98" s="89"/>
      <c r="K98" s="89"/>
      <c r="L98" s="89"/>
      <c r="M98" s="89"/>
      <c r="N98" s="89"/>
      <c r="O98" s="89"/>
      <c r="P98" s="89"/>
      <c r="Q98" s="89"/>
      <c r="R98" s="89"/>
      <c r="S98" s="89"/>
      <c r="T98" s="89"/>
      <c r="U98" s="89"/>
      <c r="V98" s="89"/>
      <c r="W98" s="89"/>
      <c r="X98" s="89"/>
      <c r="Y98" s="89"/>
      <c r="Z98" s="89"/>
      <c r="AA98" s="89"/>
      <c r="AB98" s="89"/>
      <c r="AC98" s="89"/>
      <c r="AD98" s="89"/>
    </row>
    <row r="99" spans="1:30" ht="14.5" x14ac:dyDescent="0.35">
      <c r="A99" s="89"/>
      <c r="B99" s="81"/>
      <c r="C99" s="89"/>
      <c r="D99" s="89"/>
      <c r="E99" s="89"/>
      <c r="F99" s="89"/>
      <c r="G99" s="89"/>
      <c r="H99" s="89"/>
      <c r="I99" s="89"/>
      <c r="J99" s="89"/>
      <c r="K99" s="89"/>
      <c r="L99" s="89"/>
      <c r="M99" s="89"/>
      <c r="N99" s="89"/>
      <c r="O99" s="89"/>
      <c r="P99" s="89"/>
      <c r="Q99" s="89"/>
      <c r="R99" s="89"/>
      <c r="S99" s="89"/>
      <c r="T99" s="89"/>
      <c r="U99" s="89"/>
      <c r="V99" s="89"/>
      <c r="W99" s="89"/>
      <c r="X99" s="89"/>
      <c r="Y99" s="89"/>
      <c r="Z99" s="89"/>
      <c r="AA99" s="89"/>
      <c r="AB99" s="89"/>
      <c r="AC99" s="89"/>
      <c r="AD99" s="89"/>
    </row>
    <row r="100" spans="1:30" ht="14.5" x14ac:dyDescent="0.35">
      <c r="A100" s="89"/>
      <c r="B100" s="81"/>
      <c r="C100" s="89"/>
      <c r="D100" s="89"/>
      <c r="E100" s="89"/>
      <c r="F100" s="89"/>
      <c r="G100" s="89"/>
      <c r="H100" s="89"/>
      <c r="I100" s="89"/>
      <c r="J100" s="89"/>
      <c r="K100" s="89"/>
      <c r="L100" s="89"/>
      <c r="M100" s="89"/>
      <c r="N100" s="89"/>
      <c r="O100" s="89"/>
      <c r="P100" s="89"/>
      <c r="Q100" s="89"/>
      <c r="R100" s="89"/>
      <c r="S100" s="89"/>
      <c r="T100" s="89"/>
      <c r="U100" s="89"/>
      <c r="V100" s="89"/>
      <c r="W100" s="89"/>
      <c r="X100" s="89"/>
      <c r="Y100" s="89"/>
      <c r="Z100" s="89"/>
      <c r="AA100" s="89"/>
      <c r="AB100" s="89"/>
      <c r="AC100" s="89"/>
      <c r="AD100" s="89"/>
    </row>
    <row r="101" spans="1:30" ht="14.5" x14ac:dyDescent="0.35">
      <c r="A101" s="89"/>
      <c r="B101" s="81"/>
      <c r="C101" s="89"/>
      <c r="D101" s="89"/>
      <c r="E101" s="89"/>
      <c r="F101" s="89"/>
      <c r="G101" s="89"/>
      <c r="H101" s="89"/>
      <c r="I101" s="89"/>
      <c r="J101" s="89"/>
      <c r="K101" s="89"/>
      <c r="L101" s="89"/>
      <c r="M101" s="89"/>
      <c r="N101" s="89"/>
      <c r="O101" s="89"/>
      <c r="P101" s="89"/>
      <c r="Q101" s="89"/>
      <c r="R101" s="89"/>
      <c r="S101" s="89"/>
      <c r="T101" s="89"/>
      <c r="U101" s="89"/>
      <c r="V101" s="89"/>
      <c r="W101" s="89"/>
      <c r="X101" s="89"/>
      <c r="Y101" s="89"/>
      <c r="Z101" s="89"/>
      <c r="AA101" s="89"/>
      <c r="AB101" s="89"/>
      <c r="AC101" s="89"/>
      <c r="AD101" s="89"/>
    </row>
    <row r="102" spans="1:30" ht="14.5" x14ac:dyDescent="0.35">
      <c r="A102" s="89"/>
      <c r="B102" s="81"/>
      <c r="C102" s="89"/>
      <c r="D102" s="89"/>
      <c r="E102" s="89"/>
      <c r="F102" s="89"/>
      <c r="G102" s="89"/>
      <c r="H102" s="89"/>
      <c r="I102" s="89"/>
      <c r="J102" s="89"/>
      <c r="K102" s="89"/>
      <c r="L102" s="89"/>
      <c r="M102" s="89"/>
      <c r="N102" s="89"/>
      <c r="O102" s="89"/>
      <c r="P102" s="89"/>
      <c r="Q102" s="89"/>
      <c r="R102" s="89"/>
      <c r="S102" s="89"/>
      <c r="T102" s="89"/>
      <c r="U102" s="89"/>
      <c r="V102" s="89"/>
      <c r="W102" s="89"/>
      <c r="X102" s="89"/>
      <c r="Y102" s="89"/>
      <c r="Z102" s="89"/>
      <c r="AA102" s="89"/>
      <c r="AB102" s="89"/>
      <c r="AC102" s="89"/>
      <c r="AD102" s="89"/>
    </row>
    <row r="103" spans="1:30" ht="14.5" x14ac:dyDescent="0.35">
      <c r="A103" s="89"/>
      <c r="B103" s="81"/>
      <c r="C103" s="89"/>
      <c r="D103" s="89"/>
      <c r="E103" s="89"/>
      <c r="F103" s="89"/>
      <c r="G103" s="89"/>
      <c r="H103" s="89"/>
      <c r="I103" s="89"/>
      <c r="J103" s="89"/>
      <c r="K103" s="89"/>
      <c r="L103" s="89"/>
      <c r="M103" s="89"/>
      <c r="N103" s="89"/>
      <c r="O103" s="89"/>
      <c r="P103" s="89"/>
      <c r="Q103" s="89"/>
      <c r="R103" s="89"/>
      <c r="S103" s="89"/>
      <c r="T103" s="89"/>
      <c r="U103" s="89"/>
      <c r="V103" s="89"/>
      <c r="W103" s="89"/>
      <c r="X103" s="89"/>
      <c r="Y103" s="89"/>
      <c r="Z103" s="89"/>
      <c r="AA103" s="89"/>
      <c r="AB103" s="89"/>
      <c r="AC103" s="89"/>
      <c r="AD103" s="89"/>
    </row>
    <row r="104" spans="1:30" ht="14.5" x14ac:dyDescent="0.35">
      <c r="A104" s="89"/>
      <c r="B104" s="81"/>
      <c r="C104" s="89"/>
      <c r="D104" s="89"/>
      <c r="E104" s="89"/>
      <c r="F104" s="89"/>
      <c r="G104" s="89"/>
      <c r="H104" s="89"/>
      <c r="I104" s="89"/>
      <c r="J104" s="89"/>
      <c r="K104" s="89"/>
      <c r="L104" s="89"/>
      <c r="M104" s="89"/>
      <c r="N104" s="89"/>
      <c r="O104" s="89"/>
      <c r="P104" s="89"/>
      <c r="Q104" s="89"/>
      <c r="R104" s="89"/>
      <c r="S104" s="89"/>
      <c r="T104" s="89"/>
      <c r="U104" s="89"/>
      <c r="V104" s="89"/>
      <c r="W104" s="89"/>
      <c r="X104" s="89"/>
      <c r="Y104" s="89"/>
      <c r="Z104" s="89"/>
      <c r="AA104" s="89"/>
      <c r="AB104" s="89"/>
      <c r="AC104" s="89"/>
      <c r="AD104" s="89"/>
    </row>
    <row r="105" spans="1:30" ht="14.5" x14ac:dyDescent="0.35">
      <c r="A105" s="89"/>
      <c r="B105" s="81"/>
      <c r="C105" s="89"/>
      <c r="D105" s="89"/>
      <c r="E105" s="89"/>
      <c r="F105" s="89"/>
      <c r="G105" s="89"/>
      <c r="H105" s="89"/>
      <c r="I105" s="89"/>
      <c r="J105" s="89"/>
      <c r="K105" s="89"/>
      <c r="L105" s="89"/>
      <c r="M105" s="89"/>
      <c r="N105" s="89"/>
      <c r="O105" s="89"/>
      <c r="P105" s="89"/>
      <c r="Q105" s="89"/>
      <c r="R105" s="89"/>
      <c r="S105" s="89"/>
      <c r="T105" s="89"/>
      <c r="U105" s="89"/>
      <c r="V105" s="89"/>
      <c r="W105" s="89"/>
      <c r="X105" s="89"/>
      <c r="Y105" s="89"/>
      <c r="Z105" s="89"/>
      <c r="AA105" s="89"/>
      <c r="AB105" s="89"/>
      <c r="AC105" s="89"/>
      <c r="AD105" s="89"/>
    </row>
    <row r="106" spans="1:30" ht="14.5" x14ac:dyDescent="0.35">
      <c r="A106" s="89"/>
      <c r="B106" s="81"/>
      <c r="C106" s="89"/>
      <c r="D106" s="89"/>
      <c r="E106" s="89"/>
      <c r="F106" s="89"/>
      <c r="G106" s="89"/>
      <c r="H106" s="89"/>
      <c r="I106" s="89"/>
      <c r="J106" s="89"/>
      <c r="K106" s="89"/>
      <c r="L106" s="89"/>
      <c r="M106" s="89"/>
      <c r="N106" s="89"/>
      <c r="O106" s="89"/>
      <c r="P106" s="89"/>
      <c r="Q106" s="89"/>
      <c r="R106" s="89"/>
      <c r="S106" s="89"/>
      <c r="T106" s="89"/>
      <c r="U106" s="89"/>
      <c r="V106" s="89"/>
      <c r="W106" s="89"/>
      <c r="X106" s="89"/>
      <c r="Y106" s="89"/>
      <c r="Z106" s="89"/>
      <c r="AA106" s="89"/>
      <c r="AB106" s="89"/>
      <c r="AC106" s="89"/>
      <c r="AD106" s="89"/>
    </row>
    <row r="107" spans="1:30" ht="14.5" x14ac:dyDescent="0.35">
      <c r="A107" s="89"/>
      <c r="B107" s="81"/>
      <c r="C107" s="89"/>
      <c r="D107" s="89"/>
      <c r="E107" s="89"/>
      <c r="F107" s="89"/>
      <c r="G107" s="89"/>
      <c r="H107" s="89"/>
      <c r="I107" s="89"/>
      <c r="J107" s="89"/>
      <c r="K107" s="89"/>
      <c r="L107" s="89"/>
      <c r="M107" s="89"/>
      <c r="N107" s="89"/>
      <c r="O107" s="89"/>
      <c r="P107" s="89"/>
      <c r="Q107" s="89"/>
      <c r="R107" s="89"/>
      <c r="S107" s="89"/>
      <c r="T107" s="89"/>
      <c r="U107" s="89"/>
      <c r="V107" s="89"/>
      <c r="W107" s="89"/>
      <c r="X107" s="89"/>
      <c r="Y107" s="89"/>
      <c r="Z107" s="89"/>
      <c r="AA107" s="89"/>
      <c r="AB107" s="89"/>
      <c r="AC107" s="89"/>
      <c r="AD107" s="89"/>
    </row>
    <row r="108" spans="1:30" ht="14.5" x14ac:dyDescent="0.35">
      <c r="A108" s="89"/>
      <c r="B108" s="81"/>
      <c r="C108" s="89"/>
      <c r="D108" s="89"/>
      <c r="E108" s="89"/>
      <c r="F108" s="89"/>
      <c r="G108" s="89"/>
      <c r="H108" s="89"/>
      <c r="I108" s="89"/>
      <c r="J108" s="89"/>
      <c r="K108" s="89"/>
      <c r="L108" s="89"/>
      <c r="M108" s="89"/>
      <c r="N108" s="89"/>
      <c r="O108" s="89"/>
      <c r="P108" s="89"/>
      <c r="Q108" s="89"/>
      <c r="R108" s="89"/>
      <c r="S108" s="89"/>
      <c r="T108" s="89"/>
      <c r="U108" s="89"/>
      <c r="V108" s="89"/>
      <c r="W108" s="89"/>
      <c r="X108" s="89"/>
      <c r="Y108" s="89"/>
      <c r="Z108" s="89"/>
      <c r="AA108" s="89"/>
      <c r="AB108" s="89"/>
      <c r="AC108" s="89"/>
      <c r="AD108" s="89"/>
    </row>
    <row r="109" spans="1:30" ht="14.5" x14ac:dyDescent="0.35">
      <c r="A109" s="89"/>
      <c r="B109" s="81"/>
      <c r="C109" s="89"/>
      <c r="D109" s="89"/>
      <c r="E109" s="89"/>
      <c r="F109" s="89"/>
      <c r="G109" s="89"/>
      <c r="H109" s="89"/>
      <c r="I109" s="89"/>
      <c r="J109" s="89"/>
      <c r="K109" s="89"/>
      <c r="L109" s="89"/>
      <c r="M109" s="89"/>
      <c r="N109" s="89"/>
      <c r="O109" s="89"/>
      <c r="P109" s="89"/>
      <c r="Q109" s="89"/>
      <c r="R109" s="89"/>
      <c r="S109" s="89"/>
      <c r="T109" s="89"/>
      <c r="U109" s="89"/>
      <c r="V109" s="89"/>
      <c r="W109" s="89"/>
      <c r="X109" s="89"/>
      <c r="Y109" s="89"/>
      <c r="Z109" s="89"/>
      <c r="AA109" s="89"/>
      <c r="AB109" s="89"/>
      <c r="AC109" s="89"/>
      <c r="AD109" s="89"/>
    </row>
    <row r="110" spans="1:30" ht="14.5" x14ac:dyDescent="0.35">
      <c r="A110" s="89"/>
      <c r="B110" s="81"/>
      <c r="C110" s="89"/>
      <c r="D110" s="89"/>
      <c r="E110" s="89"/>
      <c r="F110" s="89"/>
      <c r="G110" s="89"/>
      <c r="H110" s="89"/>
      <c r="I110" s="89"/>
      <c r="J110" s="89"/>
      <c r="K110" s="89"/>
      <c r="L110" s="89"/>
      <c r="M110" s="89"/>
      <c r="N110" s="89"/>
      <c r="O110" s="89"/>
      <c r="P110" s="89"/>
      <c r="Q110" s="89"/>
      <c r="R110" s="89"/>
      <c r="S110" s="89"/>
      <c r="T110" s="89"/>
      <c r="U110" s="89"/>
      <c r="V110" s="89"/>
      <c r="W110" s="89"/>
      <c r="X110" s="89"/>
      <c r="Y110" s="89"/>
      <c r="Z110" s="89"/>
      <c r="AA110" s="89"/>
      <c r="AB110" s="89"/>
      <c r="AC110" s="89"/>
      <c r="AD110" s="89"/>
    </row>
    <row r="111" spans="1:30" ht="14.5" x14ac:dyDescent="0.35">
      <c r="A111" s="89"/>
      <c r="B111" s="81"/>
      <c r="C111" s="89"/>
      <c r="D111" s="89"/>
      <c r="E111" s="89"/>
      <c r="F111" s="89"/>
      <c r="G111" s="89"/>
      <c r="H111" s="89"/>
      <c r="I111" s="89"/>
      <c r="J111" s="89"/>
      <c r="K111" s="89"/>
      <c r="L111" s="89"/>
      <c r="M111" s="89"/>
      <c r="N111" s="89"/>
      <c r="O111" s="89"/>
      <c r="P111" s="89"/>
      <c r="Q111" s="89"/>
      <c r="R111" s="89"/>
      <c r="S111" s="89"/>
      <c r="T111" s="89"/>
      <c r="U111" s="89"/>
      <c r="V111" s="89"/>
      <c r="W111" s="89"/>
      <c r="X111" s="89"/>
      <c r="Y111" s="89"/>
      <c r="Z111" s="89"/>
      <c r="AA111" s="89"/>
      <c r="AB111" s="89"/>
      <c r="AC111" s="89"/>
      <c r="AD111" s="89"/>
    </row>
    <row r="112" spans="1:30" ht="14.5" x14ac:dyDescent="0.35">
      <c r="A112" s="89"/>
      <c r="B112" s="81"/>
      <c r="C112" s="89"/>
      <c r="D112" s="89"/>
      <c r="E112" s="89"/>
      <c r="F112" s="89"/>
      <c r="G112" s="89"/>
      <c r="H112" s="89"/>
      <c r="I112" s="89"/>
      <c r="J112" s="89"/>
      <c r="K112" s="89"/>
      <c r="L112" s="89"/>
      <c r="M112" s="89"/>
      <c r="N112" s="89"/>
      <c r="O112" s="89"/>
      <c r="P112" s="89"/>
      <c r="Q112" s="89"/>
      <c r="R112" s="89"/>
      <c r="S112" s="89"/>
      <c r="T112" s="89"/>
      <c r="U112" s="89"/>
      <c r="V112" s="89"/>
      <c r="W112" s="89"/>
      <c r="X112" s="89"/>
      <c r="Y112" s="89"/>
      <c r="Z112" s="89"/>
      <c r="AA112" s="89"/>
      <c r="AB112" s="89"/>
      <c r="AC112" s="89"/>
      <c r="AD112" s="89"/>
    </row>
    <row r="113" spans="1:30" ht="14.5" x14ac:dyDescent="0.35">
      <c r="A113" s="89"/>
      <c r="B113" s="81"/>
      <c r="C113" s="89"/>
      <c r="D113" s="89"/>
      <c r="E113" s="89"/>
      <c r="F113" s="89"/>
      <c r="G113" s="89"/>
      <c r="H113" s="89"/>
      <c r="I113" s="89"/>
      <c r="J113" s="89"/>
      <c r="K113" s="89"/>
      <c r="L113" s="89"/>
      <c r="M113" s="89"/>
      <c r="N113" s="89"/>
      <c r="O113" s="89"/>
      <c r="P113" s="89"/>
      <c r="Q113" s="89"/>
      <c r="R113" s="89"/>
      <c r="S113" s="89"/>
      <c r="T113" s="89"/>
      <c r="U113" s="89"/>
      <c r="V113" s="89"/>
      <c r="W113" s="89"/>
      <c r="X113" s="89"/>
      <c r="Y113" s="89"/>
      <c r="Z113" s="89"/>
      <c r="AA113" s="89"/>
      <c r="AB113" s="89"/>
      <c r="AC113" s="89"/>
      <c r="AD113" s="89"/>
    </row>
    <row r="114" spans="1:30" ht="14.5" x14ac:dyDescent="0.35">
      <c r="A114" s="89"/>
      <c r="B114" s="81"/>
      <c r="C114" s="89"/>
      <c r="D114" s="89"/>
      <c r="E114" s="89"/>
      <c r="F114" s="89"/>
      <c r="G114" s="89"/>
      <c r="H114" s="89"/>
      <c r="I114" s="89"/>
      <c r="J114" s="89"/>
      <c r="K114" s="89"/>
      <c r="L114" s="89"/>
      <c r="M114" s="89"/>
      <c r="N114" s="89"/>
      <c r="O114" s="89"/>
      <c r="P114" s="89"/>
      <c r="Q114" s="89"/>
      <c r="R114" s="89"/>
      <c r="S114" s="89"/>
      <c r="T114" s="89"/>
      <c r="U114" s="89"/>
      <c r="V114" s="89"/>
      <c r="W114" s="89"/>
      <c r="X114" s="89"/>
      <c r="Y114" s="89"/>
      <c r="Z114" s="89"/>
      <c r="AA114" s="89"/>
      <c r="AB114" s="89"/>
      <c r="AC114" s="89"/>
      <c r="AD114" s="89"/>
    </row>
    <row r="115" spans="1:30" ht="14.5" x14ac:dyDescent="0.35">
      <c r="A115" s="89"/>
      <c r="B115" s="81"/>
      <c r="C115" s="89"/>
      <c r="D115" s="89"/>
      <c r="E115" s="89"/>
      <c r="F115" s="89"/>
      <c r="G115" s="89"/>
      <c r="H115" s="89"/>
      <c r="I115" s="89"/>
      <c r="J115" s="89"/>
      <c r="K115" s="89"/>
      <c r="L115" s="89"/>
      <c r="M115" s="89"/>
      <c r="N115" s="89"/>
      <c r="O115" s="89"/>
      <c r="P115" s="89"/>
      <c r="Q115" s="89"/>
      <c r="R115" s="89"/>
      <c r="S115" s="89"/>
      <c r="T115" s="89"/>
      <c r="U115" s="89"/>
      <c r="V115" s="89"/>
      <c r="W115" s="89"/>
      <c r="X115" s="89"/>
      <c r="Y115" s="89"/>
      <c r="Z115" s="89"/>
      <c r="AA115" s="89"/>
      <c r="AB115" s="89"/>
      <c r="AC115" s="89"/>
      <c r="AD115" s="89"/>
    </row>
    <row r="116" spans="1:30" ht="14.5" x14ac:dyDescent="0.35">
      <c r="A116" s="89"/>
      <c r="B116" s="81"/>
      <c r="C116" s="89"/>
      <c r="D116" s="89"/>
      <c r="E116" s="89"/>
      <c r="F116" s="89"/>
      <c r="G116" s="89"/>
      <c r="H116" s="89"/>
      <c r="I116" s="89"/>
      <c r="J116" s="89"/>
      <c r="K116" s="89"/>
      <c r="L116" s="89"/>
      <c r="M116" s="89"/>
      <c r="N116" s="89"/>
      <c r="O116" s="89"/>
      <c r="P116" s="89"/>
      <c r="Q116" s="89"/>
      <c r="R116" s="89"/>
      <c r="S116" s="89"/>
      <c r="T116" s="89"/>
      <c r="U116" s="89"/>
      <c r="V116" s="89"/>
      <c r="W116" s="89"/>
      <c r="X116" s="89"/>
      <c r="Y116" s="89"/>
      <c r="Z116" s="89"/>
      <c r="AA116" s="89"/>
      <c r="AB116" s="89"/>
      <c r="AC116" s="89"/>
      <c r="AD116" s="89"/>
    </row>
    <row r="117" spans="1:30" ht="14.5" x14ac:dyDescent="0.35">
      <c r="A117" s="89"/>
      <c r="B117" s="81"/>
      <c r="C117" s="89"/>
      <c r="D117" s="89"/>
      <c r="E117" s="89"/>
      <c r="F117" s="89"/>
      <c r="G117" s="89"/>
      <c r="H117" s="89"/>
      <c r="I117" s="89"/>
      <c r="J117" s="89"/>
      <c r="K117" s="89"/>
      <c r="L117" s="89"/>
      <c r="M117" s="89"/>
      <c r="N117" s="89"/>
      <c r="O117" s="89"/>
      <c r="P117" s="89"/>
      <c r="Q117" s="89"/>
      <c r="R117" s="89"/>
      <c r="S117" s="89"/>
      <c r="T117" s="89"/>
      <c r="U117" s="89"/>
      <c r="V117" s="89"/>
      <c r="W117" s="89"/>
      <c r="X117" s="89"/>
      <c r="Y117" s="89"/>
      <c r="Z117" s="89"/>
      <c r="AA117" s="89"/>
      <c r="AB117" s="89"/>
      <c r="AC117" s="89"/>
      <c r="AD117" s="89"/>
    </row>
    <row r="118" spans="1:30" ht="14.5" x14ac:dyDescent="0.35">
      <c r="A118" s="89"/>
      <c r="B118" s="81"/>
      <c r="C118" s="89"/>
      <c r="D118" s="89"/>
      <c r="E118" s="89"/>
      <c r="F118" s="89"/>
      <c r="G118" s="89"/>
      <c r="H118" s="89"/>
      <c r="I118" s="89"/>
      <c r="J118" s="89"/>
      <c r="K118" s="89"/>
      <c r="L118" s="89"/>
      <c r="M118" s="89"/>
      <c r="N118" s="89"/>
      <c r="O118" s="89"/>
      <c r="P118" s="89"/>
      <c r="Q118" s="89"/>
      <c r="R118" s="89"/>
      <c r="S118" s="89"/>
      <c r="T118" s="89"/>
      <c r="U118" s="89"/>
      <c r="V118" s="89"/>
      <c r="W118" s="89"/>
      <c r="X118" s="89"/>
      <c r="Y118" s="89"/>
      <c r="Z118" s="89"/>
      <c r="AA118" s="89"/>
      <c r="AB118" s="89"/>
      <c r="AC118" s="89"/>
      <c r="AD118" s="89"/>
    </row>
    <row r="119" spans="1:30" ht="14.5" x14ac:dyDescent="0.35">
      <c r="A119" s="89"/>
      <c r="B119" s="81"/>
      <c r="C119" s="89"/>
      <c r="D119" s="89"/>
      <c r="E119" s="89"/>
      <c r="F119" s="89"/>
      <c r="G119" s="89"/>
      <c r="H119" s="89"/>
      <c r="I119" s="89"/>
      <c r="J119" s="89"/>
      <c r="K119" s="89"/>
      <c r="L119" s="89"/>
      <c r="M119" s="89"/>
      <c r="N119" s="89"/>
      <c r="O119" s="89"/>
      <c r="P119" s="89"/>
      <c r="Q119" s="89"/>
      <c r="R119" s="89"/>
      <c r="S119" s="89"/>
      <c r="T119" s="89"/>
      <c r="U119" s="89"/>
      <c r="V119" s="89"/>
      <c r="W119" s="89"/>
      <c r="X119" s="89"/>
      <c r="Y119" s="89"/>
      <c r="Z119" s="89"/>
      <c r="AA119" s="89"/>
      <c r="AB119" s="89"/>
      <c r="AC119" s="89"/>
      <c r="AD119" s="89"/>
    </row>
    <row r="120" spans="1:30" ht="14.5" x14ac:dyDescent="0.35">
      <c r="A120" s="89"/>
      <c r="B120" s="81"/>
      <c r="C120" s="89"/>
      <c r="D120" s="89"/>
      <c r="E120" s="89"/>
      <c r="F120" s="89"/>
      <c r="G120" s="89"/>
      <c r="H120" s="89"/>
      <c r="I120" s="89"/>
      <c r="J120" s="89"/>
      <c r="K120" s="89"/>
      <c r="L120" s="89"/>
      <c r="M120" s="89"/>
      <c r="N120" s="89"/>
      <c r="O120" s="89"/>
      <c r="P120" s="89"/>
      <c r="Q120" s="89"/>
      <c r="R120" s="89"/>
      <c r="S120" s="89"/>
      <c r="T120" s="89"/>
      <c r="U120" s="89"/>
      <c r="V120" s="89"/>
      <c r="W120" s="89"/>
      <c r="X120" s="89"/>
      <c r="Y120" s="89"/>
      <c r="Z120" s="89"/>
      <c r="AA120" s="89"/>
      <c r="AB120" s="89"/>
      <c r="AC120" s="89"/>
      <c r="AD120" s="89"/>
    </row>
    <row r="121" spans="1:30" ht="14.5" x14ac:dyDescent="0.35">
      <c r="A121" s="89"/>
      <c r="B121" s="81"/>
      <c r="C121" s="89"/>
      <c r="D121" s="89"/>
      <c r="E121" s="89"/>
      <c r="F121" s="89"/>
      <c r="G121" s="89"/>
      <c r="H121" s="89"/>
      <c r="I121" s="89"/>
      <c r="J121" s="89"/>
      <c r="K121" s="89"/>
      <c r="L121" s="89"/>
      <c r="M121" s="89"/>
      <c r="N121" s="89"/>
      <c r="O121" s="89"/>
      <c r="P121" s="89"/>
      <c r="Q121" s="89"/>
      <c r="R121" s="89"/>
      <c r="S121" s="89"/>
      <c r="T121" s="89"/>
      <c r="U121" s="89"/>
      <c r="V121" s="89"/>
      <c r="W121" s="89"/>
      <c r="X121" s="89"/>
      <c r="Y121" s="89"/>
      <c r="Z121" s="89"/>
      <c r="AA121" s="89"/>
      <c r="AB121" s="89"/>
      <c r="AC121" s="89"/>
      <c r="AD121" s="89"/>
    </row>
    <row r="122" spans="1:30" ht="14.5" x14ac:dyDescent="0.35">
      <c r="A122" s="89"/>
      <c r="B122" s="81"/>
      <c r="C122" s="89"/>
      <c r="D122" s="89"/>
      <c r="E122" s="89"/>
      <c r="F122" s="89"/>
      <c r="G122" s="89"/>
      <c r="H122" s="89"/>
      <c r="I122" s="89"/>
      <c r="J122" s="89"/>
      <c r="K122" s="89"/>
      <c r="L122" s="89"/>
      <c r="M122" s="89"/>
      <c r="N122" s="89"/>
      <c r="O122" s="89"/>
      <c r="P122" s="89"/>
      <c r="Q122" s="89"/>
      <c r="R122" s="89"/>
      <c r="S122" s="89"/>
      <c r="T122" s="89"/>
      <c r="U122" s="89"/>
      <c r="V122" s="89"/>
      <c r="W122" s="89"/>
      <c r="X122" s="89"/>
      <c r="Y122" s="89"/>
      <c r="Z122" s="89"/>
      <c r="AA122" s="89"/>
      <c r="AB122" s="89"/>
      <c r="AC122" s="89"/>
      <c r="AD122" s="89"/>
    </row>
    <row r="123" spans="1:30" ht="14.5" x14ac:dyDescent="0.35">
      <c r="A123" s="89"/>
      <c r="B123" s="81"/>
      <c r="C123" s="89"/>
      <c r="D123" s="89"/>
      <c r="E123" s="89"/>
      <c r="F123" s="89"/>
      <c r="G123" s="89"/>
      <c r="H123" s="89"/>
      <c r="I123" s="89"/>
      <c r="J123" s="89"/>
      <c r="K123" s="89"/>
      <c r="L123" s="89"/>
      <c r="M123" s="89"/>
      <c r="N123" s="89"/>
      <c r="O123" s="89"/>
      <c r="P123" s="89"/>
      <c r="Q123" s="89"/>
      <c r="R123" s="89"/>
      <c r="S123" s="89"/>
      <c r="T123" s="89"/>
      <c r="U123" s="89"/>
      <c r="V123" s="89"/>
      <c r="W123" s="89"/>
      <c r="X123" s="89"/>
      <c r="Y123" s="89"/>
      <c r="Z123" s="89"/>
      <c r="AA123" s="89"/>
      <c r="AB123" s="89"/>
      <c r="AC123" s="89"/>
      <c r="AD123" s="89"/>
    </row>
    <row r="124" spans="1:30" ht="14.5" x14ac:dyDescent="0.35">
      <c r="A124" s="89"/>
      <c r="B124" s="81"/>
      <c r="C124" s="89"/>
      <c r="D124" s="89"/>
      <c r="E124" s="89"/>
      <c r="F124" s="89"/>
      <c r="G124" s="89"/>
      <c r="H124" s="89"/>
      <c r="I124" s="89"/>
      <c r="J124" s="89"/>
      <c r="K124" s="89"/>
      <c r="L124" s="89"/>
      <c r="M124" s="89"/>
      <c r="N124" s="89"/>
      <c r="O124" s="89"/>
      <c r="P124" s="89"/>
      <c r="Q124" s="89"/>
      <c r="R124" s="89"/>
      <c r="S124" s="89"/>
      <c r="T124" s="89"/>
      <c r="U124" s="89"/>
      <c r="V124" s="89"/>
      <c r="W124" s="89"/>
      <c r="X124" s="89"/>
      <c r="Y124" s="89"/>
      <c r="Z124" s="89"/>
      <c r="AA124" s="89"/>
      <c r="AB124" s="89"/>
      <c r="AC124" s="89"/>
      <c r="AD124" s="89"/>
    </row>
    <row r="125" spans="1:30" ht="14.5" x14ac:dyDescent="0.35">
      <c r="A125" s="89"/>
      <c r="B125" s="81"/>
      <c r="C125" s="89"/>
      <c r="D125" s="89"/>
      <c r="E125" s="89"/>
      <c r="F125" s="89"/>
      <c r="G125" s="89"/>
      <c r="H125" s="89"/>
      <c r="I125" s="89"/>
      <c r="J125" s="89"/>
      <c r="K125" s="89"/>
      <c r="L125" s="89"/>
      <c r="M125" s="89"/>
      <c r="N125" s="89"/>
      <c r="O125" s="89"/>
      <c r="P125" s="89"/>
      <c r="Q125" s="89"/>
      <c r="R125" s="89"/>
      <c r="S125" s="89"/>
      <c r="T125" s="89"/>
      <c r="U125" s="89"/>
      <c r="V125" s="89"/>
      <c r="W125" s="89"/>
      <c r="X125" s="89"/>
      <c r="Y125" s="89"/>
      <c r="Z125" s="89"/>
      <c r="AA125" s="89"/>
      <c r="AB125" s="89"/>
      <c r="AC125" s="89"/>
      <c r="AD125" s="89"/>
    </row>
    <row r="126" spans="1:30" ht="14.5" x14ac:dyDescent="0.35">
      <c r="A126" s="89"/>
      <c r="B126" s="81"/>
      <c r="C126" s="89"/>
      <c r="D126" s="89"/>
      <c r="E126" s="89"/>
      <c r="F126" s="89"/>
      <c r="G126" s="89"/>
      <c r="H126" s="89"/>
      <c r="I126" s="89"/>
      <c r="J126" s="89"/>
      <c r="K126" s="89"/>
      <c r="L126" s="89"/>
      <c r="M126" s="89"/>
      <c r="N126" s="89"/>
      <c r="O126" s="89"/>
      <c r="P126" s="89"/>
      <c r="Q126" s="89"/>
      <c r="R126" s="89"/>
      <c r="S126" s="89"/>
      <c r="T126" s="89"/>
      <c r="U126" s="89"/>
      <c r="V126" s="89"/>
      <c r="W126" s="89"/>
      <c r="X126" s="89"/>
      <c r="Y126" s="89"/>
      <c r="Z126" s="89"/>
      <c r="AA126" s="89"/>
      <c r="AB126" s="89"/>
      <c r="AC126" s="89"/>
      <c r="AD126" s="89"/>
    </row>
    <row r="127" spans="1:30" ht="14.5" x14ac:dyDescent="0.35">
      <c r="A127" s="89"/>
      <c r="B127" s="81"/>
      <c r="C127" s="89"/>
      <c r="D127" s="89"/>
      <c r="E127" s="89"/>
      <c r="F127" s="89"/>
      <c r="G127" s="89"/>
      <c r="H127" s="89"/>
      <c r="I127" s="89"/>
      <c r="J127" s="89"/>
      <c r="K127" s="89"/>
      <c r="L127" s="89"/>
      <c r="M127" s="89"/>
      <c r="N127" s="89"/>
      <c r="O127" s="89"/>
      <c r="P127" s="89"/>
      <c r="Q127" s="89"/>
      <c r="R127" s="89"/>
      <c r="S127" s="89"/>
      <c r="T127" s="89"/>
      <c r="U127" s="89"/>
      <c r="V127" s="89"/>
      <c r="W127" s="89"/>
      <c r="X127" s="89"/>
      <c r="Y127" s="89"/>
      <c r="Z127" s="89"/>
      <c r="AA127" s="89"/>
      <c r="AB127" s="89"/>
      <c r="AC127" s="89"/>
      <c r="AD127" s="89"/>
    </row>
    <row r="128" spans="1:30" ht="14.5" x14ac:dyDescent="0.35">
      <c r="A128" s="89"/>
      <c r="B128" s="81"/>
      <c r="C128" s="89"/>
      <c r="D128" s="89"/>
      <c r="E128" s="89"/>
      <c r="F128" s="89"/>
      <c r="G128" s="89"/>
      <c r="H128" s="89"/>
      <c r="I128" s="89"/>
      <c r="J128" s="89"/>
      <c r="K128" s="89"/>
      <c r="L128" s="89"/>
      <c r="M128" s="89"/>
      <c r="N128" s="89"/>
      <c r="O128" s="89"/>
      <c r="P128" s="89"/>
      <c r="Q128" s="89"/>
      <c r="R128" s="89"/>
      <c r="S128" s="89"/>
      <c r="T128" s="89"/>
      <c r="U128" s="89"/>
      <c r="V128" s="89"/>
      <c r="W128" s="89"/>
      <c r="X128" s="89"/>
      <c r="Y128" s="89"/>
      <c r="Z128" s="89"/>
      <c r="AA128" s="89"/>
      <c r="AB128" s="89"/>
      <c r="AC128" s="89"/>
      <c r="AD128" s="89"/>
    </row>
    <row r="129" spans="1:30" ht="14.5" x14ac:dyDescent="0.35">
      <c r="A129" s="89"/>
      <c r="B129" s="81"/>
      <c r="C129" s="89"/>
      <c r="D129" s="89"/>
      <c r="E129" s="89"/>
      <c r="F129" s="89"/>
      <c r="G129" s="89"/>
      <c r="H129" s="89"/>
      <c r="I129" s="89"/>
      <c r="J129" s="89"/>
      <c r="K129" s="89"/>
      <c r="L129" s="89"/>
      <c r="M129" s="89"/>
      <c r="N129" s="89"/>
      <c r="O129" s="89"/>
      <c r="P129" s="89"/>
      <c r="Q129" s="89"/>
      <c r="R129" s="89"/>
      <c r="S129" s="89"/>
      <c r="T129" s="89"/>
      <c r="U129" s="89"/>
      <c r="V129" s="89"/>
      <c r="W129" s="89"/>
      <c r="X129" s="89"/>
      <c r="Y129" s="89"/>
      <c r="Z129" s="89"/>
      <c r="AA129" s="89"/>
      <c r="AB129" s="89"/>
      <c r="AC129" s="89"/>
      <c r="AD129" s="89"/>
    </row>
    <row r="130" spans="1:30" ht="14.5" x14ac:dyDescent="0.35">
      <c r="A130" s="89"/>
      <c r="B130" s="81"/>
      <c r="C130" s="89"/>
      <c r="D130" s="89"/>
      <c r="E130" s="89"/>
      <c r="F130" s="89"/>
      <c r="G130" s="89"/>
      <c r="H130" s="89"/>
      <c r="I130" s="89"/>
      <c r="J130" s="89"/>
      <c r="K130" s="89"/>
      <c r="L130" s="89"/>
      <c r="M130" s="89"/>
      <c r="N130" s="89"/>
      <c r="O130" s="89"/>
      <c r="P130" s="89"/>
      <c r="Q130" s="89"/>
      <c r="R130" s="89"/>
      <c r="S130" s="89"/>
      <c r="T130" s="89"/>
      <c r="U130" s="89"/>
      <c r="V130" s="89"/>
      <c r="W130" s="89"/>
      <c r="X130" s="89"/>
      <c r="Y130" s="89"/>
      <c r="Z130" s="89"/>
      <c r="AA130" s="89"/>
      <c r="AB130" s="89"/>
      <c r="AC130" s="89"/>
      <c r="AD130" s="89"/>
    </row>
    <row r="131" spans="1:30" ht="14.5" x14ac:dyDescent="0.35">
      <c r="A131" s="89"/>
      <c r="B131" s="81"/>
      <c r="C131" s="89"/>
      <c r="D131" s="89"/>
      <c r="E131" s="89"/>
      <c r="F131" s="89"/>
      <c r="G131" s="89"/>
      <c r="H131" s="89"/>
      <c r="I131" s="89"/>
      <c r="J131" s="89"/>
      <c r="K131" s="89"/>
      <c r="L131" s="89"/>
      <c r="M131" s="89"/>
      <c r="N131" s="89"/>
      <c r="O131" s="89"/>
      <c r="P131" s="89"/>
      <c r="Q131" s="89"/>
      <c r="R131" s="89"/>
      <c r="S131" s="89"/>
      <c r="T131" s="89"/>
      <c r="U131" s="89"/>
      <c r="V131" s="89"/>
      <c r="W131" s="89"/>
      <c r="X131" s="89"/>
      <c r="Y131" s="89"/>
      <c r="Z131" s="89"/>
      <c r="AA131" s="89"/>
      <c r="AB131" s="89"/>
      <c r="AC131" s="89"/>
      <c r="AD131" s="89"/>
    </row>
    <row r="132" spans="1:30" ht="14.5" x14ac:dyDescent="0.35">
      <c r="A132" s="89"/>
      <c r="B132" s="81"/>
      <c r="C132" s="89"/>
      <c r="D132" s="89"/>
      <c r="E132" s="89"/>
      <c r="F132" s="89"/>
      <c r="G132" s="89"/>
      <c r="H132" s="89"/>
      <c r="I132" s="89"/>
      <c r="J132" s="89"/>
      <c r="K132" s="89"/>
      <c r="L132" s="89"/>
      <c r="M132" s="89"/>
      <c r="N132" s="89"/>
      <c r="O132" s="89"/>
      <c r="P132" s="89"/>
      <c r="Q132" s="89"/>
      <c r="R132" s="89"/>
      <c r="S132" s="89"/>
      <c r="T132" s="89"/>
      <c r="U132" s="89"/>
      <c r="V132" s="89"/>
      <c r="W132" s="89"/>
      <c r="X132" s="89"/>
      <c r="Y132" s="89"/>
      <c r="Z132" s="89"/>
      <c r="AA132" s="89"/>
      <c r="AB132" s="89"/>
      <c r="AC132" s="89"/>
      <c r="AD132" s="89"/>
    </row>
    <row r="133" spans="1:30" ht="14.5" x14ac:dyDescent="0.35">
      <c r="A133" s="89"/>
      <c r="B133" s="81"/>
      <c r="C133" s="89"/>
      <c r="D133" s="89"/>
      <c r="E133" s="89"/>
      <c r="F133" s="89"/>
      <c r="G133" s="89"/>
      <c r="H133" s="89"/>
      <c r="I133" s="89"/>
      <c r="J133" s="89"/>
      <c r="K133" s="89"/>
      <c r="L133" s="89"/>
      <c r="M133" s="89"/>
      <c r="N133" s="89"/>
      <c r="O133" s="89"/>
      <c r="P133" s="89"/>
      <c r="Q133" s="89"/>
      <c r="R133" s="89"/>
      <c r="S133" s="89"/>
      <c r="T133" s="89"/>
      <c r="U133" s="89"/>
      <c r="V133" s="89"/>
      <c r="W133" s="89"/>
      <c r="X133" s="89"/>
      <c r="Y133" s="89"/>
      <c r="Z133" s="89"/>
      <c r="AA133" s="89"/>
      <c r="AB133" s="89"/>
      <c r="AC133" s="89"/>
      <c r="AD133" s="89"/>
    </row>
    <row r="134" spans="1:30" ht="14.5" x14ac:dyDescent="0.35">
      <c r="A134" s="89"/>
      <c r="B134" s="81"/>
      <c r="C134" s="89"/>
      <c r="D134" s="89"/>
      <c r="E134" s="89"/>
      <c r="F134" s="89"/>
      <c r="G134" s="89"/>
      <c r="H134" s="89"/>
      <c r="I134" s="89"/>
      <c r="J134" s="89"/>
      <c r="K134" s="89"/>
      <c r="L134" s="89"/>
      <c r="M134" s="89"/>
      <c r="N134" s="89"/>
      <c r="O134" s="89"/>
      <c r="P134" s="89"/>
      <c r="Q134" s="89"/>
      <c r="R134" s="89"/>
      <c r="S134" s="89"/>
      <c r="T134" s="89"/>
      <c r="U134" s="89"/>
      <c r="V134" s="89"/>
      <c r="W134" s="89"/>
      <c r="X134" s="89"/>
      <c r="Y134" s="89"/>
      <c r="Z134" s="89"/>
      <c r="AA134" s="89"/>
      <c r="AB134" s="89"/>
      <c r="AC134" s="89"/>
      <c r="AD134" s="89"/>
    </row>
    <row r="135" spans="1:30" ht="14.5" x14ac:dyDescent="0.35">
      <c r="A135" s="89"/>
      <c r="B135" s="81"/>
      <c r="C135" s="89"/>
      <c r="D135" s="89"/>
      <c r="E135" s="89"/>
      <c r="F135" s="89"/>
      <c r="G135" s="89"/>
      <c r="H135" s="89"/>
      <c r="I135" s="89"/>
      <c r="J135" s="89"/>
      <c r="K135" s="89"/>
      <c r="L135" s="89"/>
      <c r="M135" s="89"/>
      <c r="N135" s="89"/>
      <c r="O135" s="89"/>
      <c r="P135" s="89"/>
      <c r="Q135" s="89"/>
      <c r="R135" s="89"/>
      <c r="S135" s="89"/>
      <c r="T135" s="89"/>
      <c r="U135" s="89"/>
      <c r="V135" s="89"/>
      <c r="W135" s="89"/>
      <c r="X135" s="89"/>
      <c r="Y135" s="89"/>
      <c r="Z135" s="89"/>
      <c r="AA135" s="89"/>
      <c r="AB135" s="89"/>
      <c r="AC135" s="89"/>
      <c r="AD135" s="89"/>
    </row>
    <row r="136" spans="1:30" ht="14.5" x14ac:dyDescent="0.35">
      <c r="A136" s="89"/>
      <c r="B136" s="81"/>
      <c r="C136" s="89"/>
      <c r="D136" s="89"/>
      <c r="E136" s="89"/>
      <c r="F136" s="89"/>
      <c r="G136" s="89"/>
      <c r="H136" s="89"/>
      <c r="I136" s="89"/>
      <c r="J136" s="89"/>
      <c r="K136" s="89"/>
      <c r="L136" s="89"/>
      <c r="M136" s="89"/>
      <c r="N136" s="89"/>
      <c r="O136" s="89"/>
      <c r="P136" s="89"/>
      <c r="Q136" s="89"/>
      <c r="R136" s="89"/>
      <c r="S136" s="89"/>
      <c r="T136" s="89"/>
      <c r="U136" s="89"/>
      <c r="V136" s="89"/>
      <c r="W136" s="89"/>
      <c r="X136" s="89"/>
      <c r="Y136" s="89"/>
      <c r="Z136" s="89"/>
      <c r="AA136" s="89"/>
      <c r="AB136" s="89"/>
      <c r="AC136" s="89"/>
      <c r="AD136" s="89"/>
    </row>
    <row r="137" spans="1:30" ht="14.5" x14ac:dyDescent="0.35">
      <c r="A137" s="89"/>
      <c r="B137" s="81"/>
      <c r="C137" s="89"/>
      <c r="D137" s="89"/>
      <c r="E137" s="89"/>
      <c r="F137" s="89"/>
      <c r="G137" s="89"/>
      <c r="H137" s="89"/>
      <c r="I137" s="89"/>
      <c r="J137" s="89"/>
      <c r="K137" s="89"/>
      <c r="L137" s="89"/>
      <c r="M137" s="89"/>
      <c r="N137" s="89"/>
      <c r="O137" s="89"/>
      <c r="P137" s="89"/>
      <c r="Q137" s="89"/>
      <c r="R137" s="89"/>
      <c r="S137" s="89"/>
      <c r="T137" s="89"/>
      <c r="U137" s="89"/>
      <c r="V137" s="89"/>
      <c r="W137" s="89"/>
      <c r="X137" s="89"/>
      <c r="Y137" s="89"/>
      <c r="Z137" s="89"/>
      <c r="AA137" s="89"/>
      <c r="AB137" s="89"/>
      <c r="AC137" s="89"/>
      <c r="AD137" s="89"/>
    </row>
    <row r="138" spans="1:30" ht="14.5" x14ac:dyDescent="0.35">
      <c r="A138" s="89"/>
      <c r="B138" s="81"/>
      <c r="C138" s="89"/>
      <c r="D138" s="89"/>
      <c r="E138" s="89"/>
      <c r="F138" s="89"/>
      <c r="G138" s="89"/>
      <c r="H138" s="89"/>
      <c r="I138" s="89"/>
      <c r="J138" s="89"/>
      <c r="K138" s="89"/>
      <c r="L138" s="89"/>
      <c r="M138" s="89"/>
      <c r="N138" s="89"/>
      <c r="O138" s="89"/>
      <c r="P138" s="89"/>
      <c r="Q138" s="89"/>
      <c r="R138" s="89"/>
      <c r="S138" s="89"/>
      <c r="T138" s="89"/>
      <c r="U138" s="89"/>
      <c r="V138" s="89"/>
      <c r="W138" s="89"/>
      <c r="X138" s="89"/>
      <c r="Y138" s="89"/>
      <c r="Z138" s="89"/>
      <c r="AA138" s="89"/>
      <c r="AB138" s="89"/>
      <c r="AC138" s="89"/>
      <c r="AD138" s="89"/>
    </row>
    <row r="139" spans="1:30" ht="14.5" x14ac:dyDescent="0.35">
      <c r="A139" s="89"/>
      <c r="B139" s="81"/>
      <c r="C139" s="89"/>
      <c r="D139" s="89"/>
      <c r="E139" s="89"/>
      <c r="F139" s="89"/>
      <c r="G139" s="89"/>
      <c r="H139" s="89"/>
      <c r="I139" s="89"/>
      <c r="J139" s="89"/>
      <c r="K139" s="89"/>
      <c r="L139" s="89"/>
      <c r="M139" s="89"/>
      <c r="N139" s="89"/>
      <c r="O139" s="89"/>
      <c r="P139" s="89"/>
      <c r="Q139" s="89"/>
      <c r="R139" s="89"/>
      <c r="S139" s="89"/>
      <c r="T139" s="89"/>
      <c r="U139" s="89"/>
      <c r="V139" s="89"/>
      <c r="W139" s="89"/>
      <c r="X139" s="89"/>
      <c r="Y139" s="89"/>
      <c r="Z139" s="89"/>
      <c r="AA139" s="89"/>
      <c r="AB139" s="89"/>
      <c r="AC139" s="89"/>
      <c r="AD139" s="89"/>
    </row>
    <row r="140" spans="1:30" ht="14.5" x14ac:dyDescent="0.35">
      <c r="A140" s="89"/>
      <c r="B140" s="81"/>
      <c r="C140" s="89"/>
      <c r="D140" s="89"/>
      <c r="E140" s="89"/>
      <c r="F140" s="89"/>
      <c r="G140" s="89"/>
      <c r="H140" s="89"/>
      <c r="I140" s="89"/>
      <c r="J140" s="89"/>
      <c r="K140" s="89"/>
      <c r="L140" s="89"/>
      <c r="M140" s="89"/>
      <c r="N140" s="89"/>
      <c r="O140" s="89"/>
      <c r="P140" s="89"/>
      <c r="Q140" s="89"/>
      <c r="R140" s="89"/>
      <c r="S140" s="89"/>
      <c r="T140" s="89"/>
      <c r="U140" s="89"/>
      <c r="V140" s="89"/>
      <c r="W140" s="89"/>
      <c r="X140" s="89"/>
      <c r="Y140" s="89"/>
      <c r="Z140" s="89"/>
      <c r="AA140" s="89"/>
      <c r="AB140" s="89"/>
      <c r="AC140" s="89"/>
      <c r="AD140" s="89"/>
    </row>
    <row r="141" spans="1:30" ht="14.5" x14ac:dyDescent="0.35">
      <c r="A141" s="89"/>
      <c r="B141" s="81"/>
      <c r="C141" s="89"/>
      <c r="D141" s="89"/>
      <c r="E141" s="89"/>
      <c r="F141" s="89"/>
      <c r="G141" s="89"/>
      <c r="H141" s="89"/>
      <c r="I141" s="89"/>
      <c r="J141" s="89"/>
      <c r="K141" s="89"/>
      <c r="L141" s="89"/>
      <c r="M141" s="89"/>
      <c r="N141" s="89"/>
      <c r="O141" s="89"/>
      <c r="P141" s="89"/>
      <c r="Q141" s="89"/>
      <c r="R141" s="89"/>
      <c r="S141" s="89"/>
      <c r="T141" s="89"/>
      <c r="U141" s="89"/>
      <c r="V141" s="89"/>
      <c r="W141" s="89"/>
      <c r="X141" s="89"/>
      <c r="Y141" s="89"/>
      <c r="Z141" s="89"/>
      <c r="AA141" s="89"/>
      <c r="AB141" s="89"/>
      <c r="AC141" s="89"/>
      <c r="AD141" s="89"/>
    </row>
    <row r="142" spans="1:30" ht="14.5" x14ac:dyDescent="0.35">
      <c r="A142" s="89"/>
      <c r="B142" s="81"/>
      <c r="C142" s="89"/>
      <c r="D142" s="89"/>
      <c r="E142" s="89"/>
      <c r="F142" s="89"/>
      <c r="G142" s="89"/>
      <c r="H142" s="89"/>
      <c r="I142" s="89"/>
      <c r="J142" s="89"/>
      <c r="K142" s="89"/>
      <c r="L142" s="89"/>
      <c r="M142" s="89"/>
      <c r="N142" s="89"/>
      <c r="O142" s="89"/>
      <c r="P142" s="89"/>
      <c r="Q142" s="89"/>
      <c r="R142" s="89"/>
      <c r="S142" s="89"/>
      <c r="T142" s="89"/>
      <c r="U142" s="89"/>
      <c r="V142" s="89"/>
      <c r="W142" s="89"/>
      <c r="X142" s="89"/>
      <c r="Y142" s="89"/>
      <c r="Z142" s="89"/>
      <c r="AA142" s="89"/>
      <c r="AB142" s="89"/>
      <c r="AC142" s="89"/>
      <c r="AD142" s="89"/>
    </row>
    <row r="143" spans="1:30" ht="14.5" x14ac:dyDescent="0.35">
      <c r="A143" s="89"/>
      <c r="B143" s="81"/>
      <c r="C143" s="89"/>
      <c r="D143" s="89"/>
      <c r="E143" s="89"/>
      <c r="F143" s="89"/>
      <c r="G143" s="89"/>
      <c r="H143" s="89"/>
      <c r="I143" s="89"/>
      <c r="J143" s="89"/>
      <c r="K143" s="89"/>
      <c r="L143" s="89"/>
      <c r="M143" s="89"/>
      <c r="N143" s="89"/>
      <c r="O143" s="89"/>
      <c r="P143" s="89"/>
      <c r="Q143" s="89"/>
      <c r="R143" s="89"/>
      <c r="S143" s="89"/>
      <c r="T143" s="89"/>
      <c r="U143" s="89"/>
      <c r="V143" s="89"/>
      <c r="W143" s="89"/>
      <c r="X143" s="89"/>
      <c r="Y143" s="89"/>
      <c r="Z143" s="89"/>
      <c r="AA143" s="89"/>
      <c r="AB143" s="89"/>
      <c r="AC143" s="89"/>
      <c r="AD143" s="89"/>
    </row>
    <row r="144" spans="1:30" ht="14.5" x14ac:dyDescent="0.35">
      <c r="A144" s="89"/>
      <c r="B144" s="81"/>
      <c r="C144" s="89"/>
      <c r="D144" s="89"/>
      <c r="E144" s="89"/>
      <c r="F144" s="89"/>
      <c r="G144" s="89"/>
      <c r="H144" s="89"/>
      <c r="I144" s="89"/>
      <c r="J144" s="89"/>
      <c r="K144" s="89"/>
      <c r="L144" s="89"/>
      <c r="M144" s="89"/>
      <c r="N144" s="89"/>
      <c r="O144" s="89"/>
      <c r="P144" s="89"/>
      <c r="Q144" s="89"/>
      <c r="R144" s="89"/>
      <c r="S144" s="89"/>
      <c r="T144" s="89"/>
      <c r="U144" s="89"/>
      <c r="V144" s="89"/>
      <c r="W144" s="89"/>
      <c r="X144" s="89"/>
      <c r="Y144" s="89"/>
      <c r="Z144" s="89"/>
      <c r="AA144" s="89"/>
      <c r="AB144" s="89"/>
      <c r="AC144" s="89"/>
      <c r="AD144" s="89"/>
    </row>
    <row r="145" spans="1:30" ht="14.5" x14ac:dyDescent="0.35">
      <c r="A145" s="89"/>
      <c r="B145" s="81"/>
      <c r="C145" s="89"/>
      <c r="D145" s="89"/>
      <c r="E145" s="89"/>
      <c r="F145" s="89"/>
      <c r="G145" s="89"/>
      <c r="H145" s="89"/>
      <c r="I145" s="89"/>
      <c r="J145" s="89"/>
      <c r="K145" s="89"/>
      <c r="L145" s="89"/>
      <c r="M145" s="89"/>
      <c r="N145" s="89"/>
      <c r="O145" s="89"/>
      <c r="P145" s="89"/>
      <c r="Q145" s="89"/>
      <c r="R145" s="89"/>
      <c r="S145" s="89"/>
      <c r="T145" s="89"/>
      <c r="U145" s="89"/>
      <c r="V145" s="89"/>
      <c r="W145" s="89"/>
      <c r="X145" s="89"/>
      <c r="Y145" s="89"/>
      <c r="Z145" s="89"/>
      <c r="AA145" s="89"/>
      <c r="AB145" s="89"/>
      <c r="AC145" s="89"/>
      <c r="AD145" s="89"/>
    </row>
    <row r="146" spans="1:30" ht="14.5" x14ac:dyDescent="0.35">
      <c r="A146" s="89"/>
      <c r="B146" s="81"/>
      <c r="C146" s="89"/>
      <c r="D146" s="89"/>
      <c r="E146" s="89"/>
      <c r="F146" s="89"/>
      <c r="G146" s="89"/>
      <c r="H146" s="89"/>
      <c r="I146" s="89"/>
      <c r="J146" s="89"/>
      <c r="K146" s="89"/>
      <c r="L146" s="89"/>
      <c r="M146" s="89"/>
      <c r="N146" s="89"/>
      <c r="O146" s="89"/>
      <c r="P146" s="89"/>
      <c r="Q146" s="89"/>
      <c r="R146" s="89"/>
      <c r="S146" s="89"/>
      <c r="T146" s="89"/>
      <c r="U146" s="89"/>
      <c r="V146" s="89"/>
      <c r="W146" s="89"/>
      <c r="X146" s="89"/>
      <c r="Y146" s="89"/>
      <c r="Z146" s="89"/>
      <c r="AA146" s="89"/>
      <c r="AB146" s="89"/>
      <c r="AC146" s="89"/>
      <c r="AD146" s="89"/>
    </row>
    <row r="147" spans="1:30" ht="14.5" x14ac:dyDescent="0.35">
      <c r="A147" s="89"/>
      <c r="B147" s="81"/>
      <c r="C147" s="89"/>
      <c r="D147" s="89"/>
      <c r="E147" s="89"/>
      <c r="F147" s="89"/>
      <c r="G147" s="89"/>
      <c r="H147" s="89"/>
      <c r="I147" s="89"/>
      <c r="J147" s="89"/>
      <c r="K147" s="89"/>
      <c r="L147" s="89"/>
      <c r="M147" s="89"/>
      <c r="N147" s="89"/>
      <c r="O147" s="89"/>
      <c r="P147" s="89"/>
      <c r="Q147" s="89"/>
      <c r="R147" s="89"/>
      <c r="S147" s="89"/>
      <c r="T147" s="89"/>
      <c r="U147" s="89"/>
      <c r="V147" s="89"/>
      <c r="W147" s="89"/>
      <c r="X147" s="89"/>
      <c r="Y147" s="89"/>
      <c r="Z147" s="89"/>
      <c r="AA147" s="89"/>
      <c r="AB147" s="89"/>
      <c r="AC147" s="89"/>
      <c r="AD147" s="89"/>
    </row>
    <row r="148" spans="1:30" ht="14.5" x14ac:dyDescent="0.35">
      <c r="A148" s="89"/>
      <c r="B148" s="81"/>
      <c r="C148" s="89"/>
      <c r="D148" s="89"/>
      <c r="E148" s="89"/>
      <c r="F148" s="89"/>
      <c r="G148" s="89"/>
      <c r="H148" s="89"/>
      <c r="I148" s="89"/>
      <c r="J148" s="89"/>
      <c r="K148" s="89"/>
      <c r="L148" s="89"/>
      <c r="M148" s="89"/>
      <c r="N148" s="89"/>
      <c r="O148" s="89"/>
      <c r="P148" s="89"/>
      <c r="Q148" s="89"/>
      <c r="R148" s="89"/>
      <c r="S148" s="89"/>
      <c r="T148" s="89"/>
      <c r="U148" s="89"/>
      <c r="V148" s="89"/>
      <c r="W148" s="89"/>
      <c r="X148" s="89"/>
      <c r="Y148" s="89"/>
      <c r="Z148" s="89"/>
      <c r="AA148" s="89"/>
      <c r="AB148" s="89"/>
      <c r="AC148" s="89"/>
      <c r="AD148" s="89"/>
    </row>
    <row r="149" spans="1:30" ht="14.5" x14ac:dyDescent="0.35">
      <c r="A149" s="89"/>
      <c r="B149" s="81"/>
      <c r="C149" s="89"/>
      <c r="D149" s="89"/>
      <c r="E149" s="89"/>
      <c r="F149" s="89"/>
      <c r="G149" s="89"/>
      <c r="H149" s="89"/>
      <c r="I149" s="89"/>
      <c r="J149" s="89"/>
      <c r="K149" s="89"/>
      <c r="L149" s="89"/>
      <c r="M149" s="89"/>
      <c r="N149" s="89"/>
      <c r="O149" s="89"/>
      <c r="P149" s="89"/>
      <c r="Q149" s="89"/>
      <c r="R149" s="89"/>
      <c r="S149" s="89"/>
      <c r="T149" s="89"/>
      <c r="U149" s="89"/>
      <c r="V149" s="89"/>
      <c r="W149" s="89"/>
      <c r="X149" s="89"/>
      <c r="Y149" s="89"/>
      <c r="Z149" s="89"/>
      <c r="AA149" s="89"/>
      <c r="AB149" s="89"/>
      <c r="AC149" s="89"/>
      <c r="AD149" s="89"/>
    </row>
    <row r="150" spans="1:30" ht="14.5" x14ac:dyDescent="0.35">
      <c r="A150" s="89"/>
      <c r="B150" s="81"/>
      <c r="C150" s="89"/>
      <c r="D150" s="89"/>
      <c r="E150" s="89"/>
      <c r="F150" s="89"/>
      <c r="G150" s="89"/>
      <c r="H150" s="89"/>
      <c r="I150" s="89"/>
      <c r="J150" s="89"/>
      <c r="K150" s="89"/>
      <c r="L150" s="89"/>
      <c r="M150" s="89"/>
      <c r="N150" s="89"/>
      <c r="O150" s="89"/>
      <c r="P150" s="89"/>
      <c r="Q150" s="89"/>
      <c r="R150" s="89"/>
      <c r="S150" s="89"/>
      <c r="T150" s="89"/>
      <c r="U150" s="89"/>
      <c r="V150" s="89"/>
      <c r="W150" s="89"/>
      <c r="X150" s="89"/>
      <c r="Y150" s="89"/>
      <c r="Z150" s="89"/>
      <c r="AA150" s="89"/>
      <c r="AB150" s="89"/>
      <c r="AC150" s="89"/>
      <c r="AD150" s="89"/>
    </row>
    <row r="151" spans="1:30" ht="14.5" x14ac:dyDescent="0.35">
      <c r="A151" s="89"/>
      <c r="B151" s="81"/>
      <c r="C151" s="89"/>
      <c r="D151" s="89"/>
      <c r="E151" s="89"/>
      <c r="F151" s="89"/>
      <c r="G151" s="89"/>
      <c r="H151" s="89"/>
      <c r="I151" s="89"/>
      <c r="J151" s="89"/>
      <c r="K151" s="89"/>
      <c r="L151" s="89"/>
      <c r="M151" s="89"/>
      <c r="N151" s="89"/>
      <c r="O151" s="89"/>
      <c r="P151" s="89"/>
      <c r="Q151" s="89"/>
      <c r="R151" s="89"/>
      <c r="S151" s="89"/>
      <c r="T151" s="89"/>
      <c r="U151" s="89"/>
      <c r="V151" s="89"/>
      <c r="W151" s="89"/>
      <c r="X151" s="89"/>
      <c r="Y151" s="89"/>
      <c r="Z151" s="89"/>
      <c r="AA151" s="89"/>
      <c r="AB151" s="89"/>
      <c r="AC151" s="89"/>
      <c r="AD151" s="89"/>
    </row>
    <row r="152" spans="1:30" ht="14.5" x14ac:dyDescent="0.35">
      <c r="A152" s="89"/>
      <c r="B152" s="81"/>
      <c r="C152" s="89"/>
      <c r="D152" s="89"/>
      <c r="E152" s="89"/>
      <c r="F152" s="89"/>
      <c r="G152" s="89"/>
      <c r="H152" s="89"/>
      <c r="I152" s="89"/>
      <c r="J152" s="89"/>
      <c r="K152" s="89"/>
      <c r="L152" s="89"/>
      <c r="M152" s="89"/>
      <c r="N152" s="89"/>
      <c r="O152" s="89"/>
      <c r="P152" s="89"/>
      <c r="Q152" s="89"/>
      <c r="R152" s="89"/>
      <c r="S152" s="89"/>
      <c r="T152" s="89"/>
      <c r="U152" s="89"/>
      <c r="V152" s="89"/>
      <c r="W152" s="89"/>
      <c r="X152" s="89"/>
      <c r="Y152" s="89"/>
      <c r="Z152" s="89"/>
      <c r="AA152" s="89"/>
      <c r="AB152" s="89"/>
      <c r="AC152" s="89"/>
      <c r="AD152" s="89"/>
    </row>
    <row r="153" spans="1:30" ht="14.5" x14ac:dyDescent="0.35">
      <c r="A153" s="89"/>
      <c r="B153" s="81"/>
      <c r="C153" s="89"/>
      <c r="D153" s="89"/>
      <c r="E153" s="89"/>
      <c r="F153" s="89"/>
      <c r="G153" s="89"/>
      <c r="H153" s="89"/>
      <c r="I153" s="89"/>
      <c r="J153" s="89"/>
      <c r="K153" s="89"/>
      <c r="L153" s="89"/>
      <c r="M153" s="89"/>
      <c r="N153" s="89"/>
      <c r="O153" s="89"/>
      <c r="P153" s="89"/>
      <c r="Q153" s="89"/>
      <c r="R153" s="89"/>
      <c r="S153" s="89"/>
      <c r="T153" s="89"/>
      <c r="U153" s="89"/>
      <c r="V153" s="89"/>
      <c r="W153" s="89"/>
      <c r="X153" s="89"/>
      <c r="Y153" s="89"/>
      <c r="Z153" s="89"/>
      <c r="AA153" s="89"/>
      <c r="AB153" s="89"/>
      <c r="AC153" s="89"/>
      <c r="AD153" s="89"/>
    </row>
    <row r="154" spans="1:30" ht="14.5" x14ac:dyDescent="0.35">
      <c r="A154" s="89"/>
      <c r="B154" s="81"/>
      <c r="C154" s="89"/>
      <c r="D154" s="89"/>
      <c r="E154" s="89"/>
      <c r="F154" s="89"/>
      <c r="G154" s="89"/>
      <c r="H154" s="89"/>
      <c r="I154" s="89"/>
      <c r="J154" s="89"/>
      <c r="K154" s="89"/>
      <c r="L154" s="89"/>
      <c r="M154" s="89"/>
      <c r="N154" s="89"/>
      <c r="O154" s="89"/>
      <c r="P154" s="89"/>
      <c r="Q154" s="89"/>
      <c r="R154" s="89"/>
      <c r="S154" s="89"/>
      <c r="T154" s="89"/>
      <c r="U154" s="89"/>
      <c r="V154" s="89"/>
      <c r="W154" s="89"/>
      <c r="X154" s="89"/>
      <c r="Y154" s="89"/>
      <c r="Z154" s="89"/>
      <c r="AA154" s="89"/>
      <c r="AB154" s="89"/>
      <c r="AC154" s="89"/>
      <c r="AD154" s="89"/>
    </row>
    <row r="155" spans="1:30" ht="14.5" x14ac:dyDescent="0.35">
      <c r="A155" s="89"/>
      <c r="B155" s="81"/>
      <c r="C155" s="89"/>
      <c r="D155" s="89"/>
      <c r="E155" s="89"/>
      <c r="F155" s="89"/>
      <c r="G155" s="89"/>
      <c r="H155" s="89"/>
      <c r="I155" s="89"/>
      <c r="J155" s="89"/>
      <c r="K155" s="89"/>
      <c r="L155" s="89"/>
      <c r="M155" s="89"/>
      <c r="N155" s="89"/>
      <c r="O155" s="89"/>
      <c r="P155" s="89"/>
      <c r="Q155" s="89"/>
      <c r="R155" s="89"/>
      <c r="S155" s="89"/>
      <c r="T155" s="89"/>
      <c r="U155" s="89"/>
      <c r="V155" s="89"/>
      <c r="W155" s="89"/>
      <c r="X155" s="89"/>
      <c r="Y155" s="89"/>
      <c r="Z155" s="89"/>
      <c r="AA155" s="89"/>
      <c r="AB155" s="89"/>
      <c r="AC155" s="89"/>
      <c r="AD155" s="89"/>
    </row>
    <row r="156" spans="1:30" ht="14.5" x14ac:dyDescent="0.35">
      <c r="A156" s="89"/>
      <c r="B156" s="81"/>
      <c r="C156" s="89"/>
      <c r="D156" s="89"/>
      <c r="E156" s="89"/>
      <c r="F156" s="89"/>
      <c r="G156" s="89"/>
      <c r="H156" s="89"/>
      <c r="I156" s="89"/>
      <c r="J156" s="89"/>
      <c r="K156" s="89"/>
      <c r="L156" s="89"/>
      <c r="M156" s="89"/>
      <c r="N156" s="89"/>
      <c r="O156" s="89"/>
      <c r="P156" s="89"/>
      <c r="Q156" s="89"/>
      <c r="R156" s="89"/>
      <c r="S156" s="89"/>
      <c r="T156" s="89"/>
      <c r="U156" s="89"/>
      <c r="V156" s="89"/>
      <c r="W156" s="89"/>
      <c r="X156" s="89"/>
      <c r="Y156" s="89"/>
      <c r="Z156" s="89"/>
      <c r="AA156" s="89"/>
      <c r="AB156" s="89"/>
      <c r="AC156" s="89"/>
      <c r="AD156" s="89"/>
    </row>
    <row r="157" spans="1:30" ht="14.5" x14ac:dyDescent="0.35">
      <c r="A157" s="89"/>
      <c r="B157" s="81"/>
      <c r="C157" s="89"/>
      <c r="D157" s="89"/>
      <c r="E157" s="89"/>
      <c r="F157" s="89"/>
      <c r="G157" s="89"/>
      <c r="H157" s="89"/>
      <c r="I157" s="89"/>
      <c r="J157" s="89"/>
      <c r="K157" s="89"/>
      <c r="L157" s="89"/>
      <c r="M157" s="89"/>
      <c r="N157" s="89"/>
      <c r="O157" s="89"/>
      <c r="P157" s="89"/>
      <c r="Q157" s="89"/>
      <c r="R157" s="89"/>
      <c r="S157" s="89"/>
      <c r="T157" s="89"/>
      <c r="U157" s="89"/>
      <c r="V157" s="89"/>
      <c r="W157" s="89"/>
      <c r="X157" s="89"/>
      <c r="Y157" s="89"/>
      <c r="Z157" s="89"/>
      <c r="AA157" s="89"/>
      <c r="AB157" s="89"/>
      <c r="AC157" s="89"/>
      <c r="AD157" s="89"/>
    </row>
    <row r="158" spans="1:30" ht="14.5" x14ac:dyDescent="0.35">
      <c r="A158" s="89"/>
      <c r="B158" s="81"/>
      <c r="C158" s="89"/>
      <c r="D158" s="89"/>
      <c r="E158" s="89"/>
      <c r="F158" s="89"/>
      <c r="G158" s="89"/>
      <c r="H158" s="89"/>
      <c r="I158" s="89"/>
      <c r="J158" s="89"/>
      <c r="K158" s="89"/>
      <c r="L158" s="89"/>
      <c r="M158" s="89"/>
      <c r="N158" s="89"/>
      <c r="O158" s="89"/>
      <c r="P158" s="89"/>
      <c r="Q158" s="89"/>
      <c r="R158" s="89"/>
      <c r="S158" s="89"/>
      <c r="T158" s="89"/>
      <c r="U158" s="89"/>
      <c r="V158" s="89"/>
      <c r="W158" s="89"/>
      <c r="X158" s="89"/>
      <c r="Y158" s="89"/>
      <c r="Z158" s="89"/>
      <c r="AA158" s="89"/>
      <c r="AB158" s="89"/>
      <c r="AC158" s="89"/>
      <c r="AD158" s="89"/>
    </row>
    <row r="159" spans="1:30" ht="14.5" x14ac:dyDescent="0.35">
      <c r="A159" s="89"/>
      <c r="B159" s="81"/>
      <c r="C159" s="89"/>
      <c r="D159" s="89"/>
      <c r="E159" s="89"/>
      <c r="F159" s="89"/>
      <c r="G159" s="89"/>
      <c r="H159" s="89"/>
      <c r="I159" s="89"/>
      <c r="J159" s="89"/>
      <c r="K159" s="89"/>
      <c r="L159" s="89"/>
      <c r="M159" s="89"/>
      <c r="N159" s="89"/>
      <c r="O159" s="89"/>
      <c r="P159" s="89"/>
      <c r="Q159" s="89"/>
      <c r="R159" s="89"/>
      <c r="S159" s="89"/>
      <c r="T159" s="89"/>
      <c r="U159" s="89"/>
      <c r="V159" s="89"/>
      <c r="W159" s="89"/>
      <c r="X159" s="89"/>
      <c r="Y159" s="89"/>
      <c r="Z159" s="89"/>
      <c r="AA159" s="89"/>
      <c r="AB159" s="89"/>
      <c r="AC159" s="89"/>
      <c r="AD159" s="89"/>
    </row>
    <row r="160" spans="1:30" ht="14.5" x14ac:dyDescent="0.35">
      <c r="A160" s="89"/>
      <c r="B160" s="81"/>
      <c r="C160" s="89"/>
      <c r="D160" s="89"/>
      <c r="E160" s="89"/>
      <c r="F160" s="89"/>
      <c r="G160" s="89"/>
      <c r="H160" s="89"/>
      <c r="I160" s="89"/>
      <c r="J160" s="89"/>
      <c r="K160" s="89"/>
      <c r="L160" s="89"/>
      <c r="M160" s="89"/>
      <c r="N160" s="89"/>
      <c r="O160" s="89"/>
      <c r="P160" s="89"/>
      <c r="Q160" s="89"/>
      <c r="R160" s="89"/>
      <c r="S160" s="89"/>
      <c r="T160" s="89"/>
      <c r="U160" s="89"/>
      <c r="V160" s="89"/>
      <c r="W160" s="89"/>
      <c r="X160" s="89"/>
      <c r="Y160" s="89"/>
      <c r="Z160" s="89"/>
      <c r="AA160" s="89"/>
      <c r="AB160" s="89"/>
      <c r="AC160" s="89"/>
      <c r="AD160" s="89"/>
    </row>
    <row r="161" spans="1:30" ht="14.5" x14ac:dyDescent="0.35">
      <c r="A161" s="89"/>
      <c r="B161" s="81"/>
      <c r="C161" s="89"/>
      <c r="D161" s="89"/>
      <c r="E161" s="89"/>
      <c r="F161" s="89"/>
      <c r="G161" s="89"/>
      <c r="H161" s="89"/>
      <c r="I161" s="89"/>
      <c r="J161" s="89"/>
      <c r="K161" s="89"/>
      <c r="L161" s="89"/>
      <c r="M161" s="89"/>
      <c r="N161" s="89"/>
      <c r="O161" s="89"/>
      <c r="P161" s="89"/>
      <c r="Q161" s="89"/>
      <c r="R161" s="89"/>
      <c r="S161" s="89"/>
      <c r="T161" s="89"/>
      <c r="U161" s="89"/>
      <c r="V161" s="89"/>
      <c r="W161" s="89"/>
      <c r="X161" s="89"/>
      <c r="Y161" s="89"/>
      <c r="Z161" s="89"/>
      <c r="AA161" s="89"/>
      <c r="AB161" s="89"/>
      <c r="AC161" s="89"/>
      <c r="AD161" s="89"/>
    </row>
    <row r="162" spans="1:30" ht="14.5" x14ac:dyDescent="0.35">
      <c r="A162" s="89"/>
      <c r="B162" s="81"/>
      <c r="C162" s="89"/>
      <c r="D162" s="89"/>
      <c r="E162" s="89"/>
      <c r="F162" s="89"/>
      <c r="G162" s="89"/>
      <c r="H162" s="89"/>
      <c r="I162" s="89"/>
      <c r="J162" s="89"/>
      <c r="K162" s="89"/>
      <c r="L162" s="89"/>
      <c r="M162" s="89"/>
      <c r="N162" s="89"/>
      <c r="O162" s="89"/>
      <c r="P162" s="89"/>
      <c r="Q162" s="89"/>
      <c r="R162" s="89"/>
      <c r="S162" s="89"/>
      <c r="T162" s="89"/>
      <c r="U162" s="89"/>
      <c r="V162" s="89"/>
      <c r="W162" s="89"/>
      <c r="X162" s="89"/>
      <c r="Y162" s="89"/>
      <c r="Z162" s="89"/>
      <c r="AA162" s="89"/>
      <c r="AB162" s="89"/>
      <c r="AC162" s="89"/>
      <c r="AD162" s="89"/>
    </row>
    <row r="163" spans="1:30" ht="14.5" x14ac:dyDescent="0.35">
      <c r="A163" s="89"/>
      <c r="B163" s="81"/>
      <c r="C163" s="89"/>
      <c r="D163" s="89"/>
      <c r="E163" s="89"/>
      <c r="F163" s="89"/>
      <c r="G163" s="89"/>
      <c r="H163" s="89"/>
      <c r="I163" s="89"/>
      <c r="J163" s="89"/>
      <c r="K163" s="89"/>
      <c r="L163" s="89"/>
      <c r="M163" s="89"/>
      <c r="N163" s="89"/>
      <c r="O163" s="89"/>
      <c r="P163" s="89"/>
      <c r="Q163" s="89"/>
      <c r="R163" s="89"/>
      <c r="S163" s="89"/>
      <c r="T163" s="89"/>
      <c r="U163" s="89"/>
      <c r="V163" s="89"/>
      <c r="W163" s="89"/>
      <c r="X163" s="89"/>
      <c r="Y163" s="89"/>
      <c r="Z163" s="89"/>
      <c r="AA163" s="89"/>
      <c r="AB163" s="89"/>
      <c r="AC163" s="89"/>
      <c r="AD163" s="89"/>
    </row>
    <row r="164" spans="1:30" ht="14.5" x14ac:dyDescent="0.35">
      <c r="A164" s="89"/>
      <c r="B164" s="81"/>
      <c r="C164" s="89"/>
      <c r="D164" s="89"/>
      <c r="E164" s="89"/>
      <c r="F164" s="89"/>
      <c r="G164" s="89"/>
      <c r="H164" s="89"/>
      <c r="I164" s="89"/>
      <c r="J164" s="89"/>
      <c r="K164" s="89"/>
      <c r="L164" s="89"/>
      <c r="M164" s="89"/>
      <c r="N164" s="89"/>
      <c r="O164" s="89"/>
      <c r="P164" s="89"/>
      <c r="Q164" s="89"/>
      <c r="R164" s="89"/>
      <c r="S164" s="89"/>
      <c r="T164" s="89"/>
      <c r="U164" s="89"/>
      <c r="V164" s="89"/>
      <c r="W164" s="89"/>
      <c r="X164" s="89"/>
      <c r="Y164" s="89"/>
      <c r="Z164" s="89"/>
      <c r="AA164" s="89"/>
      <c r="AB164" s="89"/>
      <c r="AC164" s="89"/>
      <c r="AD164" s="89"/>
    </row>
    <row r="165" spans="1:30" ht="14.5" x14ac:dyDescent="0.35">
      <c r="A165" s="89"/>
      <c r="B165" s="81"/>
      <c r="C165" s="89"/>
      <c r="D165" s="89"/>
      <c r="E165" s="89"/>
      <c r="F165" s="89"/>
      <c r="G165" s="89"/>
      <c r="H165" s="89"/>
      <c r="I165" s="89"/>
      <c r="J165" s="89"/>
      <c r="K165" s="89"/>
      <c r="L165" s="89"/>
      <c r="M165" s="89"/>
      <c r="N165" s="89"/>
      <c r="O165" s="89"/>
      <c r="P165" s="89"/>
      <c r="Q165" s="89"/>
      <c r="R165" s="89"/>
      <c r="S165" s="89"/>
      <c r="T165" s="89"/>
      <c r="U165" s="89"/>
      <c r="V165" s="89"/>
      <c r="W165" s="89"/>
      <c r="X165" s="89"/>
      <c r="Y165" s="89"/>
      <c r="Z165" s="89"/>
      <c r="AA165" s="89"/>
      <c r="AB165" s="89"/>
      <c r="AC165" s="89"/>
      <c r="AD165" s="89"/>
    </row>
    <row r="166" spans="1:30" ht="14.5" x14ac:dyDescent="0.35">
      <c r="A166" s="89"/>
      <c r="B166" s="81"/>
      <c r="C166" s="89"/>
      <c r="D166" s="89"/>
      <c r="E166" s="89"/>
      <c r="F166" s="89"/>
      <c r="G166" s="89"/>
      <c r="H166" s="89"/>
      <c r="I166" s="89"/>
      <c r="J166" s="89"/>
      <c r="K166" s="89"/>
      <c r="L166" s="89"/>
      <c r="M166" s="89"/>
      <c r="N166" s="89"/>
      <c r="O166" s="89"/>
      <c r="P166" s="89"/>
      <c r="Q166" s="89"/>
      <c r="R166" s="89"/>
      <c r="S166" s="89"/>
      <c r="T166" s="89"/>
      <c r="U166" s="89"/>
      <c r="V166" s="89"/>
      <c r="W166" s="89"/>
      <c r="X166" s="89"/>
      <c r="Y166" s="89"/>
      <c r="Z166" s="89"/>
      <c r="AA166" s="89"/>
      <c r="AB166" s="89"/>
      <c r="AC166" s="89"/>
      <c r="AD166" s="89"/>
    </row>
    <row r="167" spans="1:30" ht="14.5" x14ac:dyDescent="0.35">
      <c r="A167" s="89"/>
      <c r="B167" s="81"/>
      <c r="C167" s="89"/>
      <c r="D167" s="89"/>
      <c r="E167" s="89"/>
      <c r="F167" s="89"/>
      <c r="G167" s="89"/>
      <c r="H167" s="89"/>
      <c r="I167" s="89"/>
      <c r="J167" s="89"/>
      <c r="K167" s="89"/>
      <c r="L167" s="89"/>
      <c r="M167" s="89"/>
      <c r="N167" s="89"/>
      <c r="O167" s="89"/>
      <c r="P167" s="89"/>
      <c r="Q167" s="89"/>
      <c r="R167" s="89"/>
      <c r="S167" s="89"/>
      <c r="T167" s="89"/>
      <c r="U167" s="89"/>
      <c r="V167" s="89"/>
      <c r="W167" s="89"/>
      <c r="X167" s="89"/>
      <c r="Y167" s="89"/>
      <c r="Z167" s="89"/>
      <c r="AA167" s="89"/>
      <c r="AB167" s="89"/>
      <c r="AC167" s="89"/>
      <c r="AD167" s="89"/>
    </row>
    <row r="168" spans="1:30" ht="14.5" x14ac:dyDescent="0.35">
      <c r="A168" s="89"/>
      <c r="B168" s="81"/>
      <c r="C168" s="89"/>
      <c r="D168" s="89"/>
      <c r="E168" s="89"/>
      <c r="F168" s="89"/>
      <c r="G168" s="89"/>
      <c r="H168" s="89"/>
      <c r="I168" s="89"/>
      <c r="J168" s="89"/>
      <c r="K168" s="89"/>
      <c r="L168" s="89"/>
      <c r="M168" s="89"/>
      <c r="N168" s="89"/>
      <c r="O168" s="89"/>
      <c r="P168" s="89"/>
      <c r="Q168" s="89"/>
      <c r="R168" s="89"/>
      <c r="S168" s="89"/>
      <c r="T168" s="89"/>
      <c r="U168" s="89"/>
      <c r="V168" s="89"/>
      <c r="W168" s="89"/>
      <c r="X168" s="89"/>
      <c r="Y168" s="89"/>
      <c r="Z168" s="89"/>
      <c r="AA168" s="89"/>
      <c r="AB168" s="89"/>
      <c r="AC168" s="89"/>
      <c r="AD168" s="89"/>
    </row>
    <row r="169" spans="1:30" ht="14.5" x14ac:dyDescent="0.35">
      <c r="A169" s="89"/>
      <c r="B169" s="81"/>
      <c r="C169" s="89"/>
      <c r="D169" s="89"/>
      <c r="E169" s="89"/>
      <c r="F169" s="89"/>
      <c r="G169" s="89"/>
      <c r="H169" s="89"/>
      <c r="I169" s="89"/>
      <c r="J169" s="89"/>
      <c r="K169" s="89"/>
      <c r="L169" s="89"/>
      <c r="M169" s="89"/>
      <c r="N169" s="89"/>
      <c r="O169" s="89"/>
      <c r="P169" s="89"/>
      <c r="Q169" s="89"/>
      <c r="R169" s="89"/>
      <c r="S169" s="89"/>
      <c r="T169" s="89"/>
      <c r="U169" s="89"/>
      <c r="V169" s="89"/>
      <c r="W169" s="89"/>
      <c r="X169" s="89"/>
      <c r="Y169" s="89"/>
      <c r="Z169" s="89"/>
      <c r="AA169" s="89"/>
      <c r="AB169" s="89"/>
      <c r="AC169" s="89"/>
      <c r="AD169" s="89"/>
    </row>
    <row r="170" spans="1:30" ht="14.5" x14ac:dyDescent="0.35">
      <c r="A170" s="89"/>
      <c r="B170" s="81"/>
      <c r="C170" s="89"/>
      <c r="D170" s="89"/>
      <c r="E170" s="89"/>
      <c r="F170" s="89"/>
      <c r="G170" s="89"/>
      <c r="H170" s="89"/>
      <c r="I170" s="89"/>
      <c r="J170" s="89"/>
      <c r="K170" s="89"/>
      <c r="L170" s="89"/>
      <c r="M170" s="89"/>
      <c r="N170" s="89"/>
      <c r="O170" s="89"/>
      <c r="P170" s="89"/>
      <c r="Q170" s="89"/>
      <c r="R170" s="89"/>
      <c r="S170" s="89"/>
      <c r="T170" s="89"/>
      <c r="U170" s="89"/>
      <c r="V170" s="89"/>
      <c r="W170" s="89"/>
      <c r="X170" s="89"/>
      <c r="Y170" s="89"/>
      <c r="Z170" s="89"/>
      <c r="AA170" s="89"/>
      <c r="AB170" s="89"/>
      <c r="AC170" s="89"/>
      <c r="AD170" s="89"/>
    </row>
    <row r="171" spans="1:30" ht="14.5" x14ac:dyDescent="0.35">
      <c r="A171" s="89"/>
      <c r="B171" s="81"/>
      <c r="C171" s="89"/>
      <c r="D171" s="89"/>
      <c r="E171" s="89"/>
      <c r="F171" s="89"/>
      <c r="G171" s="89"/>
      <c r="H171" s="89"/>
      <c r="I171" s="89"/>
      <c r="J171" s="89"/>
      <c r="K171" s="89"/>
      <c r="L171" s="89"/>
      <c r="M171" s="89"/>
      <c r="N171" s="89"/>
      <c r="O171" s="89"/>
      <c r="P171" s="89"/>
      <c r="Q171" s="89"/>
      <c r="R171" s="89"/>
      <c r="S171" s="89"/>
      <c r="T171" s="89"/>
      <c r="U171" s="89"/>
      <c r="V171" s="89"/>
      <c r="W171" s="89"/>
      <c r="X171" s="89"/>
      <c r="Y171" s="89"/>
      <c r="Z171" s="89"/>
      <c r="AA171" s="89"/>
      <c r="AB171" s="89"/>
      <c r="AC171" s="89"/>
      <c r="AD171" s="89"/>
    </row>
    <row r="172" spans="1:30" ht="14.5" x14ac:dyDescent="0.35">
      <c r="A172" s="89"/>
      <c r="B172" s="81"/>
      <c r="C172" s="89"/>
      <c r="D172" s="89"/>
      <c r="E172" s="89"/>
      <c r="F172" s="89"/>
      <c r="G172" s="89"/>
      <c r="H172" s="89"/>
      <c r="I172" s="89"/>
      <c r="J172" s="89"/>
      <c r="K172" s="89"/>
      <c r="L172" s="89"/>
      <c r="M172" s="89"/>
      <c r="N172" s="89"/>
      <c r="O172" s="89"/>
      <c r="P172" s="89"/>
      <c r="Q172" s="89"/>
      <c r="R172" s="89"/>
      <c r="S172" s="89"/>
      <c r="T172" s="89"/>
      <c r="U172" s="89"/>
      <c r="V172" s="89"/>
      <c r="W172" s="89"/>
      <c r="X172" s="89"/>
      <c r="Y172" s="89"/>
      <c r="Z172" s="89"/>
      <c r="AA172" s="89"/>
      <c r="AB172" s="89"/>
      <c r="AC172" s="89"/>
      <c r="AD172" s="89"/>
    </row>
    <row r="173" spans="1:30" ht="14.5" x14ac:dyDescent="0.35">
      <c r="A173" s="89"/>
      <c r="B173" s="81"/>
      <c r="C173" s="89"/>
      <c r="D173" s="89"/>
      <c r="E173" s="89"/>
      <c r="F173" s="89"/>
      <c r="G173" s="89"/>
      <c r="H173" s="89"/>
      <c r="I173" s="89"/>
      <c r="J173" s="89"/>
      <c r="K173" s="89"/>
      <c r="L173" s="89"/>
      <c r="M173" s="89"/>
      <c r="N173" s="89"/>
      <c r="O173" s="89"/>
      <c r="P173" s="89"/>
      <c r="Q173" s="89"/>
      <c r="R173" s="89"/>
      <c r="S173" s="89"/>
      <c r="T173" s="89"/>
      <c r="U173" s="89"/>
      <c r="V173" s="89"/>
      <c r="W173" s="89"/>
      <c r="X173" s="89"/>
      <c r="Y173" s="89"/>
      <c r="Z173" s="89"/>
      <c r="AA173" s="89"/>
      <c r="AB173" s="89"/>
      <c r="AC173" s="89"/>
      <c r="AD173" s="89"/>
    </row>
    <row r="174" spans="1:30" ht="14.5" x14ac:dyDescent="0.35">
      <c r="A174" s="89"/>
      <c r="B174" s="81"/>
      <c r="C174" s="89"/>
      <c r="D174" s="89"/>
      <c r="E174" s="89"/>
      <c r="F174" s="89"/>
      <c r="G174" s="89"/>
      <c r="H174" s="89"/>
      <c r="I174" s="89"/>
      <c r="J174" s="89"/>
      <c r="K174" s="89"/>
      <c r="L174" s="89"/>
      <c r="M174" s="89"/>
      <c r="N174" s="89"/>
      <c r="O174" s="89"/>
      <c r="P174" s="89"/>
      <c r="Q174" s="89"/>
      <c r="R174" s="89"/>
      <c r="S174" s="89"/>
      <c r="T174" s="89"/>
      <c r="U174" s="89"/>
      <c r="V174" s="89"/>
      <c r="W174" s="89"/>
      <c r="X174" s="89"/>
      <c r="Y174" s="89"/>
      <c r="Z174" s="89"/>
      <c r="AA174" s="89"/>
      <c r="AB174" s="89"/>
      <c r="AC174" s="89"/>
      <c r="AD174" s="89"/>
    </row>
    <row r="175" spans="1:30" ht="14.5" x14ac:dyDescent="0.35">
      <c r="A175" s="89"/>
      <c r="B175" s="81"/>
      <c r="C175" s="89"/>
      <c r="D175" s="89"/>
      <c r="E175" s="89"/>
      <c r="F175" s="89"/>
      <c r="G175" s="89"/>
      <c r="H175" s="89"/>
      <c r="I175" s="89"/>
      <c r="J175" s="89"/>
      <c r="K175" s="89"/>
      <c r="L175" s="89"/>
      <c r="M175" s="89"/>
      <c r="N175" s="89"/>
      <c r="O175" s="89"/>
      <c r="P175" s="89"/>
      <c r="Q175" s="89"/>
      <c r="R175" s="89"/>
      <c r="S175" s="89"/>
      <c r="T175" s="89"/>
      <c r="U175" s="89"/>
      <c r="V175" s="89"/>
      <c r="W175" s="89"/>
      <c r="X175" s="89"/>
      <c r="Y175" s="89"/>
      <c r="Z175" s="89"/>
      <c r="AA175" s="89"/>
      <c r="AB175" s="89"/>
      <c r="AC175" s="89"/>
      <c r="AD175" s="89"/>
    </row>
    <row r="176" spans="1:30" ht="14.5" x14ac:dyDescent="0.35">
      <c r="A176" s="89"/>
      <c r="B176" s="81"/>
      <c r="C176" s="89"/>
      <c r="D176" s="89"/>
      <c r="E176" s="89"/>
      <c r="F176" s="89"/>
      <c r="G176" s="89"/>
      <c r="H176" s="89"/>
      <c r="I176" s="89"/>
      <c r="J176" s="89"/>
      <c r="K176" s="89"/>
      <c r="L176" s="89"/>
      <c r="M176" s="89"/>
      <c r="N176" s="89"/>
      <c r="O176" s="89"/>
      <c r="P176" s="89"/>
      <c r="Q176" s="89"/>
      <c r="R176" s="89"/>
      <c r="S176" s="89"/>
      <c r="T176" s="89"/>
      <c r="U176" s="89"/>
      <c r="V176" s="89"/>
      <c r="W176" s="89"/>
      <c r="X176" s="89"/>
      <c r="Y176" s="89"/>
      <c r="Z176" s="89"/>
      <c r="AA176" s="89"/>
      <c r="AB176" s="89"/>
      <c r="AC176" s="89"/>
      <c r="AD176" s="89"/>
    </row>
    <row r="177" spans="1:30" ht="14.5" x14ac:dyDescent="0.35">
      <c r="A177" s="89"/>
      <c r="B177" s="81"/>
      <c r="C177" s="89"/>
      <c r="D177" s="89"/>
      <c r="E177" s="89"/>
      <c r="F177" s="89"/>
      <c r="G177" s="89"/>
      <c r="H177" s="89"/>
      <c r="I177" s="89"/>
      <c r="J177" s="89"/>
      <c r="K177" s="89"/>
      <c r="L177" s="89"/>
      <c r="M177" s="89"/>
      <c r="N177" s="89"/>
      <c r="O177" s="89"/>
      <c r="P177" s="89"/>
      <c r="Q177" s="89"/>
      <c r="R177" s="89"/>
      <c r="S177" s="89"/>
      <c r="T177" s="89"/>
      <c r="U177" s="89"/>
      <c r="V177" s="89"/>
      <c r="W177" s="89"/>
      <c r="X177" s="89"/>
      <c r="Y177" s="89"/>
      <c r="Z177" s="89"/>
      <c r="AA177" s="89"/>
      <c r="AB177" s="89"/>
      <c r="AC177" s="89"/>
      <c r="AD177" s="89"/>
    </row>
    <row r="178" spans="1:30" ht="14.5" x14ac:dyDescent="0.35">
      <c r="A178" s="89"/>
      <c r="B178" s="81"/>
      <c r="C178" s="89"/>
      <c r="D178" s="89"/>
      <c r="E178" s="89"/>
      <c r="F178" s="89"/>
      <c r="G178" s="89"/>
      <c r="H178" s="89"/>
      <c r="I178" s="89"/>
      <c r="J178" s="89"/>
      <c r="K178" s="89"/>
      <c r="L178" s="89"/>
      <c r="M178" s="89"/>
      <c r="N178" s="89"/>
      <c r="O178" s="89"/>
      <c r="P178" s="89"/>
      <c r="Q178" s="89"/>
      <c r="R178" s="89"/>
      <c r="S178" s="89"/>
      <c r="T178" s="89"/>
      <c r="U178" s="89"/>
      <c r="V178" s="89"/>
      <c r="W178" s="89"/>
      <c r="X178" s="89"/>
      <c r="Y178" s="89"/>
      <c r="Z178" s="89"/>
      <c r="AA178" s="89"/>
      <c r="AB178" s="89"/>
      <c r="AC178" s="89"/>
      <c r="AD178" s="89"/>
    </row>
    <row r="179" spans="1:30" ht="14.5" x14ac:dyDescent="0.35">
      <c r="A179" s="89"/>
      <c r="B179" s="81"/>
      <c r="C179" s="89"/>
      <c r="D179" s="89"/>
      <c r="E179" s="89"/>
      <c r="F179" s="89"/>
      <c r="G179" s="89"/>
      <c r="H179" s="89"/>
      <c r="I179" s="89"/>
      <c r="J179" s="89"/>
      <c r="K179" s="89"/>
      <c r="L179" s="89"/>
      <c r="M179" s="89"/>
      <c r="N179" s="89"/>
      <c r="O179" s="89"/>
      <c r="P179" s="89"/>
      <c r="Q179" s="89"/>
      <c r="R179" s="89"/>
      <c r="S179" s="89"/>
      <c r="T179" s="89"/>
      <c r="U179" s="89"/>
      <c r="V179" s="89"/>
      <c r="W179" s="89"/>
      <c r="X179" s="89"/>
      <c r="Y179" s="89"/>
      <c r="Z179" s="89"/>
      <c r="AA179" s="89"/>
      <c r="AB179" s="89"/>
      <c r="AC179" s="89"/>
      <c r="AD179" s="89"/>
    </row>
    <row r="180" spans="1:30" ht="14.5" x14ac:dyDescent="0.35">
      <c r="A180" s="89"/>
      <c r="B180" s="81"/>
      <c r="C180" s="89"/>
      <c r="D180" s="89"/>
      <c r="E180" s="89"/>
      <c r="F180" s="89"/>
      <c r="G180" s="89"/>
      <c r="H180" s="89"/>
      <c r="I180" s="89"/>
      <c r="J180" s="89"/>
      <c r="K180" s="89"/>
      <c r="L180" s="89"/>
      <c r="M180" s="89"/>
      <c r="N180" s="89"/>
      <c r="O180" s="89"/>
      <c r="P180" s="89"/>
      <c r="Q180" s="89"/>
      <c r="R180" s="89"/>
      <c r="S180" s="89"/>
      <c r="T180" s="89"/>
      <c r="U180" s="89"/>
      <c r="V180" s="89"/>
      <c r="W180" s="89"/>
      <c r="X180" s="89"/>
      <c r="Y180" s="89"/>
      <c r="Z180" s="89"/>
      <c r="AA180" s="89"/>
      <c r="AB180" s="89"/>
      <c r="AC180" s="89"/>
      <c r="AD180" s="89"/>
    </row>
    <row r="181" spans="1:30" ht="14.5" x14ac:dyDescent="0.35">
      <c r="A181" s="89"/>
      <c r="B181" s="81"/>
      <c r="C181" s="89"/>
      <c r="D181" s="89"/>
      <c r="E181" s="89"/>
      <c r="F181" s="89"/>
      <c r="G181" s="89"/>
      <c r="H181" s="89"/>
      <c r="I181" s="89"/>
      <c r="J181" s="89"/>
      <c r="K181" s="89"/>
      <c r="L181" s="89"/>
      <c r="M181" s="89"/>
      <c r="N181" s="89"/>
      <c r="O181" s="89"/>
      <c r="P181" s="89"/>
      <c r="Q181" s="89"/>
      <c r="R181" s="89"/>
      <c r="S181" s="89"/>
      <c r="T181" s="89"/>
      <c r="U181" s="89"/>
      <c r="V181" s="89"/>
      <c r="W181" s="89"/>
      <c r="X181" s="89"/>
      <c r="Y181" s="89"/>
      <c r="Z181" s="89"/>
      <c r="AA181" s="89"/>
      <c r="AB181" s="89"/>
      <c r="AC181" s="89"/>
      <c r="AD181" s="89"/>
    </row>
    <row r="182" spans="1:30" ht="14.5" x14ac:dyDescent="0.35">
      <c r="A182" s="89"/>
      <c r="B182" s="81"/>
      <c r="C182" s="89"/>
      <c r="D182" s="89"/>
      <c r="E182" s="89"/>
      <c r="F182" s="89"/>
      <c r="G182" s="89"/>
      <c r="H182" s="89"/>
      <c r="I182" s="89"/>
      <c r="J182" s="89"/>
      <c r="K182" s="89"/>
      <c r="L182" s="89"/>
      <c r="M182" s="89"/>
      <c r="N182" s="89"/>
      <c r="O182" s="89"/>
      <c r="P182" s="89"/>
      <c r="Q182" s="89"/>
      <c r="R182" s="89"/>
      <c r="S182" s="89"/>
      <c r="T182" s="89"/>
      <c r="U182" s="89"/>
      <c r="V182" s="89"/>
      <c r="W182" s="89"/>
      <c r="X182" s="89"/>
      <c r="Y182" s="89"/>
      <c r="Z182" s="89"/>
      <c r="AA182" s="89"/>
      <c r="AB182" s="89"/>
      <c r="AC182" s="89"/>
      <c r="AD182" s="89"/>
    </row>
    <row r="183" spans="1:30" ht="14.5" x14ac:dyDescent="0.35">
      <c r="A183" s="89"/>
      <c r="B183" s="81"/>
      <c r="C183" s="89"/>
      <c r="D183" s="89"/>
      <c r="E183" s="89"/>
      <c r="F183" s="89"/>
      <c r="G183" s="89"/>
      <c r="H183" s="89"/>
      <c r="I183" s="89"/>
      <c r="J183" s="89"/>
      <c r="K183" s="89"/>
      <c r="L183" s="89"/>
      <c r="M183" s="89"/>
      <c r="N183" s="89"/>
      <c r="O183" s="89"/>
      <c r="P183" s="89"/>
      <c r="Q183" s="89"/>
      <c r="R183" s="89"/>
      <c r="S183" s="89"/>
      <c r="T183" s="89"/>
      <c r="U183" s="89"/>
      <c r="V183" s="89"/>
      <c r="W183" s="89"/>
      <c r="X183" s="89"/>
      <c r="Y183" s="89"/>
      <c r="Z183" s="89"/>
      <c r="AA183" s="89"/>
      <c r="AB183" s="89"/>
      <c r="AC183" s="89"/>
      <c r="AD183" s="89"/>
    </row>
    <row r="184" spans="1:30" ht="14.5" x14ac:dyDescent="0.35">
      <c r="A184" s="89"/>
      <c r="B184" s="81"/>
      <c r="C184" s="89"/>
      <c r="D184" s="89"/>
      <c r="E184" s="89"/>
      <c r="F184" s="89"/>
      <c r="G184" s="89"/>
      <c r="H184" s="89"/>
      <c r="I184" s="89"/>
      <c r="J184" s="89"/>
      <c r="K184" s="89"/>
      <c r="L184" s="89"/>
      <c r="M184" s="89"/>
      <c r="N184" s="89"/>
      <c r="O184" s="89"/>
      <c r="P184" s="89"/>
      <c r="Q184" s="89"/>
      <c r="R184" s="89"/>
      <c r="S184" s="89"/>
      <c r="T184" s="89"/>
      <c r="U184" s="89"/>
      <c r="V184" s="89"/>
      <c r="W184" s="89"/>
      <c r="X184" s="89"/>
      <c r="Y184" s="89"/>
      <c r="Z184" s="89"/>
      <c r="AA184" s="89"/>
      <c r="AB184" s="89"/>
      <c r="AC184" s="89"/>
      <c r="AD184" s="89"/>
    </row>
    <row r="185" spans="1:30" ht="14.5" x14ac:dyDescent="0.35">
      <c r="A185" s="89"/>
      <c r="B185" s="81"/>
      <c r="C185" s="89"/>
      <c r="D185" s="89"/>
      <c r="E185" s="89"/>
      <c r="F185" s="89"/>
      <c r="G185" s="89"/>
      <c r="H185" s="89"/>
      <c r="I185" s="89"/>
      <c r="J185" s="89"/>
      <c r="K185" s="89"/>
      <c r="L185" s="89"/>
      <c r="M185" s="89"/>
      <c r="N185" s="89"/>
      <c r="O185" s="89"/>
      <c r="P185" s="89"/>
      <c r="Q185" s="89"/>
      <c r="R185" s="89"/>
      <c r="S185" s="89"/>
      <c r="T185" s="89"/>
      <c r="U185" s="89"/>
      <c r="V185" s="89"/>
      <c r="W185" s="89"/>
      <c r="X185" s="89"/>
      <c r="Y185" s="89"/>
      <c r="Z185" s="89"/>
      <c r="AA185" s="89"/>
      <c r="AB185" s="89"/>
      <c r="AC185" s="89"/>
      <c r="AD185" s="89"/>
    </row>
    <row r="186" spans="1:30" ht="14.5" x14ac:dyDescent="0.35">
      <c r="A186" s="89"/>
      <c r="B186" s="81"/>
      <c r="C186" s="89"/>
      <c r="D186" s="89"/>
      <c r="E186" s="89"/>
      <c r="F186" s="89"/>
      <c r="G186" s="89"/>
      <c r="H186" s="89"/>
      <c r="I186" s="89"/>
      <c r="J186" s="89"/>
      <c r="K186" s="89"/>
      <c r="L186" s="89"/>
      <c r="M186" s="89"/>
      <c r="N186" s="89"/>
      <c r="O186" s="89"/>
      <c r="P186" s="89"/>
      <c r="Q186" s="89"/>
      <c r="R186" s="89"/>
      <c r="S186" s="89"/>
      <c r="T186" s="89"/>
      <c r="U186" s="89"/>
      <c r="V186" s="89"/>
      <c r="W186" s="89"/>
      <c r="X186" s="89"/>
      <c r="Y186" s="89"/>
      <c r="Z186" s="89"/>
      <c r="AA186" s="89"/>
      <c r="AB186" s="89"/>
      <c r="AC186" s="89"/>
      <c r="AD186" s="89"/>
    </row>
    <row r="187" spans="1:30" ht="14.5" x14ac:dyDescent="0.35">
      <c r="A187" s="89"/>
      <c r="B187" s="81"/>
      <c r="C187" s="89"/>
      <c r="D187" s="89"/>
      <c r="E187" s="89"/>
      <c r="F187" s="89"/>
      <c r="G187" s="89"/>
      <c r="H187" s="89"/>
      <c r="I187" s="89"/>
      <c r="J187" s="89"/>
      <c r="K187" s="89"/>
      <c r="L187" s="89"/>
      <c r="M187" s="89"/>
      <c r="N187" s="89"/>
      <c r="O187" s="89"/>
      <c r="P187" s="89"/>
      <c r="Q187" s="89"/>
      <c r="R187" s="89"/>
      <c r="S187" s="89"/>
      <c r="T187" s="89"/>
      <c r="U187" s="89"/>
      <c r="V187" s="89"/>
      <c r="W187" s="89"/>
      <c r="X187" s="89"/>
      <c r="Y187" s="89"/>
      <c r="Z187" s="89"/>
      <c r="AA187" s="89"/>
      <c r="AB187" s="89"/>
      <c r="AC187" s="89"/>
      <c r="AD187" s="89"/>
    </row>
    <row r="188" spans="1:30" ht="14.5" x14ac:dyDescent="0.35">
      <c r="A188" s="89"/>
      <c r="B188" s="81"/>
      <c r="C188" s="89"/>
      <c r="D188" s="89"/>
      <c r="E188" s="89"/>
      <c r="F188" s="89"/>
      <c r="G188" s="89"/>
      <c r="H188" s="89"/>
      <c r="I188" s="89"/>
      <c r="J188" s="89"/>
      <c r="K188" s="89"/>
      <c r="L188" s="89"/>
      <c r="M188" s="89"/>
      <c r="N188" s="89"/>
      <c r="O188" s="89"/>
      <c r="P188" s="89"/>
      <c r="Q188" s="89"/>
      <c r="R188" s="89"/>
      <c r="S188" s="89"/>
      <c r="T188" s="89"/>
      <c r="U188" s="89"/>
      <c r="V188" s="89"/>
      <c r="W188" s="89"/>
      <c r="X188" s="89"/>
      <c r="Y188" s="89"/>
      <c r="Z188" s="89"/>
      <c r="AA188" s="89"/>
      <c r="AB188" s="89"/>
      <c r="AC188" s="89"/>
      <c r="AD188" s="89"/>
    </row>
    <row r="189" spans="1:30" ht="14.5" x14ac:dyDescent="0.35">
      <c r="A189" s="89"/>
      <c r="B189" s="81"/>
      <c r="C189" s="89"/>
      <c r="D189" s="89"/>
      <c r="E189" s="89"/>
      <c r="F189" s="89"/>
      <c r="G189" s="89"/>
      <c r="H189" s="89"/>
      <c r="I189" s="89"/>
      <c r="J189" s="89"/>
      <c r="K189" s="89"/>
      <c r="L189" s="89"/>
      <c r="M189" s="89"/>
      <c r="N189" s="89"/>
      <c r="O189" s="89"/>
      <c r="P189" s="89"/>
      <c r="Q189" s="89"/>
      <c r="R189" s="89"/>
      <c r="S189" s="89"/>
      <c r="T189" s="89"/>
      <c r="U189" s="89"/>
      <c r="V189" s="89"/>
      <c r="W189" s="89"/>
      <c r="X189" s="89"/>
      <c r="Y189" s="89"/>
      <c r="Z189" s="89"/>
      <c r="AA189" s="89"/>
      <c r="AB189" s="89"/>
      <c r="AC189" s="89"/>
      <c r="AD189" s="89"/>
    </row>
    <row r="190" spans="1:30" ht="14.5" x14ac:dyDescent="0.35">
      <c r="A190" s="89"/>
      <c r="B190" s="81"/>
      <c r="C190" s="89"/>
      <c r="D190" s="89"/>
      <c r="E190" s="89"/>
      <c r="F190" s="89"/>
      <c r="G190" s="89"/>
      <c r="H190" s="89"/>
      <c r="I190" s="89"/>
      <c r="J190" s="89"/>
      <c r="K190" s="89"/>
      <c r="L190" s="89"/>
      <c r="M190" s="89"/>
      <c r="N190" s="89"/>
      <c r="O190" s="89"/>
      <c r="P190" s="89"/>
      <c r="Q190" s="89"/>
      <c r="R190" s="89"/>
      <c r="S190" s="89"/>
      <c r="T190" s="89"/>
      <c r="U190" s="89"/>
      <c r="V190" s="89"/>
      <c r="W190" s="89"/>
      <c r="X190" s="89"/>
      <c r="Y190" s="89"/>
      <c r="Z190" s="89"/>
      <c r="AA190" s="89"/>
      <c r="AB190" s="89"/>
      <c r="AC190" s="89"/>
      <c r="AD190" s="89"/>
    </row>
    <row r="191" spans="1:30" ht="14.5" x14ac:dyDescent="0.35">
      <c r="A191" s="89"/>
      <c r="B191" s="81"/>
      <c r="C191" s="89"/>
      <c r="D191" s="89"/>
      <c r="E191" s="89"/>
      <c r="F191" s="89"/>
      <c r="G191" s="89"/>
      <c r="H191" s="89"/>
      <c r="I191" s="89"/>
      <c r="J191" s="89"/>
      <c r="K191" s="89"/>
      <c r="L191" s="89"/>
      <c r="M191" s="89"/>
      <c r="N191" s="89"/>
      <c r="O191" s="89"/>
      <c r="P191" s="89"/>
      <c r="Q191" s="89"/>
      <c r="R191" s="89"/>
      <c r="S191" s="89"/>
      <c r="T191" s="89"/>
      <c r="U191" s="89"/>
      <c r="V191" s="89"/>
      <c r="W191" s="89"/>
      <c r="X191" s="89"/>
      <c r="Y191" s="89"/>
      <c r="Z191" s="89"/>
      <c r="AA191" s="89"/>
      <c r="AB191" s="89"/>
      <c r="AC191" s="89"/>
      <c r="AD191" s="89"/>
    </row>
    <row r="192" spans="1:30" ht="14.5" x14ac:dyDescent="0.35">
      <c r="A192" s="89"/>
      <c r="B192" s="81"/>
      <c r="C192" s="89"/>
      <c r="D192" s="89"/>
      <c r="E192" s="89"/>
      <c r="F192" s="89"/>
      <c r="G192" s="89"/>
      <c r="H192" s="89"/>
      <c r="I192" s="89"/>
      <c r="J192" s="89"/>
      <c r="K192" s="89"/>
      <c r="L192" s="89"/>
      <c r="M192" s="89"/>
      <c r="N192" s="89"/>
      <c r="O192" s="89"/>
      <c r="P192" s="89"/>
      <c r="Q192" s="89"/>
      <c r="R192" s="89"/>
      <c r="S192" s="89"/>
      <c r="T192" s="89"/>
      <c r="U192" s="89"/>
      <c r="V192" s="89"/>
      <c r="W192" s="89"/>
      <c r="X192" s="89"/>
      <c r="Y192" s="89"/>
      <c r="Z192" s="89"/>
      <c r="AA192" s="89"/>
      <c r="AB192" s="89"/>
      <c r="AC192" s="89"/>
      <c r="AD192" s="89"/>
    </row>
    <row r="193" spans="1:30" ht="14.5" x14ac:dyDescent="0.35">
      <c r="A193" s="89"/>
      <c r="B193" s="81"/>
      <c r="C193" s="89"/>
      <c r="D193" s="89"/>
      <c r="E193" s="89"/>
      <c r="F193" s="89"/>
      <c r="G193" s="89"/>
      <c r="H193" s="89"/>
      <c r="I193" s="89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89"/>
      <c r="Y193" s="89"/>
      <c r="Z193" s="89"/>
      <c r="AA193" s="89"/>
      <c r="AB193" s="89"/>
      <c r="AC193" s="89"/>
      <c r="AD193" s="89"/>
    </row>
    <row r="194" spans="1:30" ht="14.5" x14ac:dyDescent="0.35">
      <c r="A194" s="89"/>
      <c r="B194" s="81"/>
      <c r="C194" s="89"/>
      <c r="D194" s="89"/>
      <c r="E194" s="89"/>
      <c r="F194" s="89"/>
      <c r="G194" s="89"/>
      <c r="H194" s="89"/>
      <c r="I194" s="89"/>
      <c r="J194" s="89"/>
      <c r="K194" s="89"/>
      <c r="L194" s="89"/>
      <c r="M194" s="89"/>
      <c r="N194" s="89"/>
      <c r="O194" s="89"/>
      <c r="P194" s="89"/>
      <c r="Q194" s="89"/>
      <c r="R194" s="89"/>
      <c r="S194" s="89"/>
      <c r="T194" s="89"/>
      <c r="U194" s="89"/>
      <c r="V194" s="89"/>
      <c r="W194" s="89"/>
      <c r="X194" s="89"/>
      <c r="Y194" s="89"/>
      <c r="Z194" s="89"/>
      <c r="AA194" s="89"/>
      <c r="AB194" s="89"/>
      <c r="AC194" s="89"/>
      <c r="AD194" s="89"/>
    </row>
    <row r="195" spans="1:30" ht="14.5" x14ac:dyDescent="0.35">
      <c r="A195" s="89"/>
      <c r="B195" s="81"/>
      <c r="C195" s="89"/>
      <c r="D195" s="89"/>
      <c r="E195" s="89"/>
      <c r="F195" s="89"/>
      <c r="G195" s="89"/>
      <c r="H195" s="89"/>
      <c r="I195" s="89"/>
      <c r="J195" s="89"/>
      <c r="K195" s="89"/>
      <c r="L195" s="89"/>
      <c r="M195" s="89"/>
      <c r="N195" s="89"/>
      <c r="O195" s="89"/>
      <c r="P195" s="89"/>
      <c r="Q195" s="89"/>
      <c r="R195" s="89"/>
      <c r="S195" s="89"/>
      <c r="T195" s="89"/>
      <c r="U195" s="89"/>
      <c r="V195" s="89"/>
      <c r="W195" s="89"/>
      <c r="X195" s="89"/>
      <c r="Y195" s="89"/>
      <c r="Z195" s="89"/>
      <c r="AA195" s="89"/>
      <c r="AB195" s="89"/>
      <c r="AC195" s="89"/>
      <c r="AD195" s="89"/>
    </row>
    <row r="196" spans="1:30" ht="14.5" x14ac:dyDescent="0.35">
      <c r="A196" s="89"/>
      <c r="B196" s="81"/>
      <c r="C196" s="89"/>
      <c r="D196" s="89"/>
      <c r="E196" s="89"/>
      <c r="F196" s="89"/>
      <c r="G196" s="89"/>
      <c r="H196" s="89"/>
      <c r="I196" s="89"/>
      <c r="J196" s="89"/>
      <c r="K196" s="89"/>
      <c r="L196" s="89"/>
      <c r="M196" s="89"/>
      <c r="N196" s="89"/>
      <c r="O196" s="89"/>
      <c r="P196" s="89"/>
      <c r="Q196" s="89"/>
      <c r="R196" s="89"/>
      <c r="S196" s="89"/>
      <c r="T196" s="89"/>
      <c r="U196" s="89"/>
      <c r="V196" s="89"/>
      <c r="W196" s="89"/>
      <c r="X196" s="89"/>
      <c r="Y196" s="89"/>
      <c r="Z196" s="89"/>
      <c r="AA196" s="89"/>
      <c r="AB196" s="89"/>
      <c r="AC196" s="89"/>
      <c r="AD196" s="89"/>
    </row>
    <row r="197" spans="1:30" ht="14.5" x14ac:dyDescent="0.35">
      <c r="A197" s="89"/>
      <c r="B197" s="81"/>
      <c r="C197" s="89"/>
      <c r="D197" s="89"/>
      <c r="E197" s="89"/>
      <c r="F197" s="89"/>
      <c r="G197" s="89"/>
      <c r="H197" s="89"/>
      <c r="I197" s="89"/>
      <c r="J197" s="89"/>
      <c r="K197" s="89"/>
      <c r="L197" s="89"/>
      <c r="M197" s="89"/>
      <c r="N197" s="89"/>
      <c r="O197" s="89"/>
      <c r="P197" s="89"/>
      <c r="Q197" s="89"/>
      <c r="R197" s="89"/>
      <c r="S197" s="89"/>
      <c r="T197" s="89"/>
      <c r="U197" s="89"/>
      <c r="V197" s="89"/>
      <c r="W197" s="89"/>
      <c r="X197" s="89"/>
      <c r="Y197" s="89"/>
      <c r="Z197" s="89"/>
      <c r="AA197" s="89"/>
      <c r="AB197" s="89"/>
      <c r="AC197" s="89"/>
      <c r="AD197" s="89"/>
    </row>
    <row r="198" spans="1:30" ht="14.5" x14ac:dyDescent="0.35">
      <c r="A198" s="89"/>
      <c r="B198" s="81"/>
      <c r="C198" s="89"/>
      <c r="D198" s="89"/>
      <c r="E198" s="89"/>
      <c r="F198" s="89"/>
      <c r="G198" s="89"/>
      <c r="H198" s="89"/>
      <c r="I198" s="89"/>
      <c r="J198" s="89"/>
      <c r="K198" s="89"/>
      <c r="L198" s="89"/>
      <c r="M198" s="89"/>
      <c r="N198" s="89"/>
      <c r="O198" s="89"/>
      <c r="P198" s="89"/>
      <c r="Q198" s="89"/>
      <c r="R198" s="89"/>
      <c r="S198" s="89"/>
      <c r="T198" s="89"/>
      <c r="U198" s="89"/>
      <c r="V198" s="89"/>
      <c r="W198" s="89"/>
      <c r="X198" s="89"/>
      <c r="Y198" s="89"/>
      <c r="Z198" s="89"/>
      <c r="AA198" s="89"/>
      <c r="AB198" s="89"/>
      <c r="AC198" s="89"/>
      <c r="AD198" s="89"/>
    </row>
    <row r="199" spans="1:30" ht="14.5" x14ac:dyDescent="0.35">
      <c r="A199" s="89"/>
      <c r="B199" s="81"/>
      <c r="C199" s="89"/>
      <c r="D199" s="89"/>
      <c r="E199" s="89"/>
      <c r="F199" s="89"/>
      <c r="G199" s="89"/>
      <c r="H199" s="89"/>
      <c r="I199" s="89"/>
      <c r="J199" s="89"/>
      <c r="K199" s="89"/>
      <c r="L199" s="89"/>
      <c r="M199" s="89"/>
      <c r="N199" s="89"/>
      <c r="O199" s="89"/>
      <c r="P199" s="89"/>
      <c r="Q199" s="89"/>
      <c r="R199" s="89"/>
      <c r="S199" s="89"/>
      <c r="T199" s="89"/>
      <c r="U199" s="89"/>
      <c r="V199" s="89"/>
      <c r="W199" s="89"/>
      <c r="X199" s="89"/>
      <c r="Y199" s="89"/>
      <c r="Z199" s="89"/>
      <c r="AA199" s="89"/>
      <c r="AB199" s="89"/>
      <c r="AC199" s="89"/>
      <c r="AD199" s="89"/>
    </row>
    <row r="200" spans="1:30" ht="14.5" x14ac:dyDescent="0.35">
      <c r="A200" s="89"/>
      <c r="B200" s="81"/>
      <c r="C200" s="89"/>
      <c r="D200" s="89"/>
      <c r="E200" s="89"/>
      <c r="F200" s="89"/>
      <c r="G200" s="89"/>
      <c r="H200" s="89"/>
      <c r="I200" s="89"/>
      <c r="J200" s="89"/>
      <c r="K200" s="89"/>
      <c r="L200" s="89"/>
      <c r="M200" s="89"/>
      <c r="N200" s="89"/>
      <c r="O200" s="89"/>
      <c r="P200" s="89"/>
      <c r="Q200" s="89"/>
      <c r="R200" s="89"/>
      <c r="S200" s="89"/>
      <c r="T200" s="89"/>
      <c r="U200" s="89"/>
      <c r="V200" s="89"/>
      <c r="W200" s="89"/>
      <c r="X200" s="89"/>
      <c r="Y200" s="89"/>
      <c r="Z200" s="89"/>
      <c r="AA200" s="89"/>
      <c r="AB200" s="89"/>
      <c r="AC200" s="89"/>
      <c r="AD200" s="89"/>
    </row>
    <row r="201" spans="1:30" ht="14.5" x14ac:dyDescent="0.35">
      <c r="A201" s="89"/>
      <c r="B201" s="81"/>
      <c r="C201" s="89"/>
      <c r="D201" s="89"/>
      <c r="E201" s="89"/>
      <c r="F201" s="89"/>
      <c r="G201" s="89"/>
      <c r="H201" s="89"/>
      <c r="I201" s="89"/>
      <c r="J201" s="89"/>
      <c r="K201" s="89"/>
      <c r="L201" s="89"/>
      <c r="M201" s="89"/>
      <c r="N201" s="89"/>
      <c r="O201" s="89"/>
      <c r="P201" s="89"/>
      <c r="Q201" s="89"/>
      <c r="R201" s="89"/>
      <c r="S201" s="89"/>
      <c r="T201" s="89"/>
      <c r="U201" s="89"/>
      <c r="V201" s="89"/>
      <c r="W201" s="89"/>
      <c r="X201" s="89"/>
      <c r="Y201" s="89"/>
      <c r="Z201" s="89"/>
      <c r="AA201" s="89"/>
      <c r="AB201" s="89"/>
      <c r="AC201" s="89"/>
      <c r="AD201" s="89"/>
    </row>
    <row r="202" spans="1:30" ht="14.5" x14ac:dyDescent="0.35">
      <c r="A202" s="89"/>
      <c r="B202" s="81"/>
      <c r="C202" s="89"/>
      <c r="D202" s="89"/>
      <c r="E202" s="89"/>
      <c r="F202" s="89"/>
      <c r="G202" s="89"/>
      <c r="H202" s="89"/>
      <c r="I202" s="89"/>
      <c r="J202" s="89"/>
      <c r="K202" s="89"/>
      <c r="L202" s="89"/>
      <c r="M202" s="89"/>
      <c r="N202" s="89"/>
      <c r="O202" s="89"/>
      <c r="P202" s="89"/>
      <c r="Q202" s="89"/>
      <c r="R202" s="89"/>
      <c r="S202" s="89"/>
      <c r="T202" s="89"/>
      <c r="U202" s="89"/>
      <c r="V202" s="89"/>
      <c r="W202" s="89"/>
      <c r="X202" s="89"/>
      <c r="Y202" s="89"/>
      <c r="Z202" s="89"/>
      <c r="AA202" s="89"/>
      <c r="AB202" s="89"/>
      <c r="AC202" s="89"/>
      <c r="AD202" s="89"/>
    </row>
    <row r="203" spans="1:30" ht="14.5" x14ac:dyDescent="0.35">
      <c r="A203" s="89"/>
      <c r="B203" s="81"/>
      <c r="C203" s="89"/>
      <c r="D203" s="89"/>
      <c r="E203" s="89"/>
      <c r="F203" s="89"/>
      <c r="G203" s="89"/>
      <c r="H203" s="89"/>
      <c r="I203" s="89"/>
      <c r="J203" s="89"/>
      <c r="K203" s="89"/>
      <c r="L203" s="89"/>
      <c r="M203" s="89"/>
      <c r="N203" s="89"/>
      <c r="O203" s="89"/>
      <c r="P203" s="89"/>
      <c r="Q203" s="89"/>
      <c r="R203" s="89"/>
      <c r="S203" s="89"/>
      <c r="T203" s="89"/>
      <c r="U203" s="89"/>
      <c r="V203" s="89"/>
      <c r="W203" s="89"/>
      <c r="X203" s="89"/>
      <c r="Y203" s="89"/>
      <c r="Z203" s="89"/>
      <c r="AA203" s="89"/>
      <c r="AB203" s="89"/>
      <c r="AC203" s="89"/>
      <c r="AD203" s="89"/>
    </row>
    <row r="204" spans="1:30" ht="14.5" x14ac:dyDescent="0.35">
      <c r="A204" s="89"/>
      <c r="B204" s="81"/>
      <c r="C204" s="89"/>
      <c r="D204" s="89"/>
      <c r="E204" s="89"/>
      <c r="F204" s="89"/>
      <c r="G204" s="89"/>
      <c r="H204" s="89"/>
      <c r="I204" s="89"/>
      <c r="J204" s="89"/>
      <c r="K204" s="89"/>
      <c r="L204" s="89"/>
      <c r="M204" s="89"/>
      <c r="N204" s="89"/>
      <c r="O204" s="89"/>
      <c r="P204" s="89"/>
      <c r="Q204" s="89"/>
      <c r="R204" s="89"/>
      <c r="S204" s="89"/>
      <c r="T204" s="89"/>
      <c r="U204" s="89"/>
      <c r="V204" s="89"/>
      <c r="W204" s="89"/>
      <c r="X204" s="89"/>
      <c r="Y204" s="89"/>
      <c r="Z204" s="89"/>
      <c r="AA204" s="89"/>
      <c r="AB204" s="89"/>
      <c r="AC204" s="89"/>
      <c r="AD204" s="89"/>
    </row>
    <row r="205" spans="1:30" ht="14.5" x14ac:dyDescent="0.35">
      <c r="A205" s="89"/>
      <c r="B205" s="81"/>
      <c r="C205" s="89"/>
      <c r="D205" s="89"/>
      <c r="E205" s="89"/>
      <c r="F205" s="89"/>
      <c r="G205" s="89"/>
      <c r="H205" s="89"/>
      <c r="I205" s="89"/>
      <c r="J205" s="89"/>
      <c r="K205" s="89"/>
      <c r="L205" s="89"/>
      <c r="M205" s="89"/>
      <c r="N205" s="89"/>
      <c r="O205" s="89"/>
      <c r="P205" s="89"/>
      <c r="Q205" s="89"/>
      <c r="R205" s="89"/>
      <c r="S205" s="89"/>
      <c r="T205" s="89"/>
      <c r="U205" s="89"/>
      <c r="V205" s="89"/>
      <c r="W205" s="89"/>
      <c r="X205" s="89"/>
      <c r="Y205" s="89"/>
      <c r="Z205" s="89"/>
      <c r="AA205" s="89"/>
      <c r="AB205" s="89"/>
      <c r="AC205" s="89"/>
      <c r="AD205" s="89"/>
    </row>
    <row r="206" spans="1:30" ht="14.5" x14ac:dyDescent="0.35">
      <c r="A206" s="89"/>
      <c r="B206" s="81"/>
      <c r="C206" s="89"/>
      <c r="D206" s="89"/>
      <c r="E206" s="89"/>
      <c r="F206" s="89"/>
      <c r="G206" s="89"/>
      <c r="H206" s="89"/>
      <c r="I206" s="89"/>
      <c r="J206" s="89"/>
      <c r="K206" s="89"/>
      <c r="L206" s="89"/>
      <c r="M206" s="89"/>
      <c r="N206" s="89"/>
      <c r="O206" s="89"/>
      <c r="P206" s="89"/>
      <c r="Q206" s="89"/>
      <c r="R206" s="89"/>
      <c r="S206" s="89"/>
      <c r="T206" s="89"/>
      <c r="U206" s="89"/>
      <c r="V206" s="89"/>
      <c r="W206" s="89"/>
      <c r="X206" s="89"/>
      <c r="Y206" s="89"/>
      <c r="Z206" s="89"/>
      <c r="AA206" s="89"/>
      <c r="AB206" s="89"/>
      <c r="AC206" s="89"/>
      <c r="AD206" s="89"/>
    </row>
    <row r="207" spans="1:30" ht="14.5" x14ac:dyDescent="0.35">
      <c r="A207" s="89"/>
      <c r="B207" s="81"/>
      <c r="C207" s="89"/>
      <c r="D207" s="89"/>
      <c r="E207" s="89"/>
      <c r="F207" s="89"/>
      <c r="G207" s="89"/>
      <c r="H207" s="89"/>
      <c r="I207" s="89"/>
      <c r="J207" s="89"/>
      <c r="K207" s="89"/>
      <c r="L207" s="89"/>
      <c r="M207" s="89"/>
      <c r="N207" s="89"/>
      <c r="O207" s="89"/>
      <c r="P207" s="89"/>
      <c r="Q207" s="89"/>
      <c r="R207" s="89"/>
      <c r="S207" s="89"/>
      <c r="T207" s="89"/>
      <c r="U207" s="89"/>
      <c r="V207" s="89"/>
      <c r="W207" s="89"/>
      <c r="X207" s="89"/>
      <c r="Y207" s="89"/>
      <c r="Z207" s="89"/>
      <c r="AA207" s="89"/>
      <c r="AB207" s="89"/>
      <c r="AC207" s="89"/>
      <c r="AD207" s="89"/>
    </row>
    <row r="208" spans="1:30" ht="14.5" x14ac:dyDescent="0.35">
      <c r="A208" s="89"/>
      <c r="B208" s="81"/>
      <c r="C208" s="89"/>
      <c r="D208" s="89"/>
      <c r="E208" s="89"/>
      <c r="F208" s="89"/>
      <c r="G208" s="89"/>
      <c r="H208" s="89"/>
      <c r="I208" s="89"/>
      <c r="J208" s="89"/>
      <c r="K208" s="89"/>
      <c r="L208" s="89"/>
      <c r="M208" s="89"/>
      <c r="N208" s="89"/>
      <c r="O208" s="89"/>
      <c r="P208" s="89"/>
      <c r="Q208" s="89"/>
      <c r="R208" s="89"/>
      <c r="S208" s="89"/>
      <c r="T208" s="89"/>
      <c r="U208" s="89"/>
      <c r="V208" s="89"/>
      <c r="W208" s="89"/>
      <c r="X208" s="89"/>
      <c r="Y208" s="89"/>
      <c r="Z208" s="89"/>
      <c r="AA208" s="89"/>
      <c r="AB208" s="89"/>
      <c r="AC208" s="89"/>
      <c r="AD208" s="89"/>
    </row>
    <row r="209" spans="1:30" ht="14.5" x14ac:dyDescent="0.35">
      <c r="A209" s="89"/>
      <c r="B209" s="81"/>
      <c r="C209" s="89"/>
      <c r="D209" s="89"/>
      <c r="E209" s="89"/>
      <c r="F209" s="89"/>
      <c r="G209" s="89"/>
      <c r="H209" s="89"/>
      <c r="I209" s="89"/>
      <c r="J209" s="89"/>
      <c r="K209" s="89"/>
      <c r="L209" s="89"/>
      <c r="M209" s="89"/>
      <c r="N209" s="89"/>
      <c r="O209" s="89"/>
      <c r="P209" s="89"/>
      <c r="Q209" s="89"/>
      <c r="R209" s="89"/>
      <c r="S209" s="89"/>
      <c r="T209" s="89"/>
      <c r="U209" s="89"/>
      <c r="V209" s="89"/>
      <c r="W209" s="89"/>
      <c r="X209" s="89"/>
      <c r="Y209" s="89"/>
      <c r="Z209" s="89"/>
      <c r="AA209" s="89"/>
      <c r="AB209" s="89"/>
      <c r="AC209" s="89"/>
      <c r="AD209" s="89"/>
    </row>
    <row r="210" spans="1:30" ht="14.5" x14ac:dyDescent="0.35">
      <c r="A210" s="89"/>
      <c r="B210" s="81"/>
      <c r="C210" s="89"/>
      <c r="D210" s="89"/>
      <c r="E210" s="89"/>
      <c r="F210" s="89"/>
      <c r="G210" s="89"/>
      <c r="H210" s="89"/>
      <c r="I210" s="89"/>
      <c r="J210" s="89"/>
      <c r="K210" s="89"/>
      <c r="L210" s="89"/>
      <c r="M210" s="89"/>
      <c r="N210" s="89"/>
      <c r="O210" s="89"/>
      <c r="P210" s="89"/>
      <c r="Q210" s="89"/>
      <c r="R210" s="89"/>
      <c r="S210" s="89"/>
      <c r="T210" s="89"/>
      <c r="U210" s="89"/>
      <c r="V210" s="89"/>
      <c r="W210" s="89"/>
      <c r="X210" s="89"/>
      <c r="Y210" s="89"/>
      <c r="Z210" s="89"/>
      <c r="AA210" s="89"/>
      <c r="AB210" s="89"/>
      <c r="AC210" s="89"/>
      <c r="AD210" s="89"/>
    </row>
    <row r="211" spans="1:30" ht="14.5" x14ac:dyDescent="0.35">
      <c r="A211" s="89"/>
      <c r="B211" s="81"/>
      <c r="C211" s="89"/>
      <c r="D211" s="89"/>
      <c r="E211" s="89"/>
      <c r="F211" s="89"/>
      <c r="G211" s="89"/>
      <c r="H211" s="89"/>
      <c r="I211" s="89"/>
      <c r="J211" s="89"/>
      <c r="K211" s="89"/>
      <c r="L211" s="89"/>
      <c r="M211" s="89"/>
      <c r="N211" s="89"/>
      <c r="O211" s="89"/>
      <c r="P211" s="89"/>
      <c r="Q211" s="89"/>
      <c r="R211" s="89"/>
      <c r="S211" s="89"/>
      <c r="T211" s="89"/>
      <c r="U211" s="89"/>
      <c r="V211" s="89"/>
      <c r="W211" s="89"/>
      <c r="X211" s="89"/>
      <c r="Y211" s="89"/>
      <c r="Z211" s="89"/>
      <c r="AA211" s="89"/>
      <c r="AB211" s="89"/>
      <c r="AC211" s="89"/>
      <c r="AD211" s="89"/>
    </row>
    <row r="212" spans="1:30" ht="14.5" x14ac:dyDescent="0.35">
      <c r="A212" s="89"/>
      <c r="B212" s="81"/>
      <c r="C212" s="89"/>
      <c r="D212" s="89"/>
      <c r="E212" s="89"/>
      <c r="F212" s="89"/>
      <c r="G212" s="89"/>
      <c r="H212" s="89"/>
      <c r="I212" s="89"/>
      <c r="J212" s="89"/>
      <c r="K212" s="89"/>
      <c r="L212" s="89"/>
      <c r="M212" s="89"/>
      <c r="N212" s="89"/>
      <c r="O212" s="89"/>
      <c r="P212" s="89"/>
      <c r="Q212" s="89"/>
      <c r="R212" s="89"/>
      <c r="S212" s="89"/>
      <c r="T212" s="89"/>
      <c r="U212" s="89"/>
      <c r="V212" s="89"/>
      <c r="W212" s="89"/>
      <c r="X212" s="89"/>
      <c r="Y212" s="89"/>
      <c r="Z212" s="89"/>
      <c r="AA212" s="89"/>
      <c r="AB212" s="89"/>
      <c r="AC212" s="89"/>
      <c r="AD212" s="89"/>
    </row>
    <row r="213" spans="1:30" ht="14.5" x14ac:dyDescent="0.35">
      <c r="A213" s="89"/>
      <c r="B213" s="81"/>
      <c r="C213" s="89"/>
      <c r="D213" s="89"/>
      <c r="E213" s="89"/>
      <c r="F213" s="89"/>
      <c r="G213" s="89"/>
      <c r="H213" s="89"/>
      <c r="I213" s="89"/>
      <c r="J213" s="89"/>
      <c r="K213" s="89"/>
      <c r="L213" s="89"/>
      <c r="M213" s="89"/>
      <c r="N213" s="89"/>
      <c r="O213" s="89"/>
      <c r="P213" s="89"/>
      <c r="Q213" s="89"/>
      <c r="R213" s="89"/>
      <c r="S213" s="89"/>
      <c r="T213" s="89"/>
      <c r="U213" s="89"/>
      <c r="V213" s="89"/>
      <c r="W213" s="89"/>
      <c r="X213" s="89"/>
      <c r="Y213" s="89"/>
      <c r="Z213" s="89"/>
      <c r="AA213" s="89"/>
      <c r="AB213" s="89"/>
      <c r="AC213" s="89"/>
      <c r="AD213" s="89"/>
    </row>
    <row r="214" spans="1:30" ht="14.5" x14ac:dyDescent="0.35">
      <c r="A214" s="89"/>
      <c r="B214" s="81"/>
      <c r="C214" s="89"/>
      <c r="D214" s="89"/>
      <c r="E214" s="89"/>
      <c r="F214" s="89"/>
      <c r="G214" s="89"/>
      <c r="H214" s="89"/>
      <c r="I214" s="89"/>
      <c r="J214" s="89"/>
      <c r="K214" s="89"/>
      <c r="L214" s="89"/>
      <c r="M214" s="89"/>
      <c r="N214" s="89"/>
      <c r="O214" s="89"/>
      <c r="P214" s="89"/>
      <c r="Q214" s="89"/>
      <c r="R214" s="89"/>
      <c r="S214" s="89"/>
      <c r="T214" s="89"/>
      <c r="U214" s="89"/>
      <c r="V214" s="89"/>
      <c r="W214" s="89"/>
      <c r="X214" s="89"/>
      <c r="Y214" s="89"/>
      <c r="Z214" s="89"/>
      <c r="AA214" s="89"/>
      <c r="AB214" s="89"/>
      <c r="AC214" s="89"/>
      <c r="AD214" s="89"/>
    </row>
    <row r="215" spans="1:30" ht="14.5" x14ac:dyDescent="0.35">
      <c r="A215" s="89"/>
      <c r="B215" s="81"/>
      <c r="C215" s="89"/>
      <c r="D215" s="89"/>
      <c r="E215" s="89"/>
      <c r="F215" s="89"/>
      <c r="G215" s="89"/>
      <c r="H215" s="89"/>
      <c r="I215" s="89"/>
      <c r="J215" s="89"/>
      <c r="K215" s="89"/>
      <c r="L215" s="89"/>
      <c r="M215" s="89"/>
      <c r="N215" s="89"/>
      <c r="O215" s="89"/>
      <c r="P215" s="89"/>
      <c r="Q215" s="89"/>
      <c r="R215" s="89"/>
      <c r="S215" s="89"/>
      <c r="T215" s="89"/>
      <c r="U215" s="89"/>
      <c r="V215" s="89"/>
      <c r="W215" s="89"/>
      <c r="X215" s="89"/>
      <c r="Y215" s="89"/>
      <c r="Z215" s="89"/>
      <c r="AA215" s="89"/>
      <c r="AB215" s="89"/>
      <c r="AC215" s="89"/>
      <c r="AD215" s="89"/>
    </row>
    <row r="216" spans="1:30" ht="14.5" x14ac:dyDescent="0.35">
      <c r="A216" s="89"/>
      <c r="B216" s="81"/>
      <c r="C216" s="89"/>
      <c r="D216" s="89"/>
      <c r="E216" s="89"/>
      <c r="F216" s="89"/>
      <c r="G216" s="89"/>
      <c r="H216" s="89"/>
      <c r="I216" s="89"/>
      <c r="J216" s="89"/>
      <c r="K216" s="89"/>
      <c r="L216" s="89"/>
      <c r="M216" s="89"/>
      <c r="N216" s="89"/>
      <c r="O216" s="89"/>
      <c r="P216" s="89"/>
      <c r="Q216" s="89"/>
      <c r="R216" s="89"/>
      <c r="S216" s="89"/>
      <c r="T216" s="89"/>
      <c r="U216" s="89"/>
      <c r="V216" s="89"/>
      <c r="W216" s="89"/>
      <c r="X216" s="89"/>
      <c r="Y216" s="89"/>
      <c r="Z216" s="89"/>
      <c r="AA216" s="89"/>
      <c r="AB216" s="89"/>
      <c r="AC216" s="89"/>
      <c r="AD216" s="89"/>
    </row>
    <row r="217" spans="1:30" ht="14.5" x14ac:dyDescent="0.35">
      <c r="A217" s="89"/>
      <c r="B217" s="81"/>
      <c r="C217" s="89"/>
      <c r="D217" s="89"/>
      <c r="E217" s="89"/>
      <c r="F217" s="89"/>
      <c r="G217" s="89"/>
      <c r="H217" s="89"/>
      <c r="I217" s="89"/>
      <c r="J217" s="89"/>
      <c r="K217" s="89"/>
      <c r="L217" s="89"/>
      <c r="M217" s="89"/>
      <c r="N217" s="89"/>
      <c r="O217" s="89"/>
      <c r="P217" s="89"/>
      <c r="Q217" s="89"/>
      <c r="R217" s="89"/>
      <c r="S217" s="89"/>
      <c r="T217" s="89"/>
      <c r="U217" s="89"/>
      <c r="V217" s="89"/>
      <c r="W217" s="89"/>
      <c r="X217" s="89"/>
      <c r="Y217" s="89"/>
      <c r="Z217" s="89"/>
      <c r="AA217" s="89"/>
      <c r="AB217" s="89"/>
      <c r="AC217" s="89"/>
      <c r="AD217" s="89"/>
    </row>
    <row r="218" spans="1:30" ht="14.5" x14ac:dyDescent="0.35">
      <c r="A218" s="89"/>
      <c r="B218" s="81"/>
      <c r="C218" s="89"/>
      <c r="D218" s="89"/>
      <c r="E218" s="89"/>
      <c r="F218" s="89"/>
      <c r="G218" s="89"/>
      <c r="H218" s="89"/>
      <c r="I218" s="89"/>
      <c r="J218" s="89"/>
      <c r="K218" s="89"/>
      <c r="L218" s="89"/>
      <c r="M218" s="89"/>
      <c r="N218" s="89"/>
      <c r="O218" s="89"/>
      <c r="P218" s="89"/>
      <c r="Q218" s="89"/>
      <c r="R218" s="89"/>
      <c r="S218" s="89"/>
      <c r="T218" s="89"/>
      <c r="U218" s="89"/>
      <c r="V218" s="89"/>
      <c r="W218" s="89"/>
      <c r="X218" s="89"/>
      <c r="Y218" s="89"/>
      <c r="Z218" s="89"/>
      <c r="AA218" s="89"/>
      <c r="AB218" s="89"/>
      <c r="AC218" s="89"/>
      <c r="AD218" s="89"/>
    </row>
    <row r="219" spans="1:30" ht="14.5" x14ac:dyDescent="0.35">
      <c r="A219" s="89"/>
      <c r="B219" s="81"/>
      <c r="C219" s="89"/>
      <c r="D219" s="89"/>
      <c r="E219" s="89"/>
      <c r="F219" s="89"/>
      <c r="G219" s="89"/>
      <c r="H219" s="89"/>
      <c r="I219" s="89"/>
      <c r="J219" s="89"/>
      <c r="K219" s="89"/>
      <c r="L219" s="89"/>
      <c r="M219" s="89"/>
      <c r="N219" s="89"/>
      <c r="O219" s="89"/>
      <c r="P219" s="89"/>
      <c r="Q219" s="89"/>
      <c r="R219" s="89"/>
      <c r="S219" s="89"/>
      <c r="T219" s="89"/>
      <c r="U219" s="89"/>
      <c r="V219" s="89"/>
      <c r="W219" s="89"/>
      <c r="X219" s="89"/>
      <c r="Y219" s="89"/>
      <c r="Z219" s="89"/>
      <c r="AA219" s="89"/>
      <c r="AB219" s="89"/>
      <c r="AC219" s="89"/>
      <c r="AD219" s="89"/>
    </row>
    <row r="220" spans="1:30" ht="14.5" x14ac:dyDescent="0.35">
      <c r="A220" s="89"/>
      <c r="B220" s="81"/>
      <c r="C220" s="89"/>
      <c r="D220" s="89"/>
      <c r="E220" s="89"/>
      <c r="F220" s="89"/>
      <c r="G220" s="89"/>
      <c r="H220" s="89"/>
      <c r="I220" s="89"/>
      <c r="J220" s="89"/>
      <c r="K220" s="89"/>
      <c r="L220" s="89"/>
      <c r="M220" s="89"/>
      <c r="N220" s="89"/>
      <c r="O220" s="89"/>
      <c r="P220" s="89"/>
      <c r="Q220" s="89"/>
      <c r="R220" s="89"/>
      <c r="S220" s="89"/>
      <c r="T220" s="89"/>
      <c r="U220" s="89"/>
      <c r="V220" s="89"/>
      <c r="W220" s="89"/>
      <c r="X220" s="89"/>
      <c r="Y220" s="89"/>
      <c r="Z220" s="89"/>
      <c r="AA220" s="89"/>
      <c r="AB220" s="89"/>
      <c r="AC220" s="89"/>
      <c r="AD220" s="89"/>
    </row>
    <row r="221" spans="1:30" ht="14.5" x14ac:dyDescent="0.35">
      <c r="A221" s="89"/>
      <c r="B221" s="81"/>
      <c r="C221" s="89"/>
      <c r="D221" s="89"/>
      <c r="E221" s="89"/>
      <c r="F221" s="89"/>
      <c r="G221" s="89"/>
      <c r="H221" s="89"/>
      <c r="I221" s="89"/>
      <c r="J221" s="89"/>
      <c r="K221" s="89"/>
      <c r="L221" s="89"/>
      <c r="M221" s="89"/>
      <c r="N221" s="89"/>
      <c r="O221" s="89"/>
      <c r="P221" s="89"/>
      <c r="Q221" s="89"/>
      <c r="R221" s="89"/>
      <c r="S221" s="89"/>
      <c r="T221" s="89"/>
      <c r="U221" s="89"/>
      <c r="V221" s="89"/>
      <c r="W221" s="89"/>
      <c r="X221" s="89"/>
      <c r="Y221" s="89"/>
      <c r="Z221" s="89"/>
      <c r="AA221" s="89"/>
      <c r="AB221" s="89"/>
      <c r="AC221" s="89"/>
      <c r="AD221" s="89"/>
    </row>
    <row r="222" spans="1:30" ht="14.5" x14ac:dyDescent="0.35">
      <c r="A222" s="89"/>
      <c r="B222" s="81"/>
      <c r="C222" s="89"/>
      <c r="D222" s="89"/>
      <c r="E222" s="89"/>
      <c r="F222" s="89"/>
      <c r="G222" s="89"/>
      <c r="H222" s="89"/>
      <c r="I222" s="89"/>
      <c r="J222" s="89"/>
      <c r="K222" s="89"/>
      <c r="L222" s="89"/>
      <c r="M222" s="89"/>
      <c r="N222" s="89"/>
      <c r="O222" s="89"/>
      <c r="P222" s="89"/>
      <c r="Q222" s="89"/>
      <c r="R222" s="89"/>
      <c r="S222" s="89"/>
      <c r="T222" s="89"/>
      <c r="U222" s="89"/>
      <c r="V222" s="89"/>
      <c r="W222" s="89"/>
      <c r="X222" s="89"/>
      <c r="Y222" s="89"/>
      <c r="Z222" s="89"/>
      <c r="AA222" s="89"/>
      <c r="AB222" s="89"/>
      <c r="AC222" s="89"/>
      <c r="AD222" s="89"/>
    </row>
    <row r="223" spans="1:30" ht="14.5" x14ac:dyDescent="0.35">
      <c r="A223" s="89"/>
      <c r="B223" s="81"/>
      <c r="C223" s="89"/>
      <c r="D223" s="89"/>
      <c r="E223" s="89"/>
      <c r="F223" s="89"/>
      <c r="G223" s="89"/>
      <c r="H223" s="89"/>
      <c r="I223" s="89"/>
      <c r="J223" s="89"/>
      <c r="K223" s="89"/>
      <c r="L223" s="89"/>
      <c r="M223" s="89"/>
      <c r="N223" s="89"/>
      <c r="O223" s="89"/>
      <c r="P223" s="89"/>
      <c r="Q223" s="89"/>
      <c r="R223" s="89"/>
      <c r="S223" s="89"/>
      <c r="T223" s="89"/>
      <c r="U223" s="89"/>
      <c r="V223" s="89"/>
      <c r="W223" s="89"/>
      <c r="X223" s="89"/>
      <c r="Y223" s="89"/>
      <c r="Z223" s="89"/>
      <c r="AA223" s="89"/>
      <c r="AB223" s="89"/>
      <c r="AC223" s="89"/>
      <c r="AD223" s="89"/>
    </row>
    <row r="224" spans="1:30" ht="14.5" x14ac:dyDescent="0.35">
      <c r="A224" s="89"/>
      <c r="B224" s="81"/>
      <c r="C224" s="89"/>
      <c r="D224" s="89"/>
      <c r="E224" s="89"/>
      <c r="F224" s="89"/>
      <c r="G224" s="89"/>
      <c r="H224" s="89"/>
      <c r="I224" s="89"/>
      <c r="J224" s="89"/>
      <c r="K224" s="89"/>
      <c r="L224" s="89"/>
      <c r="M224" s="89"/>
      <c r="N224" s="89"/>
      <c r="O224" s="89"/>
      <c r="P224" s="89"/>
      <c r="Q224" s="89"/>
      <c r="R224" s="89"/>
      <c r="S224" s="89"/>
      <c r="T224" s="89"/>
      <c r="U224" s="89"/>
      <c r="V224" s="89"/>
      <c r="W224" s="89"/>
      <c r="X224" s="89"/>
      <c r="Y224" s="89"/>
      <c r="Z224" s="89"/>
      <c r="AA224" s="89"/>
      <c r="AB224" s="89"/>
      <c r="AC224" s="89"/>
      <c r="AD224" s="89"/>
    </row>
    <row r="225" spans="1:30" ht="14.5" x14ac:dyDescent="0.35">
      <c r="A225" s="89"/>
      <c r="B225" s="81"/>
      <c r="C225" s="89"/>
      <c r="D225" s="89"/>
      <c r="E225" s="89"/>
      <c r="F225" s="89"/>
      <c r="G225" s="89"/>
      <c r="H225" s="89"/>
      <c r="I225" s="89"/>
      <c r="J225" s="89"/>
      <c r="K225" s="89"/>
      <c r="L225" s="89"/>
      <c r="M225" s="89"/>
      <c r="N225" s="89"/>
      <c r="O225" s="89"/>
      <c r="P225" s="89"/>
      <c r="Q225" s="89"/>
      <c r="R225" s="89"/>
      <c r="S225" s="89"/>
      <c r="T225" s="89"/>
      <c r="U225" s="89"/>
      <c r="V225" s="89"/>
      <c r="W225" s="89"/>
      <c r="X225" s="89"/>
      <c r="Y225" s="89"/>
      <c r="Z225" s="89"/>
      <c r="AA225" s="89"/>
      <c r="AB225" s="89"/>
      <c r="AC225" s="89"/>
      <c r="AD225" s="89"/>
    </row>
    <row r="226" spans="1:30" ht="14.5" x14ac:dyDescent="0.35">
      <c r="A226" s="89"/>
      <c r="B226" s="81"/>
      <c r="C226" s="89"/>
      <c r="D226" s="89"/>
      <c r="E226" s="89"/>
      <c r="F226" s="89"/>
      <c r="G226" s="89"/>
      <c r="H226" s="89"/>
      <c r="I226" s="89"/>
      <c r="J226" s="89"/>
      <c r="K226" s="89"/>
      <c r="L226" s="89"/>
      <c r="M226" s="89"/>
      <c r="N226" s="89"/>
      <c r="O226" s="89"/>
      <c r="P226" s="89"/>
      <c r="Q226" s="89"/>
      <c r="R226" s="89"/>
      <c r="S226" s="89"/>
      <c r="T226" s="89"/>
      <c r="U226" s="89"/>
      <c r="V226" s="89"/>
      <c r="W226" s="89"/>
      <c r="X226" s="89"/>
      <c r="Y226" s="89"/>
      <c r="Z226" s="89"/>
      <c r="AA226" s="89"/>
      <c r="AB226" s="89"/>
      <c r="AC226" s="89"/>
      <c r="AD226" s="89"/>
    </row>
    <row r="227" spans="1:30" ht="14.5" x14ac:dyDescent="0.35">
      <c r="A227" s="89"/>
      <c r="B227" s="81"/>
      <c r="C227" s="89"/>
      <c r="D227" s="89"/>
      <c r="E227" s="89"/>
      <c r="F227" s="89"/>
      <c r="G227" s="89"/>
      <c r="H227" s="89"/>
      <c r="I227" s="89"/>
      <c r="J227" s="89"/>
      <c r="K227" s="89"/>
      <c r="L227" s="89"/>
      <c r="M227" s="89"/>
      <c r="N227" s="89"/>
      <c r="O227" s="89"/>
      <c r="P227" s="89"/>
      <c r="Q227" s="89"/>
      <c r="R227" s="89"/>
      <c r="S227" s="89"/>
      <c r="T227" s="89"/>
      <c r="U227" s="89"/>
      <c r="V227" s="89"/>
      <c r="W227" s="89"/>
      <c r="X227" s="89"/>
      <c r="Y227" s="89"/>
      <c r="Z227" s="89"/>
      <c r="AA227" s="89"/>
      <c r="AB227" s="89"/>
      <c r="AC227" s="89"/>
      <c r="AD227" s="89"/>
    </row>
    <row r="228" spans="1:30" ht="14.5" x14ac:dyDescent="0.35">
      <c r="A228" s="89"/>
      <c r="B228" s="81"/>
      <c r="C228" s="89"/>
      <c r="D228" s="89"/>
      <c r="E228" s="89"/>
      <c r="F228" s="89"/>
      <c r="G228" s="89"/>
      <c r="H228" s="89"/>
      <c r="I228" s="89"/>
      <c r="J228" s="89"/>
      <c r="K228" s="89"/>
      <c r="L228" s="89"/>
      <c r="M228" s="89"/>
      <c r="N228" s="89"/>
      <c r="O228" s="89"/>
      <c r="P228" s="89"/>
      <c r="Q228" s="89"/>
      <c r="R228" s="89"/>
      <c r="S228" s="89"/>
      <c r="T228" s="89"/>
      <c r="U228" s="89"/>
      <c r="V228" s="89"/>
      <c r="W228" s="89"/>
      <c r="X228" s="89"/>
      <c r="Y228" s="89"/>
      <c r="Z228" s="89"/>
      <c r="AA228" s="89"/>
      <c r="AB228" s="89"/>
      <c r="AC228" s="89"/>
      <c r="AD228" s="89"/>
    </row>
    <row r="229" spans="1:30" ht="14.5" x14ac:dyDescent="0.35">
      <c r="A229" s="89"/>
      <c r="B229" s="81"/>
      <c r="C229" s="89"/>
      <c r="D229" s="89"/>
      <c r="E229" s="89"/>
      <c r="F229" s="89"/>
      <c r="G229" s="89"/>
      <c r="H229" s="89"/>
      <c r="I229" s="89"/>
      <c r="J229" s="89"/>
      <c r="K229" s="89"/>
      <c r="L229" s="89"/>
      <c r="M229" s="89"/>
      <c r="N229" s="89"/>
      <c r="O229" s="89"/>
      <c r="P229" s="89"/>
      <c r="Q229" s="89"/>
      <c r="R229" s="89"/>
      <c r="S229" s="89"/>
      <c r="T229" s="89"/>
      <c r="U229" s="89"/>
      <c r="V229" s="89"/>
      <c r="W229" s="89"/>
      <c r="X229" s="89"/>
      <c r="Y229" s="89"/>
      <c r="Z229" s="89"/>
      <c r="AA229" s="89"/>
      <c r="AB229" s="89"/>
      <c r="AC229" s="89"/>
      <c r="AD229" s="89"/>
    </row>
    <row r="230" spans="1:30" ht="14.5" x14ac:dyDescent="0.35">
      <c r="A230" s="89"/>
      <c r="B230" s="81"/>
      <c r="C230" s="89"/>
      <c r="D230" s="89"/>
      <c r="E230" s="89"/>
      <c r="F230" s="89"/>
      <c r="G230" s="89"/>
      <c r="H230" s="89"/>
      <c r="I230" s="89"/>
      <c r="J230" s="89"/>
      <c r="K230" s="89"/>
      <c r="L230" s="89"/>
      <c r="M230" s="89"/>
      <c r="N230" s="89"/>
      <c r="O230" s="89"/>
      <c r="P230" s="89"/>
      <c r="Q230" s="89"/>
      <c r="R230" s="89"/>
      <c r="S230" s="89"/>
      <c r="T230" s="89"/>
      <c r="U230" s="89"/>
      <c r="V230" s="89"/>
      <c r="W230" s="89"/>
      <c r="X230" s="89"/>
      <c r="Y230" s="89"/>
      <c r="Z230" s="89"/>
      <c r="AA230" s="89"/>
      <c r="AB230" s="89"/>
      <c r="AC230" s="89"/>
      <c r="AD230" s="89"/>
    </row>
    <row r="231" spans="1:30" ht="14.5" x14ac:dyDescent="0.35">
      <c r="A231" s="89"/>
      <c r="B231" s="81"/>
      <c r="C231" s="89"/>
      <c r="D231" s="89"/>
      <c r="E231" s="89"/>
      <c r="F231" s="89"/>
      <c r="G231" s="89"/>
      <c r="H231" s="89"/>
      <c r="I231" s="89"/>
      <c r="J231" s="89"/>
      <c r="K231" s="89"/>
      <c r="L231" s="89"/>
      <c r="M231" s="89"/>
      <c r="N231" s="89"/>
      <c r="O231" s="89"/>
      <c r="P231" s="89"/>
      <c r="Q231" s="89"/>
      <c r="R231" s="89"/>
      <c r="S231" s="89"/>
      <c r="T231" s="89"/>
      <c r="U231" s="89"/>
      <c r="V231" s="89"/>
      <c r="W231" s="89"/>
      <c r="X231" s="89"/>
      <c r="Y231" s="89"/>
      <c r="Z231" s="89"/>
      <c r="AA231" s="89"/>
      <c r="AB231" s="89"/>
      <c r="AC231" s="89"/>
      <c r="AD231" s="89"/>
    </row>
    <row r="232" spans="1:30" ht="14.5" x14ac:dyDescent="0.35">
      <c r="A232" s="89"/>
      <c r="B232" s="81"/>
      <c r="C232" s="89"/>
      <c r="D232" s="89"/>
      <c r="E232" s="89"/>
      <c r="F232" s="89"/>
      <c r="G232" s="89"/>
      <c r="H232" s="89"/>
      <c r="I232" s="89"/>
      <c r="J232" s="89"/>
      <c r="K232" s="89"/>
      <c r="L232" s="89"/>
      <c r="M232" s="89"/>
      <c r="N232" s="89"/>
      <c r="O232" s="89"/>
      <c r="P232" s="89"/>
      <c r="Q232" s="89"/>
      <c r="R232" s="89"/>
      <c r="S232" s="89"/>
      <c r="T232" s="89"/>
      <c r="U232" s="89"/>
      <c r="V232" s="89"/>
      <c r="W232" s="89"/>
      <c r="X232" s="89"/>
      <c r="Y232" s="89"/>
      <c r="Z232" s="89"/>
      <c r="AA232" s="89"/>
      <c r="AB232" s="89"/>
      <c r="AC232" s="89"/>
      <c r="AD232" s="89"/>
    </row>
    <row r="233" spans="1:30" ht="14.5" x14ac:dyDescent="0.35">
      <c r="A233" s="89"/>
      <c r="B233" s="81"/>
      <c r="C233" s="89"/>
      <c r="D233" s="89"/>
      <c r="E233" s="89"/>
      <c r="F233" s="89"/>
      <c r="G233" s="89"/>
      <c r="H233" s="89"/>
      <c r="I233" s="89"/>
      <c r="J233" s="89"/>
      <c r="K233" s="89"/>
      <c r="L233" s="89"/>
      <c r="M233" s="89"/>
      <c r="N233" s="89"/>
      <c r="O233" s="89"/>
      <c r="P233" s="89"/>
      <c r="Q233" s="89"/>
      <c r="R233" s="89"/>
      <c r="S233" s="89"/>
      <c r="T233" s="89"/>
      <c r="U233" s="89"/>
      <c r="V233" s="89"/>
      <c r="W233" s="89"/>
      <c r="X233" s="89"/>
      <c r="Y233" s="89"/>
      <c r="Z233" s="89"/>
      <c r="AA233" s="89"/>
      <c r="AB233" s="89"/>
      <c r="AC233" s="89"/>
      <c r="AD233" s="89"/>
    </row>
    <row r="234" spans="1:30" ht="14.5" x14ac:dyDescent="0.35">
      <c r="A234" s="89"/>
      <c r="B234" s="81"/>
      <c r="C234" s="89"/>
      <c r="D234" s="89"/>
      <c r="E234" s="89"/>
      <c r="F234" s="89"/>
      <c r="G234" s="89"/>
      <c r="H234" s="89"/>
      <c r="I234" s="89"/>
      <c r="J234" s="89"/>
      <c r="K234" s="89"/>
      <c r="L234" s="89"/>
      <c r="M234" s="89"/>
      <c r="N234" s="89"/>
      <c r="O234" s="89"/>
      <c r="P234" s="89"/>
      <c r="Q234" s="89"/>
      <c r="R234" s="89"/>
      <c r="S234" s="89"/>
      <c r="T234" s="89"/>
      <c r="U234" s="89"/>
      <c r="V234" s="89"/>
      <c r="W234" s="89"/>
      <c r="X234" s="89"/>
      <c r="Y234" s="89"/>
      <c r="Z234" s="89"/>
      <c r="AA234" s="89"/>
      <c r="AB234" s="89"/>
      <c r="AC234" s="89"/>
      <c r="AD234" s="89"/>
    </row>
    <row r="235" spans="1:30" ht="14.5" x14ac:dyDescent="0.35">
      <c r="A235" s="89"/>
      <c r="B235" s="81"/>
      <c r="C235" s="89"/>
      <c r="D235" s="89"/>
      <c r="E235" s="89"/>
      <c r="F235" s="89"/>
      <c r="G235" s="89"/>
      <c r="H235" s="89"/>
      <c r="I235" s="89"/>
      <c r="J235" s="89"/>
      <c r="K235" s="89"/>
      <c r="L235" s="89"/>
      <c r="M235" s="89"/>
      <c r="N235" s="89"/>
      <c r="O235" s="89"/>
      <c r="P235" s="89"/>
      <c r="Q235" s="89"/>
      <c r="R235" s="89"/>
      <c r="S235" s="89"/>
      <c r="T235" s="89"/>
      <c r="U235" s="89"/>
      <c r="V235" s="89"/>
      <c r="W235" s="89"/>
      <c r="X235" s="89"/>
      <c r="Y235" s="89"/>
      <c r="Z235" s="89"/>
      <c r="AA235" s="89"/>
      <c r="AB235" s="89"/>
      <c r="AC235" s="89"/>
      <c r="AD235" s="89"/>
    </row>
    <row r="236" spans="1:30" ht="14.5" x14ac:dyDescent="0.35">
      <c r="A236" s="89"/>
      <c r="B236" s="81"/>
      <c r="C236" s="89"/>
      <c r="D236" s="89"/>
      <c r="E236" s="89"/>
      <c r="F236" s="89"/>
      <c r="G236" s="89"/>
      <c r="H236" s="89"/>
      <c r="I236" s="89"/>
      <c r="J236" s="89"/>
      <c r="K236" s="89"/>
      <c r="L236" s="89"/>
      <c r="M236" s="89"/>
      <c r="N236" s="89"/>
      <c r="O236" s="89"/>
      <c r="P236" s="89"/>
      <c r="Q236" s="89"/>
      <c r="R236" s="89"/>
      <c r="S236" s="89"/>
      <c r="T236" s="89"/>
      <c r="U236" s="89"/>
      <c r="V236" s="89"/>
      <c r="W236" s="89"/>
      <c r="X236" s="89"/>
      <c r="Y236" s="89"/>
      <c r="Z236" s="89"/>
      <c r="AA236" s="89"/>
      <c r="AB236" s="89"/>
      <c r="AC236" s="89"/>
      <c r="AD236" s="89"/>
    </row>
    <row r="237" spans="1:30" ht="14.5" x14ac:dyDescent="0.35">
      <c r="A237" s="89"/>
      <c r="B237" s="81"/>
      <c r="C237" s="89"/>
      <c r="D237" s="89"/>
      <c r="E237" s="89"/>
      <c r="F237" s="89"/>
      <c r="G237" s="89"/>
      <c r="H237" s="89"/>
      <c r="I237" s="89"/>
      <c r="J237" s="89"/>
      <c r="K237" s="89"/>
      <c r="L237" s="89"/>
      <c r="M237" s="89"/>
      <c r="N237" s="89"/>
      <c r="O237" s="89"/>
      <c r="P237" s="89"/>
      <c r="Q237" s="89"/>
      <c r="R237" s="89"/>
      <c r="S237" s="89"/>
      <c r="T237" s="89"/>
      <c r="U237" s="89"/>
      <c r="V237" s="89"/>
      <c r="W237" s="89"/>
      <c r="X237" s="89"/>
      <c r="Y237" s="89"/>
      <c r="Z237" s="89"/>
      <c r="AA237" s="89"/>
      <c r="AB237" s="89"/>
      <c r="AC237" s="89"/>
      <c r="AD237" s="89"/>
    </row>
    <row r="238" spans="1:30" ht="14.5" x14ac:dyDescent="0.35">
      <c r="A238" s="89"/>
      <c r="B238" s="81"/>
      <c r="C238" s="89"/>
      <c r="D238" s="89"/>
      <c r="E238" s="89"/>
      <c r="F238" s="89"/>
      <c r="G238" s="89"/>
      <c r="H238" s="89"/>
      <c r="I238" s="89"/>
      <c r="J238" s="89"/>
      <c r="K238" s="89"/>
      <c r="L238" s="89"/>
      <c r="M238" s="89"/>
      <c r="N238" s="89"/>
      <c r="O238" s="89"/>
      <c r="P238" s="89"/>
      <c r="Q238" s="89"/>
      <c r="R238" s="89"/>
      <c r="S238" s="89"/>
      <c r="T238" s="89"/>
      <c r="U238" s="89"/>
      <c r="V238" s="89"/>
      <c r="W238" s="89"/>
      <c r="X238" s="89"/>
      <c r="Y238" s="89"/>
      <c r="Z238" s="89"/>
      <c r="AA238" s="89"/>
      <c r="AB238" s="89"/>
      <c r="AC238" s="89"/>
      <c r="AD238" s="89"/>
    </row>
    <row r="239" spans="1:30" ht="14.5" x14ac:dyDescent="0.35">
      <c r="A239" s="89"/>
      <c r="B239" s="81"/>
      <c r="C239" s="89"/>
      <c r="D239" s="89"/>
      <c r="E239" s="89"/>
      <c r="F239" s="89"/>
      <c r="G239" s="89"/>
      <c r="H239" s="89"/>
      <c r="I239" s="89"/>
      <c r="J239" s="89"/>
      <c r="K239" s="89"/>
      <c r="L239" s="89"/>
      <c r="M239" s="89"/>
      <c r="N239" s="89"/>
      <c r="O239" s="89"/>
      <c r="P239" s="89"/>
      <c r="Q239" s="89"/>
      <c r="R239" s="89"/>
      <c r="S239" s="89"/>
      <c r="T239" s="89"/>
      <c r="U239" s="89"/>
      <c r="V239" s="89"/>
      <c r="W239" s="89"/>
      <c r="X239" s="89"/>
      <c r="Y239" s="89"/>
      <c r="Z239" s="89"/>
      <c r="AA239" s="89"/>
      <c r="AB239" s="89"/>
      <c r="AC239" s="89"/>
      <c r="AD239" s="89"/>
    </row>
    <row r="240" spans="1:30" ht="14.5" x14ac:dyDescent="0.35">
      <c r="A240" s="89"/>
      <c r="B240" s="81"/>
      <c r="C240" s="89"/>
      <c r="D240" s="89"/>
      <c r="E240" s="89"/>
      <c r="F240" s="89"/>
      <c r="G240" s="89"/>
      <c r="H240" s="89"/>
      <c r="I240" s="89"/>
      <c r="J240" s="89"/>
      <c r="K240" s="89"/>
      <c r="L240" s="89"/>
      <c r="M240" s="89"/>
      <c r="N240" s="89"/>
      <c r="O240" s="89"/>
      <c r="P240" s="89"/>
      <c r="Q240" s="89"/>
      <c r="R240" s="89"/>
      <c r="S240" s="89"/>
      <c r="T240" s="89"/>
      <c r="U240" s="89"/>
      <c r="V240" s="89"/>
      <c r="W240" s="89"/>
      <c r="X240" s="89"/>
      <c r="Y240" s="89"/>
      <c r="Z240" s="89"/>
      <c r="AA240" s="89"/>
      <c r="AB240" s="89"/>
      <c r="AC240" s="89"/>
      <c r="AD240" s="89"/>
    </row>
    <row r="241" spans="1:30" ht="14.5" x14ac:dyDescent="0.35">
      <c r="A241" s="89"/>
      <c r="B241" s="81"/>
      <c r="C241" s="89"/>
      <c r="D241" s="89"/>
      <c r="E241" s="89"/>
      <c r="F241" s="89"/>
      <c r="G241" s="89"/>
      <c r="H241" s="89"/>
      <c r="I241" s="89"/>
      <c r="J241" s="89"/>
      <c r="K241" s="89"/>
      <c r="L241" s="89"/>
      <c r="M241" s="89"/>
      <c r="N241" s="89"/>
      <c r="O241" s="89"/>
      <c r="P241" s="89"/>
      <c r="Q241" s="89"/>
      <c r="R241" s="89"/>
      <c r="S241" s="89"/>
      <c r="T241" s="89"/>
      <c r="U241" s="89"/>
      <c r="V241" s="89"/>
      <c r="W241" s="89"/>
      <c r="X241" s="89"/>
      <c r="Y241" s="89"/>
      <c r="Z241" s="89"/>
      <c r="AA241" s="89"/>
      <c r="AB241" s="89"/>
      <c r="AC241" s="89"/>
      <c r="AD241" s="89"/>
    </row>
    <row r="242" spans="1:30" ht="14.5" x14ac:dyDescent="0.35">
      <c r="A242" s="89"/>
      <c r="B242" s="81"/>
      <c r="C242" s="89"/>
      <c r="D242" s="89"/>
      <c r="E242" s="89"/>
      <c r="F242" s="89"/>
      <c r="G242" s="89"/>
      <c r="H242" s="89"/>
      <c r="I242" s="89"/>
      <c r="J242" s="89"/>
      <c r="K242" s="89"/>
      <c r="L242" s="89"/>
      <c r="M242" s="89"/>
      <c r="N242" s="89"/>
      <c r="O242" s="89"/>
      <c r="P242" s="89"/>
      <c r="Q242" s="89"/>
      <c r="R242" s="89"/>
      <c r="S242" s="89"/>
      <c r="T242" s="89"/>
      <c r="U242" s="89"/>
      <c r="V242" s="89"/>
      <c r="W242" s="89"/>
      <c r="X242" s="89"/>
      <c r="Y242" s="89"/>
      <c r="Z242" s="89"/>
      <c r="AA242" s="89"/>
      <c r="AB242" s="89"/>
      <c r="AC242" s="89"/>
      <c r="AD242" s="89"/>
    </row>
    <row r="243" spans="1:30" ht="14.5" x14ac:dyDescent="0.35">
      <c r="A243" s="89"/>
      <c r="B243" s="81"/>
      <c r="C243" s="89"/>
      <c r="D243" s="89"/>
      <c r="E243" s="89"/>
      <c r="F243" s="89"/>
      <c r="G243" s="89"/>
      <c r="H243" s="89"/>
      <c r="I243" s="89"/>
      <c r="J243" s="89"/>
      <c r="K243" s="89"/>
      <c r="L243" s="89"/>
      <c r="M243" s="89"/>
      <c r="N243" s="89"/>
      <c r="O243" s="89"/>
      <c r="P243" s="89"/>
      <c r="Q243" s="89"/>
      <c r="R243" s="89"/>
      <c r="S243" s="89"/>
      <c r="T243" s="89"/>
      <c r="U243" s="89"/>
      <c r="V243" s="89"/>
      <c r="W243" s="89"/>
      <c r="X243" s="89"/>
      <c r="Y243" s="89"/>
      <c r="Z243" s="89"/>
      <c r="AA243" s="89"/>
      <c r="AB243" s="89"/>
      <c r="AC243" s="89"/>
      <c r="AD243" s="89"/>
    </row>
    <row r="244" spans="1:30" ht="14.5" x14ac:dyDescent="0.35">
      <c r="A244" s="89"/>
      <c r="B244" s="81"/>
      <c r="C244" s="89"/>
      <c r="D244" s="89"/>
      <c r="E244" s="89"/>
      <c r="F244" s="89"/>
      <c r="G244" s="89"/>
      <c r="H244" s="89"/>
      <c r="I244" s="89"/>
      <c r="J244" s="89"/>
      <c r="K244" s="89"/>
      <c r="L244" s="89"/>
      <c r="M244" s="89"/>
      <c r="N244" s="89"/>
      <c r="O244" s="89"/>
      <c r="P244" s="89"/>
      <c r="Q244" s="89"/>
      <c r="R244" s="89"/>
      <c r="S244" s="89"/>
      <c r="T244" s="89"/>
      <c r="U244" s="89"/>
      <c r="V244" s="89"/>
      <c r="W244" s="89"/>
      <c r="X244" s="89"/>
      <c r="Y244" s="89"/>
      <c r="Z244" s="89"/>
      <c r="AA244" s="89"/>
      <c r="AB244" s="89"/>
      <c r="AC244" s="89"/>
      <c r="AD244" s="89"/>
    </row>
    <row r="245" spans="1:30" ht="14.5" x14ac:dyDescent="0.35">
      <c r="A245" s="89"/>
      <c r="B245" s="81"/>
      <c r="C245" s="89"/>
      <c r="D245" s="89"/>
      <c r="E245" s="89"/>
      <c r="F245" s="89"/>
      <c r="G245" s="89"/>
      <c r="H245" s="89"/>
      <c r="I245" s="89"/>
      <c r="J245" s="89"/>
      <c r="K245" s="89"/>
      <c r="L245" s="89"/>
      <c r="M245" s="89"/>
      <c r="N245" s="89"/>
      <c r="O245" s="89"/>
      <c r="P245" s="89"/>
      <c r="Q245" s="89"/>
      <c r="R245" s="89"/>
      <c r="S245" s="89"/>
      <c r="T245" s="89"/>
      <c r="U245" s="89"/>
      <c r="V245" s="89"/>
      <c r="W245" s="89"/>
      <c r="X245" s="89"/>
      <c r="Y245" s="89"/>
      <c r="Z245" s="89"/>
      <c r="AA245" s="89"/>
      <c r="AB245" s="89"/>
      <c r="AC245" s="89"/>
      <c r="AD245" s="89"/>
    </row>
    <row r="246" spans="1:30" ht="14.5" x14ac:dyDescent="0.35">
      <c r="A246" s="89"/>
      <c r="B246" s="81"/>
      <c r="C246" s="89"/>
      <c r="D246" s="89"/>
      <c r="E246" s="89"/>
      <c r="F246" s="89"/>
      <c r="G246" s="89"/>
      <c r="H246" s="89"/>
      <c r="I246" s="89"/>
      <c r="J246" s="89"/>
      <c r="K246" s="89"/>
      <c r="L246" s="89"/>
      <c r="M246" s="89"/>
      <c r="N246" s="89"/>
      <c r="O246" s="89"/>
      <c r="P246" s="89"/>
      <c r="Q246" s="89"/>
      <c r="R246" s="89"/>
      <c r="S246" s="89"/>
      <c r="T246" s="89"/>
      <c r="U246" s="89"/>
      <c r="V246" s="89"/>
      <c r="W246" s="89"/>
      <c r="X246" s="89"/>
      <c r="Y246" s="89"/>
      <c r="Z246" s="89"/>
      <c r="AA246" s="89"/>
      <c r="AB246" s="89"/>
      <c r="AC246" s="89"/>
      <c r="AD246" s="89"/>
    </row>
    <row r="247" spans="1:30" ht="14.5" x14ac:dyDescent="0.35">
      <c r="A247" s="89"/>
      <c r="B247" s="81"/>
      <c r="C247" s="89"/>
      <c r="D247" s="89"/>
      <c r="E247" s="89"/>
      <c r="F247" s="89"/>
      <c r="G247" s="89"/>
      <c r="H247" s="89"/>
      <c r="I247" s="89"/>
      <c r="J247" s="89"/>
      <c r="K247" s="89"/>
      <c r="L247" s="89"/>
      <c r="M247" s="89"/>
      <c r="N247" s="89"/>
      <c r="O247" s="89"/>
      <c r="P247" s="89"/>
      <c r="Q247" s="89"/>
      <c r="R247" s="89"/>
      <c r="S247" s="89"/>
      <c r="T247" s="89"/>
      <c r="U247" s="89"/>
      <c r="V247" s="89"/>
      <c r="W247" s="89"/>
      <c r="X247" s="89"/>
      <c r="Y247" s="89"/>
      <c r="Z247" s="89"/>
      <c r="AA247" s="89"/>
      <c r="AB247" s="89"/>
      <c r="AC247" s="89"/>
      <c r="AD247" s="89"/>
    </row>
    <row r="248" spans="1:30" ht="14.5" x14ac:dyDescent="0.35">
      <c r="A248" s="89"/>
      <c r="B248" s="81"/>
      <c r="C248" s="89"/>
      <c r="D248" s="89"/>
      <c r="E248" s="89"/>
      <c r="F248" s="89"/>
      <c r="G248" s="89"/>
      <c r="H248" s="89"/>
      <c r="I248" s="89"/>
      <c r="J248" s="89"/>
      <c r="K248" s="89"/>
      <c r="L248" s="89"/>
      <c r="M248" s="89"/>
      <c r="N248" s="89"/>
      <c r="O248" s="89"/>
      <c r="P248" s="89"/>
      <c r="Q248" s="89"/>
      <c r="R248" s="89"/>
      <c r="S248" s="89"/>
      <c r="T248" s="89"/>
      <c r="U248" s="89"/>
      <c r="V248" s="89"/>
      <c r="W248" s="89"/>
      <c r="X248" s="89"/>
      <c r="Y248" s="89"/>
      <c r="Z248" s="89"/>
      <c r="AA248" s="89"/>
      <c r="AB248" s="89"/>
      <c r="AC248" s="89"/>
      <c r="AD248" s="89"/>
    </row>
    <row r="249" spans="1:30" ht="14.5" x14ac:dyDescent="0.35">
      <c r="A249" s="89"/>
      <c r="B249" s="81"/>
      <c r="C249" s="89"/>
      <c r="D249" s="89"/>
      <c r="E249" s="89"/>
      <c r="F249" s="89"/>
      <c r="G249" s="89"/>
      <c r="H249" s="89"/>
      <c r="I249" s="89"/>
      <c r="J249" s="89"/>
      <c r="K249" s="89"/>
      <c r="L249" s="89"/>
      <c r="M249" s="89"/>
      <c r="N249" s="89"/>
      <c r="O249" s="89"/>
      <c r="P249" s="89"/>
      <c r="Q249" s="89"/>
      <c r="R249" s="89"/>
      <c r="S249" s="89"/>
      <c r="T249" s="89"/>
      <c r="U249" s="89"/>
      <c r="V249" s="89"/>
      <c r="W249" s="89"/>
      <c r="X249" s="89"/>
      <c r="Y249" s="89"/>
      <c r="Z249" s="89"/>
      <c r="AA249" s="89"/>
      <c r="AB249" s="89"/>
      <c r="AC249" s="89"/>
      <c r="AD249" s="89"/>
    </row>
    <row r="250" spans="1:30" ht="14.5" x14ac:dyDescent="0.35">
      <c r="A250" s="89"/>
      <c r="B250" s="81"/>
      <c r="C250" s="89"/>
      <c r="D250" s="89"/>
      <c r="E250" s="89"/>
      <c r="F250" s="89"/>
      <c r="G250" s="89"/>
      <c r="H250" s="89"/>
      <c r="I250" s="89"/>
      <c r="J250" s="89"/>
      <c r="K250" s="89"/>
      <c r="L250" s="89"/>
      <c r="M250" s="89"/>
      <c r="N250" s="89"/>
      <c r="O250" s="89"/>
      <c r="P250" s="89"/>
      <c r="Q250" s="89"/>
      <c r="R250" s="89"/>
      <c r="S250" s="89"/>
      <c r="T250" s="89"/>
      <c r="U250" s="89"/>
      <c r="V250" s="89"/>
      <c r="W250" s="89"/>
      <c r="X250" s="89"/>
      <c r="Y250" s="89"/>
      <c r="Z250" s="89"/>
      <c r="AA250" s="89"/>
      <c r="AB250" s="89"/>
      <c r="AC250" s="89"/>
      <c r="AD250" s="89"/>
    </row>
    <row r="251" spans="1:30" ht="14.5" x14ac:dyDescent="0.35">
      <c r="A251" s="89"/>
      <c r="B251" s="81"/>
      <c r="C251" s="89"/>
      <c r="D251" s="89"/>
      <c r="E251" s="89"/>
      <c r="F251" s="89"/>
      <c r="G251" s="89"/>
      <c r="H251" s="89"/>
      <c r="I251" s="89"/>
      <c r="J251" s="89"/>
      <c r="K251" s="89"/>
      <c r="L251" s="89"/>
      <c r="M251" s="89"/>
      <c r="N251" s="89"/>
      <c r="O251" s="89"/>
      <c r="P251" s="89"/>
      <c r="Q251" s="89"/>
      <c r="R251" s="89"/>
      <c r="S251" s="89"/>
      <c r="T251" s="89"/>
      <c r="U251" s="89"/>
      <c r="V251" s="89"/>
      <c r="W251" s="89"/>
      <c r="X251" s="89"/>
      <c r="Y251" s="89"/>
      <c r="Z251" s="89"/>
      <c r="AA251" s="89"/>
      <c r="AB251" s="89"/>
      <c r="AC251" s="89"/>
      <c r="AD251" s="89"/>
    </row>
    <row r="252" spans="1:30" ht="14.5" x14ac:dyDescent="0.35">
      <c r="A252" s="89"/>
      <c r="B252" s="81"/>
      <c r="C252" s="89"/>
      <c r="D252" s="89"/>
      <c r="E252" s="89"/>
      <c r="F252" s="89"/>
      <c r="G252" s="89"/>
      <c r="H252" s="89"/>
      <c r="I252" s="89"/>
      <c r="J252" s="89"/>
      <c r="K252" s="89"/>
      <c r="L252" s="89"/>
      <c r="M252" s="89"/>
      <c r="N252" s="89"/>
      <c r="O252" s="89"/>
      <c r="P252" s="89"/>
      <c r="Q252" s="89"/>
      <c r="R252" s="89"/>
      <c r="S252" s="89"/>
      <c r="T252" s="89"/>
      <c r="U252" s="89"/>
      <c r="V252" s="89"/>
      <c r="W252" s="89"/>
      <c r="X252" s="89"/>
      <c r="Y252" s="89"/>
      <c r="Z252" s="89"/>
      <c r="AA252" s="89"/>
      <c r="AB252" s="89"/>
      <c r="AC252" s="89"/>
      <c r="AD252" s="89"/>
    </row>
    <row r="253" spans="1:30" ht="14.5" x14ac:dyDescent="0.35">
      <c r="A253" s="89"/>
      <c r="B253" s="81"/>
      <c r="C253" s="89"/>
      <c r="D253" s="89"/>
      <c r="E253" s="89"/>
      <c r="F253" s="89"/>
      <c r="G253" s="89"/>
      <c r="H253" s="89"/>
      <c r="I253" s="89"/>
      <c r="J253" s="89"/>
      <c r="K253" s="89"/>
      <c r="L253" s="89"/>
      <c r="M253" s="89"/>
      <c r="N253" s="89"/>
      <c r="O253" s="89"/>
      <c r="P253" s="89"/>
      <c r="Q253" s="89"/>
      <c r="R253" s="89"/>
      <c r="S253" s="89"/>
      <c r="T253" s="89"/>
      <c r="U253" s="89"/>
      <c r="V253" s="89"/>
      <c r="W253" s="89"/>
      <c r="X253" s="89"/>
      <c r="Y253" s="89"/>
      <c r="Z253" s="89"/>
      <c r="AA253" s="89"/>
      <c r="AB253" s="89"/>
      <c r="AC253" s="89"/>
      <c r="AD253" s="89"/>
    </row>
    <row r="254" spans="1:30" ht="14.5" x14ac:dyDescent="0.35">
      <c r="A254" s="89"/>
      <c r="B254" s="81"/>
      <c r="C254" s="89"/>
      <c r="D254" s="89"/>
      <c r="E254" s="89"/>
      <c r="F254" s="89"/>
      <c r="G254" s="89"/>
      <c r="H254" s="89"/>
      <c r="I254" s="89"/>
      <c r="J254" s="89"/>
      <c r="K254" s="89"/>
      <c r="L254" s="89"/>
      <c r="M254" s="89"/>
      <c r="N254" s="89"/>
      <c r="O254" s="89"/>
      <c r="P254" s="89"/>
      <c r="Q254" s="89"/>
      <c r="R254" s="89"/>
      <c r="S254" s="89"/>
      <c r="T254" s="89"/>
      <c r="U254" s="89"/>
      <c r="V254" s="89"/>
      <c r="W254" s="89"/>
      <c r="X254" s="89"/>
      <c r="Y254" s="89"/>
      <c r="Z254" s="89"/>
      <c r="AA254" s="89"/>
      <c r="AB254" s="89"/>
      <c r="AC254" s="89"/>
      <c r="AD254" s="89"/>
    </row>
    <row r="255" spans="1:30" ht="14.5" x14ac:dyDescent="0.35">
      <c r="A255" s="89"/>
      <c r="B255" s="81"/>
      <c r="C255" s="89"/>
      <c r="D255" s="89"/>
      <c r="E255" s="89"/>
      <c r="F255" s="89"/>
      <c r="G255" s="89"/>
      <c r="H255" s="89"/>
      <c r="I255" s="89"/>
      <c r="J255" s="89"/>
      <c r="K255" s="89"/>
      <c r="L255" s="89"/>
      <c r="M255" s="89"/>
      <c r="N255" s="89"/>
      <c r="O255" s="89"/>
      <c r="P255" s="89"/>
      <c r="Q255" s="89"/>
      <c r="R255" s="89"/>
      <c r="S255" s="89"/>
      <c r="T255" s="89"/>
      <c r="U255" s="89"/>
      <c r="V255" s="89"/>
      <c r="W255" s="89"/>
      <c r="X255" s="89"/>
      <c r="Y255" s="89"/>
      <c r="Z255" s="89"/>
      <c r="AA255" s="89"/>
      <c r="AB255" s="89"/>
      <c r="AC255" s="89"/>
      <c r="AD255" s="89"/>
    </row>
    <row r="256" spans="1:30" ht="14.5" x14ac:dyDescent="0.35">
      <c r="A256" s="89"/>
      <c r="B256" s="81"/>
      <c r="C256" s="89"/>
      <c r="D256" s="89"/>
      <c r="E256" s="89"/>
      <c r="F256" s="89"/>
      <c r="G256" s="89"/>
      <c r="H256" s="89"/>
      <c r="I256" s="89"/>
      <c r="J256" s="89"/>
      <c r="K256" s="89"/>
      <c r="L256" s="89"/>
      <c r="M256" s="89"/>
      <c r="N256" s="89"/>
      <c r="O256" s="89"/>
      <c r="P256" s="89"/>
      <c r="Q256" s="89"/>
      <c r="R256" s="89"/>
      <c r="S256" s="89"/>
      <c r="T256" s="89"/>
      <c r="U256" s="89"/>
      <c r="V256" s="89"/>
      <c r="W256" s="89"/>
      <c r="X256" s="89"/>
      <c r="Y256" s="89"/>
      <c r="Z256" s="89"/>
      <c r="AA256" s="89"/>
      <c r="AB256" s="89"/>
      <c r="AC256" s="89"/>
      <c r="AD256" s="89"/>
    </row>
    <row r="257" spans="1:30" ht="14.5" x14ac:dyDescent="0.35">
      <c r="A257" s="89"/>
      <c r="B257" s="81"/>
      <c r="C257" s="89"/>
      <c r="D257" s="89"/>
      <c r="E257" s="89"/>
      <c r="F257" s="89"/>
      <c r="G257" s="89"/>
      <c r="H257" s="89"/>
      <c r="I257" s="89"/>
      <c r="J257" s="89"/>
      <c r="K257" s="89"/>
      <c r="L257" s="89"/>
      <c r="M257" s="89"/>
      <c r="N257" s="89"/>
      <c r="O257" s="89"/>
      <c r="P257" s="89"/>
      <c r="Q257" s="89"/>
      <c r="R257" s="89"/>
      <c r="S257" s="89"/>
      <c r="T257" s="89"/>
      <c r="U257" s="89"/>
      <c r="V257" s="89"/>
      <c r="W257" s="89"/>
      <c r="X257" s="89"/>
      <c r="Y257" s="89"/>
      <c r="Z257" s="89"/>
      <c r="AA257" s="89"/>
      <c r="AB257" s="89"/>
      <c r="AC257" s="89"/>
      <c r="AD257" s="89"/>
    </row>
    <row r="258" spans="1:30" ht="14.5" x14ac:dyDescent="0.35">
      <c r="A258" s="89"/>
      <c r="B258" s="81"/>
      <c r="C258" s="89"/>
      <c r="D258" s="89"/>
      <c r="E258" s="89"/>
      <c r="F258" s="89"/>
      <c r="G258" s="89"/>
      <c r="H258" s="89"/>
      <c r="I258" s="89"/>
      <c r="J258" s="89"/>
      <c r="K258" s="89"/>
      <c r="L258" s="89"/>
      <c r="M258" s="89"/>
      <c r="N258" s="89"/>
      <c r="O258" s="89"/>
      <c r="P258" s="89"/>
      <c r="Q258" s="89"/>
      <c r="R258" s="89"/>
      <c r="S258" s="89"/>
      <c r="T258" s="89"/>
      <c r="U258" s="89"/>
      <c r="V258" s="89"/>
      <c r="W258" s="89"/>
      <c r="X258" s="89"/>
      <c r="Y258" s="89"/>
      <c r="Z258" s="89"/>
      <c r="AA258" s="89"/>
      <c r="AB258" s="89"/>
      <c r="AC258" s="89"/>
      <c r="AD258" s="89"/>
    </row>
    <row r="259" spans="1:30" ht="14.5" x14ac:dyDescent="0.35">
      <c r="A259" s="89"/>
      <c r="B259" s="81"/>
      <c r="C259" s="89"/>
      <c r="D259" s="89"/>
      <c r="E259" s="89"/>
      <c r="F259" s="89"/>
      <c r="G259" s="89"/>
      <c r="H259" s="89"/>
      <c r="I259" s="89"/>
      <c r="J259" s="89"/>
      <c r="K259" s="89"/>
      <c r="L259" s="89"/>
      <c r="M259" s="89"/>
      <c r="N259" s="89"/>
      <c r="O259" s="89"/>
      <c r="P259" s="89"/>
      <c r="Q259" s="89"/>
      <c r="R259" s="89"/>
      <c r="S259" s="89"/>
      <c r="T259" s="89"/>
      <c r="U259" s="89"/>
      <c r="V259" s="89"/>
      <c r="W259" s="89"/>
      <c r="X259" s="89"/>
      <c r="Y259" s="89"/>
      <c r="Z259" s="89"/>
      <c r="AA259" s="89"/>
      <c r="AB259" s="89"/>
      <c r="AC259" s="89"/>
      <c r="AD259" s="89"/>
    </row>
    <row r="260" spans="1:30" ht="14.5" x14ac:dyDescent="0.35">
      <c r="A260" s="89"/>
      <c r="B260" s="81"/>
      <c r="C260" s="89"/>
      <c r="D260" s="89"/>
      <c r="E260" s="89"/>
      <c r="F260" s="89"/>
      <c r="G260" s="89"/>
      <c r="H260" s="89"/>
      <c r="I260" s="89"/>
      <c r="J260" s="89"/>
      <c r="K260" s="89"/>
      <c r="L260" s="89"/>
      <c r="M260" s="89"/>
      <c r="N260" s="89"/>
      <c r="O260" s="89"/>
      <c r="P260" s="89"/>
      <c r="Q260" s="89"/>
      <c r="R260" s="89"/>
      <c r="S260" s="89"/>
      <c r="T260" s="89"/>
      <c r="U260" s="89"/>
      <c r="V260" s="89"/>
      <c r="W260" s="89"/>
      <c r="X260" s="89"/>
      <c r="Y260" s="89"/>
      <c r="Z260" s="89"/>
      <c r="AA260" s="89"/>
      <c r="AB260" s="89"/>
      <c r="AC260" s="89"/>
      <c r="AD260" s="89"/>
    </row>
    <row r="261" spans="1:30" ht="14.5" x14ac:dyDescent="0.35">
      <c r="A261" s="89"/>
      <c r="B261" s="81"/>
      <c r="C261" s="89"/>
      <c r="D261" s="89"/>
      <c r="E261" s="89"/>
      <c r="F261" s="89"/>
      <c r="G261" s="89"/>
      <c r="H261" s="89"/>
      <c r="I261" s="89"/>
      <c r="J261" s="89"/>
      <c r="K261" s="89"/>
      <c r="L261" s="89"/>
      <c r="M261" s="89"/>
      <c r="N261" s="89"/>
      <c r="O261" s="89"/>
      <c r="P261" s="89"/>
      <c r="Q261" s="89"/>
      <c r="R261" s="89"/>
      <c r="S261" s="89"/>
      <c r="T261" s="89"/>
      <c r="U261" s="89"/>
      <c r="V261" s="89"/>
      <c r="W261" s="89"/>
      <c r="X261" s="89"/>
      <c r="Y261" s="89"/>
      <c r="Z261" s="89"/>
      <c r="AA261" s="89"/>
      <c r="AB261" s="89"/>
      <c r="AC261" s="89"/>
      <c r="AD261" s="89"/>
    </row>
    <row r="262" spans="1:30" ht="14.5" x14ac:dyDescent="0.35">
      <c r="A262" s="89"/>
      <c r="B262" s="81"/>
      <c r="C262" s="89"/>
      <c r="D262" s="89"/>
      <c r="E262" s="89"/>
      <c r="F262" s="89"/>
      <c r="G262" s="89"/>
      <c r="H262" s="89"/>
      <c r="I262" s="89"/>
      <c r="J262" s="89"/>
      <c r="K262" s="89"/>
      <c r="L262" s="89"/>
      <c r="M262" s="89"/>
      <c r="N262" s="89"/>
      <c r="O262" s="89"/>
      <c r="P262" s="89"/>
      <c r="Q262" s="89"/>
      <c r="R262" s="89"/>
      <c r="S262" s="89"/>
      <c r="T262" s="89"/>
      <c r="U262" s="89"/>
      <c r="V262" s="89"/>
      <c r="W262" s="89"/>
      <c r="X262" s="89"/>
      <c r="Y262" s="89"/>
      <c r="Z262" s="89"/>
      <c r="AA262" s="89"/>
      <c r="AB262" s="89"/>
      <c r="AC262" s="89"/>
      <c r="AD262" s="89"/>
    </row>
    <row r="263" spans="1:30" ht="14.5" x14ac:dyDescent="0.35">
      <c r="A263" s="89"/>
      <c r="B263" s="81"/>
      <c r="C263" s="89"/>
      <c r="D263" s="89"/>
      <c r="E263" s="89"/>
      <c r="F263" s="89"/>
      <c r="G263" s="89"/>
      <c r="H263" s="89"/>
      <c r="I263" s="89"/>
      <c r="J263" s="89"/>
      <c r="K263" s="89"/>
      <c r="L263" s="89"/>
      <c r="M263" s="89"/>
      <c r="N263" s="89"/>
      <c r="O263" s="89"/>
      <c r="P263" s="89"/>
      <c r="Q263" s="89"/>
      <c r="R263" s="89"/>
      <c r="S263" s="89"/>
      <c r="T263" s="89"/>
      <c r="U263" s="89"/>
      <c r="V263" s="89"/>
      <c r="W263" s="89"/>
      <c r="X263" s="89"/>
      <c r="Y263" s="89"/>
      <c r="Z263" s="89"/>
      <c r="AA263" s="89"/>
      <c r="AB263" s="89"/>
      <c r="AC263" s="89"/>
      <c r="AD263" s="89"/>
    </row>
    <row r="264" spans="1:30" ht="14.5" x14ac:dyDescent="0.35">
      <c r="A264" s="89"/>
      <c r="B264" s="81"/>
      <c r="C264" s="89"/>
      <c r="D264" s="89"/>
      <c r="E264" s="89"/>
      <c r="F264" s="89"/>
      <c r="G264" s="89"/>
      <c r="H264" s="89"/>
      <c r="I264" s="89"/>
      <c r="J264" s="89"/>
      <c r="K264" s="89"/>
      <c r="L264" s="89"/>
      <c r="M264" s="89"/>
      <c r="N264" s="89"/>
      <c r="O264" s="89"/>
      <c r="P264" s="89"/>
      <c r="Q264" s="89"/>
      <c r="R264" s="89"/>
      <c r="S264" s="89"/>
      <c r="T264" s="89"/>
      <c r="U264" s="89"/>
      <c r="V264" s="89"/>
      <c r="W264" s="89"/>
      <c r="X264" s="89"/>
      <c r="Y264" s="89"/>
      <c r="Z264" s="89"/>
      <c r="AA264" s="89"/>
      <c r="AB264" s="89"/>
      <c r="AC264" s="89"/>
      <c r="AD264" s="89"/>
    </row>
    <row r="265" spans="1:30" ht="14.5" x14ac:dyDescent="0.35">
      <c r="A265" s="89"/>
      <c r="B265" s="81"/>
      <c r="C265" s="89"/>
      <c r="D265" s="89"/>
      <c r="E265" s="89"/>
      <c r="F265" s="89"/>
      <c r="G265" s="89"/>
      <c r="H265" s="89"/>
      <c r="I265" s="89"/>
      <c r="J265" s="89"/>
      <c r="K265" s="89"/>
      <c r="L265" s="89"/>
      <c r="M265" s="89"/>
      <c r="N265" s="89"/>
      <c r="O265" s="89"/>
      <c r="P265" s="89"/>
      <c r="Q265" s="89"/>
      <c r="R265" s="89"/>
      <c r="S265" s="89"/>
      <c r="T265" s="89"/>
      <c r="U265" s="89"/>
      <c r="V265" s="89"/>
      <c r="W265" s="89"/>
      <c r="X265" s="89"/>
      <c r="Y265" s="89"/>
      <c r="Z265" s="89"/>
      <c r="AA265" s="89"/>
      <c r="AB265" s="89"/>
      <c r="AC265" s="89"/>
      <c r="AD265" s="89"/>
    </row>
    <row r="266" spans="1:30" ht="14.5" x14ac:dyDescent="0.35">
      <c r="A266" s="89"/>
      <c r="B266" s="81"/>
      <c r="C266" s="89"/>
      <c r="D266" s="89"/>
      <c r="E266" s="89"/>
      <c r="F266" s="89"/>
      <c r="G266" s="89"/>
      <c r="H266" s="89"/>
      <c r="I266" s="89"/>
      <c r="J266" s="89"/>
      <c r="K266" s="89"/>
      <c r="L266" s="89"/>
      <c r="M266" s="89"/>
      <c r="N266" s="89"/>
      <c r="O266" s="89"/>
      <c r="P266" s="89"/>
      <c r="Q266" s="89"/>
      <c r="R266" s="89"/>
      <c r="S266" s="89"/>
      <c r="T266" s="89"/>
      <c r="U266" s="89"/>
      <c r="V266" s="89"/>
      <c r="W266" s="89"/>
      <c r="X266" s="89"/>
      <c r="Y266" s="89"/>
      <c r="Z266" s="89"/>
      <c r="AA266" s="89"/>
      <c r="AB266" s="89"/>
      <c r="AC266" s="89"/>
      <c r="AD266" s="89"/>
    </row>
    <row r="267" spans="1:30" ht="14.5" x14ac:dyDescent="0.35">
      <c r="A267" s="89"/>
      <c r="B267" s="81"/>
      <c r="C267" s="89"/>
      <c r="D267" s="89"/>
      <c r="E267" s="89"/>
      <c r="F267" s="89"/>
      <c r="G267" s="89"/>
      <c r="H267" s="89"/>
      <c r="I267" s="89"/>
      <c r="J267" s="89"/>
      <c r="K267" s="89"/>
      <c r="L267" s="89"/>
      <c r="M267" s="89"/>
      <c r="N267" s="89"/>
      <c r="O267" s="89"/>
      <c r="P267" s="89"/>
      <c r="Q267" s="89"/>
      <c r="R267" s="89"/>
      <c r="S267" s="89"/>
      <c r="T267" s="89"/>
      <c r="U267" s="89"/>
      <c r="V267" s="89"/>
      <c r="W267" s="89"/>
      <c r="X267" s="89"/>
      <c r="Y267" s="89"/>
      <c r="Z267" s="89"/>
      <c r="AA267" s="89"/>
      <c r="AB267" s="89"/>
      <c r="AC267" s="89"/>
      <c r="AD267" s="89"/>
    </row>
    <row r="268" spans="1:30" ht="14.5" x14ac:dyDescent="0.35">
      <c r="A268" s="89"/>
      <c r="B268" s="81"/>
      <c r="C268" s="89"/>
      <c r="D268" s="89"/>
      <c r="E268" s="89"/>
      <c r="F268" s="89"/>
      <c r="G268" s="89"/>
      <c r="H268" s="89"/>
      <c r="I268" s="89"/>
      <c r="J268" s="89"/>
      <c r="K268" s="89"/>
      <c r="L268" s="89"/>
      <c r="M268" s="89"/>
      <c r="N268" s="89"/>
      <c r="O268" s="89"/>
      <c r="P268" s="89"/>
      <c r="Q268" s="89"/>
      <c r="R268" s="89"/>
      <c r="S268" s="89"/>
      <c r="T268" s="89"/>
      <c r="U268" s="89"/>
      <c r="V268" s="89"/>
      <c r="W268" s="89"/>
      <c r="X268" s="89"/>
      <c r="Y268" s="89"/>
      <c r="Z268" s="89"/>
      <c r="AA268" s="89"/>
      <c r="AB268" s="89"/>
      <c r="AC268" s="89"/>
      <c r="AD268" s="89"/>
    </row>
    <row r="269" spans="1:30" ht="14.5" x14ac:dyDescent="0.35">
      <c r="A269" s="89"/>
      <c r="B269" s="81"/>
      <c r="C269" s="89"/>
      <c r="D269" s="89"/>
      <c r="E269" s="89"/>
      <c r="F269" s="89"/>
      <c r="G269" s="89"/>
      <c r="H269" s="89"/>
      <c r="I269" s="89"/>
      <c r="J269" s="89"/>
      <c r="K269" s="89"/>
      <c r="L269" s="89"/>
      <c r="M269" s="89"/>
      <c r="N269" s="89"/>
      <c r="O269" s="89"/>
      <c r="P269" s="89"/>
      <c r="Q269" s="89"/>
      <c r="R269" s="89"/>
      <c r="S269" s="89"/>
      <c r="T269" s="89"/>
      <c r="U269" s="89"/>
      <c r="V269" s="89"/>
      <c r="W269" s="89"/>
      <c r="X269" s="89"/>
      <c r="Y269" s="89"/>
      <c r="Z269" s="89"/>
      <c r="AA269" s="89"/>
      <c r="AB269" s="89"/>
      <c r="AC269" s="89"/>
      <c r="AD269" s="89"/>
    </row>
    <row r="270" spans="1:30" ht="14.5" x14ac:dyDescent="0.35">
      <c r="A270" s="89"/>
      <c r="B270" s="81"/>
      <c r="C270" s="89"/>
      <c r="D270" s="89"/>
      <c r="E270" s="89"/>
      <c r="F270" s="89"/>
      <c r="G270" s="89"/>
      <c r="H270" s="89"/>
      <c r="I270" s="89"/>
      <c r="J270" s="89"/>
      <c r="K270" s="89"/>
      <c r="L270" s="89"/>
      <c r="M270" s="89"/>
      <c r="N270" s="89"/>
      <c r="O270" s="89"/>
      <c r="P270" s="89"/>
      <c r="Q270" s="89"/>
      <c r="R270" s="89"/>
      <c r="S270" s="89"/>
      <c r="T270" s="89"/>
      <c r="U270" s="89"/>
      <c r="V270" s="89"/>
      <c r="W270" s="89"/>
      <c r="X270" s="89"/>
      <c r="Y270" s="89"/>
      <c r="Z270" s="89"/>
      <c r="AA270" s="89"/>
      <c r="AB270" s="89"/>
      <c r="AC270" s="89"/>
      <c r="AD270" s="89"/>
    </row>
    <row r="271" spans="1:30" ht="14.5" x14ac:dyDescent="0.35">
      <c r="A271" s="89"/>
      <c r="B271" s="81"/>
      <c r="C271" s="89"/>
      <c r="D271" s="89"/>
      <c r="E271" s="89"/>
      <c r="F271" s="89"/>
      <c r="G271" s="89"/>
      <c r="H271" s="89"/>
      <c r="I271" s="89"/>
      <c r="J271" s="89"/>
      <c r="K271" s="89"/>
      <c r="L271" s="89"/>
      <c r="M271" s="89"/>
      <c r="N271" s="89"/>
      <c r="O271" s="89"/>
      <c r="P271" s="89"/>
      <c r="Q271" s="89"/>
      <c r="R271" s="89"/>
      <c r="S271" s="89"/>
      <c r="T271" s="89"/>
      <c r="U271" s="89"/>
      <c r="V271" s="89"/>
      <c r="W271" s="89"/>
      <c r="X271" s="89"/>
      <c r="Y271" s="89"/>
      <c r="Z271" s="89"/>
      <c r="AA271" s="89"/>
      <c r="AB271" s="89"/>
      <c r="AC271" s="89"/>
      <c r="AD271" s="89"/>
    </row>
    <row r="272" spans="1:30" ht="14.5" x14ac:dyDescent="0.35">
      <c r="A272" s="89"/>
      <c r="B272" s="81"/>
      <c r="C272" s="89"/>
      <c r="D272" s="89"/>
      <c r="E272" s="89"/>
      <c r="F272" s="89"/>
      <c r="G272" s="89"/>
      <c r="H272" s="89"/>
      <c r="I272" s="89"/>
      <c r="J272" s="89"/>
      <c r="K272" s="89"/>
      <c r="L272" s="89"/>
      <c r="M272" s="89"/>
      <c r="N272" s="89"/>
      <c r="O272" s="89"/>
      <c r="P272" s="89"/>
      <c r="Q272" s="89"/>
      <c r="R272" s="89"/>
      <c r="S272" s="89"/>
      <c r="T272" s="89"/>
      <c r="U272" s="89"/>
      <c r="V272" s="89"/>
      <c r="W272" s="89"/>
      <c r="X272" s="89"/>
      <c r="Y272" s="89"/>
      <c r="Z272" s="89"/>
      <c r="AA272" s="89"/>
      <c r="AB272" s="89"/>
      <c r="AC272" s="89"/>
      <c r="AD272" s="89"/>
    </row>
    <row r="273" spans="1:30" ht="14.5" x14ac:dyDescent="0.35">
      <c r="A273" s="89"/>
      <c r="B273" s="81"/>
      <c r="C273" s="89"/>
      <c r="D273" s="89"/>
      <c r="E273" s="89"/>
      <c r="F273" s="89"/>
      <c r="G273" s="89"/>
      <c r="H273" s="89"/>
      <c r="I273" s="89"/>
      <c r="J273" s="89"/>
      <c r="K273" s="89"/>
      <c r="L273" s="89"/>
      <c r="M273" s="89"/>
      <c r="N273" s="89"/>
      <c r="O273" s="89"/>
      <c r="P273" s="89"/>
      <c r="Q273" s="89"/>
      <c r="R273" s="89"/>
      <c r="S273" s="89"/>
      <c r="T273" s="89"/>
      <c r="U273" s="89"/>
      <c r="V273" s="89"/>
      <c r="W273" s="89"/>
      <c r="X273" s="89"/>
      <c r="Y273" s="89"/>
      <c r="Z273" s="89"/>
      <c r="AA273" s="89"/>
      <c r="AB273" s="89"/>
      <c r="AC273" s="89"/>
      <c r="AD273" s="89"/>
    </row>
    <row r="274" spans="1:30" ht="14.5" x14ac:dyDescent="0.35">
      <c r="A274" s="89"/>
      <c r="B274" s="81"/>
      <c r="C274" s="89"/>
      <c r="D274" s="89"/>
      <c r="E274" s="89"/>
      <c r="F274" s="89"/>
      <c r="G274" s="89"/>
      <c r="H274" s="89"/>
      <c r="I274" s="89"/>
      <c r="J274" s="89"/>
      <c r="K274" s="89"/>
      <c r="L274" s="89"/>
      <c r="M274" s="89"/>
      <c r="N274" s="89"/>
      <c r="O274" s="89"/>
      <c r="P274" s="89"/>
      <c r="Q274" s="89"/>
      <c r="R274" s="89"/>
      <c r="S274" s="89"/>
      <c r="T274" s="89"/>
      <c r="U274" s="89"/>
      <c r="V274" s="89"/>
      <c r="W274" s="89"/>
      <c r="X274" s="89"/>
      <c r="Y274" s="89"/>
      <c r="Z274" s="89"/>
      <c r="AA274" s="89"/>
      <c r="AB274" s="89"/>
      <c r="AC274" s="89"/>
      <c r="AD274" s="89"/>
    </row>
    <row r="275" spans="1:30" ht="14.5" x14ac:dyDescent="0.35">
      <c r="A275" s="89"/>
      <c r="B275" s="81"/>
      <c r="C275" s="89"/>
      <c r="D275" s="89"/>
      <c r="E275" s="89"/>
      <c r="F275" s="89"/>
      <c r="G275" s="89"/>
      <c r="H275" s="89"/>
      <c r="I275" s="89"/>
      <c r="J275" s="89"/>
      <c r="K275" s="89"/>
      <c r="L275" s="89"/>
      <c r="M275" s="89"/>
      <c r="N275" s="89"/>
      <c r="O275" s="89"/>
      <c r="P275" s="89"/>
      <c r="Q275" s="89"/>
      <c r="R275" s="89"/>
      <c r="S275" s="89"/>
      <c r="T275" s="89"/>
      <c r="U275" s="89"/>
      <c r="V275" s="89"/>
      <c r="W275" s="89"/>
      <c r="X275" s="89"/>
      <c r="Y275" s="89"/>
      <c r="Z275" s="89"/>
      <c r="AA275" s="89"/>
      <c r="AB275" s="89"/>
      <c r="AC275" s="89"/>
      <c r="AD275" s="89"/>
    </row>
    <row r="276" spans="1:30" ht="14.5" x14ac:dyDescent="0.35">
      <c r="A276" s="89"/>
      <c r="B276" s="81"/>
      <c r="C276" s="89"/>
      <c r="D276" s="89"/>
      <c r="E276" s="89"/>
      <c r="F276" s="89"/>
      <c r="G276" s="89"/>
      <c r="H276" s="89"/>
      <c r="I276" s="89"/>
      <c r="J276" s="89"/>
      <c r="K276" s="89"/>
      <c r="L276" s="89"/>
      <c r="M276" s="89"/>
      <c r="N276" s="89"/>
      <c r="O276" s="89"/>
      <c r="P276" s="89"/>
      <c r="Q276" s="89"/>
      <c r="R276" s="89"/>
      <c r="S276" s="89"/>
      <c r="T276" s="89"/>
      <c r="U276" s="89"/>
      <c r="V276" s="89"/>
      <c r="W276" s="89"/>
      <c r="X276" s="89"/>
      <c r="Y276" s="89"/>
      <c r="Z276" s="89"/>
      <c r="AA276" s="89"/>
      <c r="AB276" s="89"/>
      <c r="AC276" s="89"/>
      <c r="AD276" s="89"/>
    </row>
    <row r="277" spans="1:30" ht="14.5" x14ac:dyDescent="0.35">
      <c r="A277" s="89"/>
      <c r="B277" s="81"/>
      <c r="C277" s="89"/>
      <c r="D277" s="89"/>
      <c r="E277" s="89"/>
      <c r="F277" s="89"/>
      <c r="G277" s="89"/>
      <c r="H277" s="89"/>
      <c r="I277" s="89"/>
      <c r="J277" s="89"/>
      <c r="K277" s="89"/>
      <c r="L277" s="89"/>
      <c r="M277" s="89"/>
      <c r="N277" s="89"/>
      <c r="O277" s="89"/>
      <c r="P277" s="89"/>
      <c r="Q277" s="89"/>
      <c r="R277" s="89"/>
      <c r="S277" s="89"/>
      <c r="T277" s="89"/>
      <c r="U277" s="89"/>
      <c r="V277" s="89"/>
      <c r="W277" s="89"/>
      <c r="X277" s="89"/>
      <c r="Y277" s="89"/>
      <c r="Z277" s="89"/>
      <c r="AA277" s="89"/>
      <c r="AB277" s="89"/>
      <c r="AC277" s="89"/>
      <c r="AD277" s="89"/>
    </row>
    <row r="278" spans="1:30" ht="14.5" x14ac:dyDescent="0.35">
      <c r="A278" s="89"/>
      <c r="B278" s="81"/>
      <c r="C278" s="89"/>
      <c r="D278" s="89"/>
      <c r="E278" s="89"/>
      <c r="F278" s="89"/>
      <c r="G278" s="89"/>
      <c r="H278" s="89"/>
      <c r="I278" s="89"/>
      <c r="J278" s="89"/>
      <c r="K278" s="89"/>
      <c r="L278" s="89"/>
      <c r="M278" s="89"/>
      <c r="N278" s="89"/>
      <c r="O278" s="89"/>
      <c r="P278" s="89"/>
      <c r="Q278" s="89"/>
      <c r="R278" s="89"/>
      <c r="S278" s="89"/>
      <c r="T278" s="89"/>
      <c r="U278" s="89"/>
      <c r="V278" s="89"/>
      <c r="W278" s="89"/>
      <c r="X278" s="89"/>
      <c r="Y278" s="89"/>
      <c r="Z278" s="89"/>
      <c r="AA278" s="89"/>
      <c r="AB278" s="89"/>
      <c r="AC278" s="89"/>
      <c r="AD278" s="89"/>
    </row>
    <row r="279" spans="1:30" ht="14.5" x14ac:dyDescent="0.35">
      <c r="A279" s="89"/>
      <c r="B279" s="81"/>
      <c r="C279" s="89"/>
      <c r="D279" s="89"/>
      <c r="E279" s="89"/>
      <c r="F279" s="89"/>
      <c r="G279" s="89"/>
      <c r="H279" s="89"/>
      <c r="I279" s="89"/>
      <c r="J279" s="89"/>
      <c r="K279" s="89"/>
      <c r="L279" s="89"/>
      <c r="M279" s="89"/>
      <c r="N279" s="89"/>
      <c r="O279" s="89"/>
      <c r="P279" s="89"/>
      <c r="Q279" s="89"/>
      <c r="R279" s="89"/>
      <c r="S279" s="89"/>
      <c r="T279" s="89"/>
      <c r="U279" s="89"/>
      <c r="V279" s="89"/>
      <c r="W279" s="89"/>
      <c r="X279" s="89"/>
      <c r="Y279" s="89"/>
      <c r="Z279" s="89"/>
      <c r="AA279" s="89"/>
      <c r="AB279" s="89"/>
      <c r="AC279" s="89"/>
      <c r="AD279" s="89"/>
    </row>
    <row r="280" spans="1:30" ht="14.5" x14ac:dyDescent="0.35">
      <c r="A280" s="89"/>
      <c r="B280" s="81"/>
      <c r="C280" s="89"/>
      <c r="D280" s="89"/>
      <c r="E280" s="89"/>
      <c r="F280" s="89"/>
      <c r="G280" s="89"/>
      <c r="H280" s="89"/>
      <c r="I280" s="89"/>
      <c r="J280" s="89"/>
      <c r="K280" s="89"/>
      <c r="L280" s="89"/>
      <c r="M280" s="89"/>
      <c r="N280" s="89"/>
      <c r="O280" s="89"/>
      <c r="P280" s="89"/>
      <c r="Q280" s="89"/>
      <c r="R280" s="89"/>
      <c r="S280" s="89"/>
      <c r="T280" s="89"/>
      <c r="U280" s="89"/>
      <c r="V280" s="89"/>
      <c r="W280" s="89"/>
      <c r="X280" s="89"/>
      <c r="Y280" s="89"/>
      <c r="Z280" s="89"/>
      <c r="AA280" s="89"/>
      <c r="AB280" s="89"/>
      <c r="AC280" s="89"/>
      <c r="AD280" s="89"/>
    </row>
    <row r="281" spans="1:30" ht="14.5" x14ac:dyDescent="0.35">
      <c r="A281" s="89"/>
      <c r="B281" s="81"/>
      <c r="C281" s="89"/>
      <c r="D281" s="89"/>
      <c r="E281" s="89"/>
      <c r="F281" s="89"/>
      <c r="G281" s="89"/>
      <c r="H281" s="89"/>
      <c r="I281" s="89"/>
      <c r="J281" s="89"/>
      <c r="K281" s="89"/>
      <c r="L281" s="89"/>
      <c r="M281" s="89"/>
      <c r="N281" s="89"/>
      <c r="O281" s="89"/>
      <c r="P281" s="89"/>
      <c r="Q281" s="89"/>
      <c r="R281" s="89"/>
      <c r="S281" s="89"/>
      <c r="T281" s="89"/>
      <c r="U281" s="89"/>
      <c r="V281" s="89"/>
      <c r="W281" s="89"/>
      <c r="X281" s="89"/>
      <c r="Y281" s="89"/>
      <c r="Z281" s="89"/>
      <c r="AA281" s="89"/>
      <c r="AB281" s="89"/>
      <c r="AC281" s="89"/>
      <c r="AD281" s="89"/>
    </row>
    <row r="282" spans="1:30" ht="14.5" x14ac:dyDescent="0.35">
      <c r="A282" s="89"/>
      <c r="B282" s="81"/>
      <c r="C282" s="89"/>
      <c r="D282" s="89"/>
      <c r="E282" s="89"/>
      <c r="F282" s="89"/>
      <c r="G282" s="89"/>
      <c r="H282" s="89"/>
      <c r="I282" s="89"/>
      <c r="J282" s="89"/>
      <c r="K282" s="89"/>
      <c r="L282" s="89"/>
      <c r="M282" s="89"/>
      <c r="N282" s="89"/>
      <c r="O282" s="89"/>
      <c r="P282" s="89"/>
      <c r="Q282" s="89"/>
      <c r="R282" s="89"/>
      <c r="S282" s="89"/>
      <c r="T282" s="89"/>
      <c r="U282" s="89"/>
      <c r="V282" s="89"/>
      <c r="W282" s="89"/>
      <c r="X282" s="89"/>
      <c r="Y282" s="89"/>
      <c r="Z282" s="89"/>
      <c r="AA282" s="89"/>
      <c r="AB282" s="89"/>
      <c r="AC282" s="89"/>
      <c r="AD282" s="89"/>
    </row>
    <row r="283" spans="1:30" ht="14.5" x14ac:dyDescent="0.35">
      <c r="A283" s="89"/>
      <c r="B283" s="81"/>
      <c r="C283" s="89"/>
      <c r="D283" s="89"/>
      <c r="E283" s="89"/>
      <c r="F283" s="89"/>
      <c r="G283" s="89"/>
      <c r="H283" s="89"/>
      <c r="I283" s="89"/>
      <c r="J283" s="89"/>
      <c r="K283" s="89"/>
      <c r="L283" s="89"/>
      <c r="M283" s="89"/>
      <c r="N283" s="89"/>
      <c r="O283" s="89"/>
      <c r="P283" s="89"/>
      <c r="Q283" s="89"/>
      <c r="R283" s="89"/>
      <c r="S283" s="89"/>
      <c r="T283" s="89"/>
      <c r="U283" s="89"/>
      <c r="V283" s="89"/>
      <c r="W283" s="89"/>
      <c r="X283" s="89"/>
      <c r="Y283" s="89"/>
      <c r="Z283" s="89"/>
      <c r="AA283" s="89"/>
      <c r="AB283" s="89"/>
      <c r="AC283" s="89"/>
      <c r="AD283" s="89"/>
    </row>
    <row r="284" spans="1:30" ht="14.5" x14ac:dyDescent="0.35">
      <c r="A284" s="89"/>
      <c r="B284" s="81"/>
      <c r="C284" s="89"/>
      <c r="D284" s="89"/>
      <c r="E284" s="89"/>
      <c r="F284" s="89"/>
      <c r="G284" s="89"/>
      <c r="H284" s="89"/>
      <c r="I284" s="89"/>
      <c r="J284" s="89"/>
      <c r="K284" s="89"/>
      <c r="L284" s="89"/>
      <c r="M284" s="89"/>
      <c r="N284" s="89"/>
      <c r="O284" s="89"/>
      <c r="P284" s="89"/>
      <c r="Q284" s="89"/>
      <c r="R284" s="89"/>
      <c r="S284" s="89"/>
      <c r="T284" s="89"/>
      <c r="U284" s="89"/>
      <c r="V284" s="89"/>
      <c r="W284" s="89"/>
      <c r="X284" s="89"/>
      <c r="Y284" s="89"/>
      <c r="Z284" s="89"/>
      <c r="AA284" s="89"/>
      <c r="AB284" s="89"/>
      <c r="AC284" s="89"/>
      <c r="AD284" s="89"/>
    </row>
    <row r="285" spans="1:30" ht="14.5" x14ac:dyDescent="0.35">
      <c r="A285" s="89"/>
      <c r="B285" s="81"/>
      <c r="C285" s="89"/>
      <c r="D285" s="89"/>
      <c r="E285" s="89"/>
      <c r="F285" s="89"/>
      <c r="G285" s="89"/>
      <c r="H285" s="89"/>
      <c r="I285" s="89"/>
      <c r="J285" s="89"/>
      <c r="K285" s="89"/>
      <c r="L285" s="89"/>
      <c r="M285" s="89"/>
      <c r="N285" s="89"/>
      <c r="O285" s="89"/>
      <c r="P285" s="89"/>
      <c r="Q285" s="89"/>
      <c r="R285" s="89"/>
      <c r="S285" s="89"/>
      <c r="T285" s="89"/>
      <c r="U285" s="89"/>
      <c r="V285" s="89"/>
      <c r="W285" s="89"/>
      <c r="X285" s="89"/>
      <c r="Y285" s="89"/>
      <c r="Z285" s="89"/>
      <c r="AA285" s="89"/>
      <c r="AB285" s="89"/>
      <c r="AC285" s="89"/>
      <c r="AD285" s="89"/>
    </row>
    <row r="286" spans="1:30" ht="14.5" x14ac:dyDescent="0.35">
      <c r="A286" s="89"/>
      <c r="B286" s="81"/>
      <c r="C286" s="89"/>
      <c r="D286" s="89"/>
      <c r="E286" s="89"/>
      <c r="F286" s="89"/>
      <c r="G286" s="89"/>
      <c r="H286" s="89"/>
      <c r="I286" s="89"/>
      <c r="J286" s="89"/>
      <c r="K286" s="89"/>
      <c r="L286" s="89"/>
      <c r="M286" s="89"/>
      <c r="N286" s="89"/>
      <c r="O286" s="89"/>
      <c r="P286" s="89"/>
      <c r="Q286" s="89"/>
      <c r="R286" s="89"/>
      <c r="S286" s="89"/>
      <c r="T286" s="89"/>
      <c r="U286" s="89"/>
      <c r="V286" s="89"/>
      <c r="W286" s="89"/>
      <c r="X286" s="89"/>
      <c r="Y286" s="89"/>
      <c r="Z286" s="89"/>
      <c r="AA286" s="89"/>
      <c r="AB286" s="89"/>
      <c r="AC286" s="89"/>
      <c r="AD286" s="89"/>
    </row>
    <row r="287" spans="1:30" ht="14.5" x14ac:dyDescent="0.35">
      <c r="A287" s="89"/>
      <c r="B287" s="81"/>
      <c r="C287" s="89"/>
      <c r="D287" s="89"/>
      <c r="E287" s="89"/>
      <c r="F287" s="89"/>
      <c r="G287" s="89"/>
      <c r="H287" s="89"/>
      <c r="I287" s="89"/>
      <c r="J287" s="89"/>
      <c r="K287" s="89"/>
      <c r="L287" s="89"/>
      <c r="M287" s="89"/>
      <c r="N287" s="89"/>
      <c r="O287" s="89"/>
      <c r="P287" s="89"/>
      <c r="Q287" s="89"/>
      <c r="R287" s="89"/>
      <c r="S287" s="89"/>
      <c r="T287" s="89"/>
      <c r="U287" s="89"/>
      <c r="V287" s="89"/>
      <c r="W287" s="89"/>
      <c r="X287" s="89"/>
      <c r="Y287" s="89"/>
      <c r="Z287" s="89"/>
      <c r="AA287" s="89"/>
      <c r="AB287" s="89"/>
      <c r="AC287" s="89"/>
      <c r="AD287" s="89"/>
    </row>
    <row r="288" spans="1:30" ht="14.5" x14ac:dyDescent="0.35">
      <c r="A288" s="89"/>
      <c r="B288" s="81"/>
      <c r="C288" s="89"/>
      <c r="D288" s="89"/>
      <c r="E288" s="89"/>
      <c r="F288" s="89"/>
      <c r="G288" s="89"/>
      <c r="H288" s="89"/>
      <c r="I288" s="89"/>
      <c r="J288" s="89"/>
      <c r="K288" s="89"/>
      <c r="L288" s="89"/>
      <c r="M288" s="89"/>
      <c r="N288" s="89"/>
      <c r="O288" s="89"/>
      <c r="P288" s="89"/>
      <c r="Q288" s="89"/>
      <c r="R288" s="89"/>
      <c r="S288" s="89"/>
      <c r="T288" s="89"/>
      <c r="U288" s="89"/>
      <c r="V288" s="89"/>
      <c r="W288" s="89"/>
      <c r="X288" s="89"/>
      <c r="Y288" s="89"/>
      <c r="Z288" s="89"/>
      <c r="AA288" s="89"/>
      <c r="AB288" s="89"/>
      <c r="AC288" s="89"/>
      <c r="AD288" s="89"/>
    </row>
    <row r="289" spans="1:30" ht="14.5" x14ac:dyDescent="0.35">
      <c r="A289" s="89"/>
      <c r="B289" s="81"/>
      <c r="C289" s="89"/>
      <c r="D289" s="89"/>
      <c r="E289" s="89"/>
      <c r="F289" s="89"/>
      <c r="G289" s="89"/>
      <c r="H289" s="89"/>
      <c r="I289" s="89"/>
      <c r="J289" s="89"/>
      <c r="K289" s="89"/>
      <c r="L289" s="89"/>
      <c r="M289" s="89"/>
      <c r="N289" s="89"/>
      <c r="O289" s="89"/>
      <c r="P289" s="89"/>
      <c r="Q289" s="89"/>
      <c r="R289" s="89"/>
      <c r="S289" s="89"/>
      <c r="T289" s="89"/>
      <c r="U289" s="89"/>
      <c r="V289" s="89"/>
      <c r="W289" s="89"/>
      <c r="X289" s="89"/>
      <c r="Y289" s="89"/>
      <c r="Z289" s="89"/>
      <c r="AA289" s="89"/>
      <c r="AB289" s="89"/>
      <c r="AC289" s="89"/>
      <c r="AD289" s="89"/>
    </row>
    <row r="290" spans="1:30" ht="14.5" x14ac:dyDescent="0.35">
      <c r="A290" s="89"/>
      <c r="B290" s="81"/>
      <c r="C290" s="89"/>
      <c r="D290" s="89"/>
      <c r="E290" s="89"/>
      <c r="F290" s="89"/>
      <c r="G290" s="89"/>
      <c r="H290" s="89"/>
      <c r="I290" s="89"/>
      <c r="J290" s="89"/>
      <c r="K290" s="89"/>
      <c r="L290" s="89"/>
      <c r="M290" s="89"/>
      <c r="N290" s="89"/>
      <c r="O290" s="89"/>
      <c r="P290" s="89"/>
      <c r="Q290" s="89"/>
      <c r="R290" s="89"/>
      <c r="S290" s="89"/>
      <c r="T290" s="89"/>
      <c r="U290" s="89"/>
      <c r="V290" s="89"/>
      <c r="W290" s="89"/>
      <c r="X290" s="89"/>
      <c r="Y290" s="89"/>
      <c r="Z290" s="89"/>
      <c r="AA290" s="89"/>
      <c r="AB290" s="89"/>
      <c r="AC290" s="89"/>
      <c r="AD290" s="89"/>
    </row>
    <row r="291" spans="1:30" ht="14.5" x14ac:dyDescent="0.35">
      <c r="A291" s="89"/>
      <c r="B291" s="81"/>
      <c r="C291" s="89"/>
      <c r="D291" s="89"/>
      <c r="E291" s="89"/>
      <c r="F291" s="89"/>
      <c r="G291" s="89"/>
      <c r="H291" s="89"/>
      <c r="I291" s="89"/>
      <c r="J291" s="89"/>
      <c r="K291" s="89"/>
      <c r="L291" s="89"/>
      <c r="M291" s="89"/>
      <c r="N291" s="89"/>
      <c r="O291" s="89"/>
      <c r="P291" s="89"/>
      <c r="Q291" s="89"/>
      <c r="R291" s="89"/>
      <c r="S291" s="89"/>
      <c r="T291" s="89"/>
      <c r="U291" s="89"/>
      <c r="V291" s="89"/>
      <c r="W291" s="89"/>
      <c r="X291" s="89"/>
      <c r="Y291" s="89"/>
      <c r="Z291" s="89"/>
      <c r="AA291" s="89"/>
      <c r="AB291" s="89"/>
      <c r="AC291" s="89"/>
      <c r="AD291" s="89"/>
    </row>
    <row r="292" spans="1:30" ht="14.5" x14ac:dyDescent="0.35">
      <c r="A292" s="89"/>
      <c r="B292" s="81"/>
      <c r="C292" s="89"/>
      <c r="D292" s="89"/>
      <c r="E292" s="89"/>
      <c r="F292" s="89"/>
      <c r="G292" s="89"/>
      <c r="H292" s="89"/>
      <c r="I292" s="89"/>
      <c r="J292" s="89"/>
      <c r="K292" s="89"/>
      <c r="L292" s="89"/>
      <c r="M292" s="89"/>
      <c r="N292" s="89"/>
      <c r="O292" s="89"/>
      <c r="P292" s="89"/>
      <c r="Q292" s="89"/>
      <c r="R292" s="89"/>
      <c r="S292" s="89"/>
      <c r="T292" s="89"/>
      <c r="U292" s="89"/>
      <c r="V292" s="89"/>
      <c r="W292" s="89"/>
      <c r="X292" s="89"/>
      <c r="Y292" s="89"/>
      <c r="Z292" s="89"/>
      <c r="AA292" s="89"/>
      <c r="AB292" s="89"/>
      <c r="AC292" s="89"/>
      <c r="AD292" s="89"/>
    </row>
    <row r="293" spans="1:30" ht="14.5" x14ac:dyDescent="0.35">
      <c r="A293" s="89"/>
      <c r="B293" s="81"/>
      <c r="C293" s="89"/>
      <c r="D293" s="89"/>
      <c r="E293" s="89"/>
      <c r="F293" s="89"/>
      <c r="G293" s="89"/>
      <c r="H293" s="89"/>
      <c r="I293" s="89"/>
      <c r="J293" s="89"/>
      <c r="K293" s="89"/>
      <c r="L293" s="89"/>
      <c r="M293" s="89"/>
      <c r="N293" s="89"/>
      <c r="O293" s="89"/>
      <c r="P293" s="89"/>
      <c r="Q293" s="89"/>
      <c r="R293" s="89"/>
      <c r="S293" s="89"/>
      <c r="T293" s="89"/>
      <c r="U293" s="89"/>
      <c r="V293" s="89"/>
      <c r="W293" s="89"/>
      <c r="X293" s="89"/>
      <c r="Y293" s="89"/>
      <c r="Z293" s="89"/>
      <c r="AA293" s="89"/>
      <c r="AB293" s="89"/>
      <c r="AC293" s="89"/>
      <c r="AD293" s="89"/>
    </row>
    <row r="294" spans="1:30" ht="14.5" x14ac:dyDescent="0.35">
      <c r="A294" s="89"/>
      <c r="B294" s="81"/>
      <c r="C294" s="89"/>
      <c r="D294" s="89"/>
      <c r="E294" s="89"/>
      <c r="F294" s="89"/>
      <c r="G294" s="89"/>
      <c r="H294" s="89"/>
      <c r="I294" s="89"/>
      <c r="J294" s="89"/>
      <c r="K294" s="89"/>
      <c r="L294" s="89"/>
      <c r="M294" s="89"/>
      <c r="N294" s="89"/>
      <c r="O294" s="89"/>
      <c r="P294" s="89"/>
      <c r="Q294" s="89"/>
      <c r="R294" s="89"/>
      <c r="S294" s="89"/>
      <c r="T294" s="89"/>
      <c r="U294" s="89"/>
      <c r="V294" s="89"/>
      <c r="W294" s="89"/>
      <c r="X294" s="89"/>
      <c r="Y294" s="89"/>
      <c r="Z294" s="89"/>
      <c r="AA294" s="89"/>
      <c r="AB294" s="89"/>
      <c r="AC294" s="89"/>
      <c r="AD294" s="89"/>
    </row>
    <row r="295" spans="1:30" ht="14.5" x14ac:dyDescent="0.35">
      <c r="A295" s="89"/>
      <c r="B295" s="81"/>
      <c r="C295" s="89"/>
      <c r="D295" s="89"/>
      <c r="E295" s="89"/>
      <c r="F295" s="89"/>
      <c r="G295" s="89"/>
      <c r="H295" s="89"/>
      <c r="I295" s="89"/>
      <c r="J295" s="89"/>
      <c r="K295" s="89"/>
      <c r="L295" s="89"/>
      <c r="M295" s="89"/>
      <c r="N295" s="89"/>
      <c r="O295" s="89"/>
      <c r="P295" s="89"/>
      <c r="Q295" s="89"/>
      <c r="R295" s="89"/>
      <c r="S295" s="89"/>
      <c r="T295" s="89"/>
      <c r="U295" s="89"/>
      <c r="V295" s="89"/>
      <c r="W295" s="89"/>
      <c r="X295" s="89"/>
      <c r="Y295" s="89"/>
      <c r="Z295" s="89"/>
      <c r="AA295" s="89"/>
      <c r="AB295" s="89"/>
      <c r="AC295" s="89"/>
      <c r="AD295" s="89"/>
    </row>
    <row r="296" spans="1:30" ht="14.5" x14ac:dyDescent="0.35">
      <c r="A296" s="89"/>
      <c r="B296" s="81"/>
      <c r="C296" s="89"/>
      <c r="D296" s="89"/>
      <c r="E296" s="89"/>
      <c r="F296" s="89"/>
      <c r="G296" s="89"/>
      <c r="H296" s="89"/>
      <c r="I296" s="89"/>
      <c r="J296" s="89"/>
      <c r="K296" s="89"/>
      <c r="L296" s="89"/>
      <c r="M296" s="89"/>
      <c r="N296" s="89"/>
      <c r="O296" s="89"/>
      <c r="P296" s="89"/>
      <c r="Q296" s="89"/>
      <c r="R296" s="89"/>
      <c r="S296" s="89"/>
      <c r="T296" s="89"/>
      <c r="U296" s="89"/>
      <c r="V296" s="89"/>
      <c r="W296" s="89"/>
      <c r="X296" s="89"/>
      <c r="Y296" s="89"/>
      <c r="Z296" s="89"/>
      <c r="AA296" s="89"/>
      <c r="AB296" s="89"/>
      <c r="AC296" s="89"/>
      <c r="AD296" s="89"/>
    </row>
    <row r="297" spans="1:30" ht="14.5" x14ac:dyDescent="0.35">
      <c r="A297" s="89"/>
      <c r="B297" s="81"/>
      <c r="C297" s="89"/>
      <c r="D297" s="89"/>
      <c r="E297" s="89"/>
      <c r="F297" s="89"/>
      <c r="G297" s="89"/>
      <c r="H297" s="89"/>
      <c r="I297" s="89"/>
      <c r="J297" s="89"/>
      <c r="K297" s="89"/>
      <c r="L297" s="89"/>
      <c r="M297" s="89"/>
      <c r="N297" s="89"/>
      <c r="O297" s="89"/>
      <c r="P297" s="89"/>
      <c r="Q297" s="89"/>
      <c r="R297" s="89"/>
      <c r="S297" s="89"/>
      <c r="T297" s="89"/>
      <c r="U297" s="89"/>
      <c r="V297" s="89"/>
      <c r="W297" s="89"/>
      <c r="X297" s="89"/>
      <c r="Y297" s="89"/>
      <c r="Z297" s="89"/>
      <c r="AA297" s="89"/>
      <c r="AB297" s="89"/>
      <c r="AC297" s="89"/>
      <c r="AD297" s="89"/>
    </row>
    <row r="298" spans="1:30" ht="14.5" x14ac:dyDescent="0.35">
      <c r="A298" s="89"/>
      <c r="B298" s="81"/>
      <c r="C298" s="89"/>
      <c r="D298" s="89"/>
      <c r="E298" s="89"/>
      <c r="F298" s="89"/>
      <c r="G298" s="89"/>
      <c r="H298" s="89"/>
      <c r="I298" s="89"/>
      <c r="J298" s="89"/>
      <c r="K298" s="89"/>
      <c r="L298" s="89"/>
      <c r="M298" s="89"/>
      <c r="N298" s="89"/>
      <c r="O298" s="89"/>
      <c r="P298" s="89"/>
      <c r="Q298" s="89"/>
      <c r="R298" s="89"/>
      <c r="S298" s="89"/>
      <c r="T298" s="89"/>
      <c r="U298" s="89"/>
      <c r="V298" s="89"/>
      <c r="W298" s="89"/>
      <c r="X298" s="89"/>
      <c r="Y298" s="89"/>
      <c r="Z298" s="89"/>
      <c r="AA298" s="89"/>
      <c r="AB298" s="89"/>
      <c r="AC298" s="89"/>
      <c r="AD298" s="89"/>
    </row>
    <row r="299" spans="1:30" ht="14.5" x14ac:dyDescent="0.35">
      <c r="A299" s="89"/>
      <c r="B299" s="81"/>
      <c r="C299" s="89"/>
      <c r="D299" s="89"/>
      <c r="E299" s="89"/>
      <c r="F299" s="89"/>
      <c r="G299" s="89"/>
      <c r="H299" s="89"/>
      <c r="I299" s="89"/>
      <c r="J299" s="89"/>
      <c r="K299" s="89"/>
      <c r="L299" s="89"/>
      <c r="M299" s="89"/>
      <c r="N299" s="89"/>
      <c r="O299" s="89"/>
      <c r="P299" s="89"/>
      <c r="Q299" s="89"/>
      <c r="R299" s="89"/>
      <c r="S299" s="89"/>
      <c r="T299" s="89"/>
      <c r="U299" s="89"/>
      <c r="V299" s="89"/>
      <c r="W299" s="89"/>
      <c r="X299" s="89"/>
      <c r="Y299" s="89"/>
      <c r="Z299" s="89"/>
      <c r="AA299" s="89"/>
      <c r="AB299" s="89"/>
      <c r="AC299" s="89"/>
      <c r="AD299" s="89"/>
    </row>
    <row r="300" spans="1:30" ht="14.5" x14ac:dyDescent="0.35">
      <c r="A300" s="89"/>
      <c r="B300" s="81"/>
      <c r="C300" s="89"/>
      <c r="D300" s="89"/>
      <c r="E300" s="89"/>
      <c r="F300" s="89"/>
      <c r="G300" s="89"/>
      <c r="H300" s="89"/>
      <c r="I300" s="89"/>
      <c r="J300" s="89"/>
      <c r="K300" s="89"/>
      <c r="L300" s="89"/>
      <c r="M300" s="89"/>
      <c r="N300" s="89"/>
      <c r="O300" s="89"/>
      <c r="P300" s="89"/>
      <c r="Q300" s="89"/>
      <c r="R300" s="89"/>
      <c r="S300" s="89"/>
      <c r="T300" s="89"/>
      <c r="U300" s="89"/>
      <c r="V300" s="89"/>
      <c r="W300" s="89"/>
      <c r="X300" s="89"/>
      <c r="Y300" s="89"/>
      <c r="Z300" s="89"/>
      <c r="AA300" s="89"/>
      <c r="AB300" s="89"/>
      <c r="AC300" s="89"/>
      <c r="AD300" s="89"/>
    </row>
    <row r="301" spans="1:30" ht="14.5" x14ac:dyDescent="0.35">
      <c r="A301" s="89"/>
      <c r="B301" s="81"/>
      <c r="C301" s="89"/>
      <c r="D301" s="89"/>
      <c r="E301" s="89"/>
      <c r="F301" s="89"/>
      <c r="G301" s="89"/>
      <c r="H301" s="89"/>
      <c r="I301" s="89"/>
      <c r="J301" s="89"/>
      <c r="K301" s="89"/>
      <c r="L301" s="89"/>
      <c r="M301" s="89"/>
      <c r="N301" s="89"/>
      <c r="O301" s="89"/>
      <c r="P301" s="89"/>
      <c r="Q301" s="89"/>
      <c r="R301" s="89"/>
      <c r="S301" s="89"/>
      <c r="T301" s="89"/>
      <c r="U301" s="89"/>
      <c r="V301" s="89"/>
      <c r="W301" s="89"/>
      <c r="X301" s="89"/>
      <c r="Y301" s="89"/>
      <c r="Z301" s="89"/>
      <c r="AA301" s="89"/>
      <c r="AB301" s="89"/>
      <c r="AC301" s="89"/>
      <c r="AD301" s="89"/>
    </row>
    <row r="302" spans="1:30" ht="14.5" x14ac:dyDescent="0.35">
      <c r="A302" s="89"/>
      <c r="B302" s="81"/>
      <c r="C302" s="89"/>
      <c r="D302" s="89"/>
      <c r="E302" s="89"/>
      <c r="F302" s="89"/>
      <c r="G302" s="89"/>
      <c r="H302" s="89"/>
      <c r="I302" s="89"/>
      <c r="J302" s="89"/>
      <c r="K302" s="89"/>
      <c r="L302" s="89"/>
      <c r="M302" s="89"/>
      <c r="N302" s="89"/>
      <c r="O302" s="89"/>
      <c r="P302" s="89"/>
      <c r="Q302" s="89"/>
      <c r="R302" s="89"/>
      <c r="S302" s="89"/>
      <c r="T302" s="89"/>
      <c r="U302" s="89"/>
      <c r="V302" s="89"/>
      <c r="W302" s="89"/>
      <c r="X302" s="89"/>
      <c r="Y302" s="89"/>
      <c r="Z302" s="89"/>
      <c r="AA302" s="89"/>
      <c r="AB302" s="89"/>
      <c r="AC302" s="89"/>
      <c r="AD302" s="89"/>
    </row>
    <row r="303" spans="1:30" ht="14.5" x14ac:dyDescent="0.35">
      <c r="A303" s="89"/>
      <c r="B303" s="81"/>
      <c r="C303" s="89"/>
      <c r="D303" s="89"/>
      <c r="E303" s="89"/>
      <c r="F303" s="89"/>
      <c r="G303" s="89"/>
      <c r="H303" s="89"/>
      <c r="I303" s="89"/>
      <c r="J303" s="89"/>
      <c r="K303" s="89"/>
      <c r="L303" s="89"/>
      <c r="M303" s="89"/>
      <c r="N303" s="89"/>
      <c r="O303" s="89"/>
      <c r="P303" s="89"/>
      <c r="Q303" s="89"/>
      <c r="R303" s="89"/>
      <c r="S303" s="89"/>
      <c r="T303" s="89"/>
      <c r="U303" s="89"/>
      <c r="V303" s="89"/>
      <c r="W303" s="89"/>
      <c r="X303" s="89"/>
      <c r="Y303" s="89"/>
      <c r="Z303" s="89"/>
      <c r="AA303" s="89"/>
      <c r="AB303" s="89"/>
      <c r="AC303" s="89"/>
      <c r="AD303" s="89"/>
    </row>
    <row r="304" spans="1:30" ht="14.5" x14ac:dyDescent="0.35">
      <c r="A304" s="89"/>
      <c r="B304" s="81"/>
      <c r="C304" s="89"/>
      <c r="D304" s="89"/>
      <c r="E304" s="89"/>
      <c r="F304" s="89"/>
      <c r="G304" s="89"/>
      <c r="H304" s="89"/>
      <c r="I304" s="89"/>
      <c r="J304" s="89"/>
      <c r="K304" s="89"/>
      <c r="L304" s="89"/>
      <c r="M304" s="89"/>
      <c r="N304" s="89"/>
      <c r="O304" s="89"/>
      <c r="P304" s="89"/>
      <c r="Q304" s="89"/>
      <c r="R304" s="89"/>
      <c r="S304" s="89"/>
      <c r="T304" s="89"/>
      <c r="U304" s="89"/>
      <c r="V304" s="89"/>
      <c r="W304" s="89"/>
      <c r="X304" s="89"/>
      <c r="Y304" s="89"/>
      <c r="Z304" s="89"/>
      <c r="AA304" s="89"/>
      <c r="AB304" s="89"/>
      <c r="AC304" s="89"/>
      <c r="AD304" s="89"/>
    </row>
    <row r="305" spans="1:30" ht="14.5" x14ac:dyDescent="0.35">
      <c r="A305" s="89"/>
      <c r="B305" s="81"/>
      <c r="C305" s="89"/>
      <c r="D305" s="89"/>
      <c r="E305" s="89"/>
      <c r="F305" s="89"/>
      <c r="G305" s="89"/>
      <c r="H305" s="89"/>
      <c r="I305" s="89"/>
      <c r="J305" s="89"/>
      <c r="K305" s="89"/>
      <c r="L305" s="89"/>
      <c r="M305" s="89"/>
      <c r="N305" s="89"/>
      <c r="O305" s="89"/>
      <c r="P305" s="89"/>
      <c r="Q305" s="89"/>
      <c r="R305" s="89"/>
      <c r="S305" s="89"/>
      <c r="T305" s="89"/>
      <c r="U305" s="89"/>
      <c r="V305" s="89"/>
      <c r="W305" s="89"/>
      <c r="X305" s="89"/>
      <c r="Y305" s="89"/>
      <c r="Z305" s="89"/>
      <c r="AA305" s="89"/>
      <c r="AB305" s="89"/>
      <c r="AC305" s="89"/>
      <c r="AD305" s="89"/>
    </row>
    <row r="306" spans="1:30" ht="14.5" x14ac:dyDescent="0.35">
      <c r="A306" s="89"/>
      <c r="B306" s="81"/>
      <c r="C306" s="89"/>
      <c r="D306" s="89"/>
      <c r="E306" s="89"/>
      <c r="F306" s="89"/>
      <c r="G306" s="89"/>
      <c r="H306" s="89"/>
      <c r="I306" s="89"/>
      <c r="J306" s="89"/>
      <c r="K306" s="89"/>
      <c r="L306" s="89"/>
      <c r="M306" s="89"/>
      <c r="N306" s="89"/>
      <c r="O306" s="89"/>
      <c r="P306" s="89"/>
      <c r="Q306" s="89"/>
      <c r="R306" s="89"/>
      <c r="S306" s="89"/>
      <c r="T306" s="89"/>
      <c r="U306" s="89"/>
      <c r="V306" s="89"/>
      <c r="W306" s="89"/>
      <c r="X306" s="89"/>
      <c r="Y306" s="89"/>
      <c r="Z306" s="89"/>
      <c r="AA306" s="89"/>
      <c r="AB306" s="89"/>
      <c r="AC306" s="89"/>
      <c r="AD306" s="89"/>
    </row>
    <row r="307" spans="1:30" ht="14.5" x14ac:dyDescent="0.35">
      <c r="A307" s="89"/>
      <c r="B307" s="81"/>
      <c r="C307" s="89"/>
      <c r="D307" s="89"/>
      <c r="E307" s="89"/>
      <c r="F307" s="89"/>
      <c r="G307" s="89"/>
      <c r="H307" s="89"/>
      <c r="I307" s="89"/>
      <c r="J307" s="89"/>
      <c r="K307" s="89"/>
      <c r="L307" s="89"/>
      <c r="M307" s="89"/>
      <c r="N307" s="89"/>
      <c r="O307" s="89"/>
      <c r="P307" s="89"/>
      <c r="Q307" s="89"/>
      <c r="R307" s="89"/>
      <c r="S307" s="89"/>
      <c r="T307" s="89"/>
      <c r="U307" s="89"/>
      <c r="V307" s="89"/>
      <c r="W307" s="89"/>
      <c r="X307" s="89"/>
      <c r="Y307" s="89"/>
      <c r="Z307" s="89"/>
      <c r="AA307" s="89"/>
      <c r="AB307" s="89"/>
      <c r="AC307" s="89"/>
      <c r="AD307" s="89"/>
    </row>
    <row r="308" spans="1:30" ht="14.5" x14ac:dyDescent="0.35">
      <c r="A308" s="89"/>
      <c r="B308" s="81"/>
      <c r="C308" s="89"/>
      <c r="D308" s="89"/>
      <c r="E308" s="89"/>
      <c r="F308" s="89"/>
      <c r="G308" s="89"/>
      <c r="H308" s="89"/>
      <c r="I308" s="89"/>
      <c r="J308" s="89"/>
      <c r="K308" s="89"/>
      <c r="L308" s="89"/>
      <c r="M308" s="89"/>
      <c r="N308" s="89"/>
      <c r="O308" s="89"/>
      <c r="P308" s="89"/>
      <c r="Q308" s="89"/>
      <c r="R308" s="89"/>
      <c r="S308" s="89"/>
      <c r="T308" s="89"/>
      <c r="U308" s="89"/>
      <c r="V308" s="89"/>
      <c r="W308" s="89"/>
      <c r="X308" s="89"/>
      <c r="Y308" s="89"/>
      <c r="Z308" s="89"/>
      <c r="AA308" s="89"/>
      <c r="AB308" s="89"/>
      <c r="AC308" s="89"/>
      <c r="AD308" s="89"/>
    </row>
    <row r="309" spans="1:30" ht="14.5" x14ac:dyDescent="0.35">
      <c r="A309" s="89"/>
      <c r="B309" s="81"/>
      <c r="C309" s="89"/>
      <c r="D309" s="89"/>
      <c r="E309" s="89"/>
      <c r="F309" s="89"/>
      <c r="G309" s="89"/>
      <c r="H309" s="89"/>
      <c r="I309" s="89"/>
      <c r="J309" s="89"/>
      <c r="K309" s="89"/>
      <c r="L309" s="89"/>
      <c r="M309" s="89"/>
      <c r="N309" s="89"/>
      <c r="O309" s="89"/>
      <c r="P309" s="89"/>
      <c r="Q309" s="89"/>
      <c r="R309" s="89"/>
      <c r="S309" s="89"/>
      <c r="T309" s="89"/>
      <c r="U309" s="89"/>
      <c r="V309" s="89"/>
      <c r="W309" s="89"/>
      <c r="X309" s="89"/>
      <c r="Y309" s="89"/>
      <c r="Z309" s="89"/>
      <c r="AA309" s="89"/>
      <c r="AB309" s="89"/>
      <c r="AC309" s="89"/>
      <c r="AD309" s="89"/>
    </row>
    <row r="310" spans="1:30" ht="14.5" x14ac:dyDescent="0.35">
      <c r="A310" s="89"/>
      <c r="B310" s="81"/>
      <c r="C310" s="89"/>
      <c r="D310" s="89"/>
      <c r="E310" s="89"/>
      <c r="F310" s="89"/>
      <c r="G310" s="89"/>
      <c r="H310" s="89"/>
      <c r="I310" s="89"/>
      <c r="J310" s="89"/>
      <c r="K310" s="89"/>
      <c r="L310" s="89"/>
      <c r="M310" s="89"/>
      <c r="N310" s="89"/>
      <c r="O310" s="89"/>
      <c r="P310" s="89"/>
      <c r="Q310" s="89"/>
      <c r="R310" s="89"/>
      <c r="S310" s="89"/>
      <c r="T310" s="89"/>
      <c r="U310" s="89"/>
      <c r="V310" s="89"/>
      <c r="W310" s="89"/>
      <c r="X310" s="89"/>
      <c r="Y310" s="89"/>
      <c r="Z310" s="89"/>
      <c r="AA310" s="89"/>
      <c r="AB310" s="89"/>
      <c r="AC310" s="89"/>
      <c r="AD310" s="89"/>
    </row>
    <row r="311" spans="1:30" ht="14.5" x14ac:dyDescent="0.35">
      <c r="A311" s="89"/>
      <c r="B311" s="81"/>
      <c r="C311" s="89"/>
      <c r="D311" s="89"/>
      <c r="E311" s="89"/>
      <c r="F311" s="89"/>
      <c r="G311" s="89"/>
      <c r="H311" s="89"/>
      <c r="I311" s="89"/>
      <c r="J311" s="89"/>
      <c r="K311" s="89"/>
      <c r="L311" s="89"/>
      <c r="M311" s="89"/>
      <c r="N311" s="89"/>
      <c r="O311" s="89"/>
      <c r="P311" s="89"/>
      <c r="Q311" s="89"/>
      <c r="R311" s="89"/>
      <c r="S311" s="89"/>
      <c r="T311" s="89"/>
      <c r="U311" s="89"/>
      <c r="V311" s="89"/>
      <c r="W311" s="89"/>
      <c r="X311" s="89"/>
      <c r="Y311" s="89"/>
      <c r="Z311" s="89"/>
      <c r="AA311" s="89"/>
      <c r="AB311" s="89"/>
      <c r="AC311" s="89"/>
      <c r="AD311" s="89"/>
    </row>
    <row r="312" spans="1:30" ht="14.5" x14ac:dyDescent="0.35">
      <c r="A312" s="89"/>
      <c r="B312" s="81"/>
      <c r="C312" s="89"/>
      <c r="D312" s="89"/>
      <c r="E312" s="89"/>
      <c r="F312" s="89"/>
      <c r="G312" s="89"/>
      <c r="H312" s="89"/>
      <c r="I312" s="89"/>
      <c r="J312" s="89"/>
      <c r="K312" s="89"/>
      <c r="L312" s="89"/>
      <c r="M312" s="89"/>
      <c r="N312" s="89"/>
      <c r="O312" s="89"/>
      <c r="P312" s="89"/>
      <c r="Q312" s="89"/>
      <c r="R312" s="89"/>
      <c r="S312" s="89"/>
      <c r="T312" s="89"/>
      <c r="U312" s="89"/>
      <c r="V312" s="89"/>
      <c r="W312" s="89"/>
      <c r="X312" s="89"/>
      <c r="Y312" s="89"/>
      <c r="Z312" s="89"/>
      <c r="AA312" s="89"/>
      <c r="AB312" s="89"/>
      <c r="AC312" s="89"/>
      <c r="AD312" s="89"/>
    </row>
    <row r="313" spans="1:30" ht="14.5" x14ac:dyDescent="0.35">
      <c r="A313" s="89"/>
      <c r="B313" s="81"/>
      <c r="C313" s="89"/>
      <c r="D313" s="89"/>
      <c r="E313" s="89"/>
      <c r="F313" s="89"/>
      <c r="G313" s="89"/>
      <c r="H313" s="89"/>
      <c r="I313" s="89"/>
      <c r="J313" s="89"/>
      <c r="K313" s="89"/>
      <c r="L313" s="89"/>
      <c r="M313" s="89"/>
      <c r="N313" s="89"/>
      <c r="O313" s="89"/>
      <c r="P313" s="89"/>
      <c r="Q313" s="89"/>
      <c r="R313" s="89"/>
      <c r="S313" s="89"/>
      <c r="T313" s="89"/>
      <c r="U313" s="89"/>
      <c r="V313" s="89"/>
      <c r="W313" s="89"/>
      <c r="X313" s="89"/>
      <c r="Y313" s="89"/>
      <c r="Z313" s="89"/>
      <c r="AA313" s="89"/>
      <c r="AB313" s="89"/>
      <c r="AC313" s="89"/>
      <c r="AD313" s="89"/>
    </row>
    <row r="314" spans="1:30" ht="14.5" x14ac:dyDescent="0.35">
      <c r="A314" s="89"/>
      <c r="B314" s="81"/>
      <c r="C314" s="89"/>
      <c r="D314" s="89"/>
      <c r="E314" s="89"/>
      <c r="F314" s="89"/>
      <c r="G314" s="89"/>
      <c r="H314" s="89"/>
      <c r="I314" s="89"/>
      <c r="J314" s="89"/>
      <c r="K314" s="89"/>
      <c r="L314" s="89"/>
      <c r="M314" s="89"/>
      <c r="N314" s="89"/>
      <c r="O314" s="89"/>
      <c r="P314" s="89"/>
      <c r="Q314" s="89"/>
      <c r="R314" s="89"/>
      <c r="S314" s="89"/>
      <c r="T314" s="89"/>
      <c r="U314" s="89"/>
      <c r="V314" s="89"/>
      <c r="W314" s="89"/>
      <c r="X314" s="89"/>
      <c r="Y314" s="89"/>
      <c r="Z314" s="89"/>
      <c r="AA314" s="89"/>
      <c r="AB314" s="89"/>
      <c r="AC314" s="89"/>
      <c r="AD314" s="89"/>
    </row>
    <row r="315" spans="1:30" ht="14.5" x14ac:dyDescent="0.35">
      <c r="A315" s="89"/>
      <c r="B315" s="81"/>
      <c r="C315" s="89"/>
      <c r="D315" s="89"/>
      <c r="E315" s="89"/>
      <c r="F315" s="89"/>
      <c r="G315" s="89"/>
      <c r="H315" s="89"/>
      <c r="I315" s="89"/>
      <c r="J315" s="89"/>
      <c r="K315" s="89"/>
      <c r="L315" s="89"/>
      <c r="M315" s="89"/>
      <c r="N315" s="89"/>
      <c r="O315" s="89"/>
      <c r="P315" s="89"/>
      <c r="Q315" s="89"/>
      <c r="R315" s="89"/>
      <c r="S315" s="89"/>
      <c r="T315" s="89"/>
      <c r="U315" s="89"/>
      <c r="V315" s="89"/>
      <c r="W315" s="89"/>
      <c r="X315" s="89"/>
      <c r="Y315" s="89"/>
      <c r="Z315" s="89"/>
      <c r="AA315" s="89"/>
      <c r="AB315" s="89"/>
      <c r="AC315" s="89"/>
      <c r="AD315" s="89"/>
    </row>
    <row r="316" spans="1:30" ht="14.5" x14ac:dyDescent="0.35">
      <c r="A316" s="89"/>
      <c r="B316" s="81"/>
      <c r="C316" s="89"/>
      <c r="D316" s="89"/>
      <c r="E316" s="89"/>
      <c r="F316" s="89"/>
      <c r="G316" s="89"/>
      <c r="H316" s="89"/>
      <c r="I316" s="89"/>
      <c r="J316" s="89"/>
      <c r="K316" s="89"/>
      <c r="L316" s="89"/>
      <c r="M316" s="89"/>
      <c r="N316" s="89"/>
      <c r="O316" s="89"/>
      <c r="P316" s="89"/>
      <c r="Q316" s="89"/>
      <c r="R316" s="89"/>
      <c r="S316" s="89"/>
      <c r="T316" s="89"/>
      <c r="U316" s="89"/>
      <c r="V316" s="89"/>
      <c r="W316" s="89"/>
      <c r="X316" s="89"/>
      <c r="Y316" s="89"/>
      <c r="Z316" s="89"/>
      <c r="AA316" s="89"/>
      <c r="AB316" s="89"/>
      <c r="AC316" s="89"/>
      <c r="AD316" s="89"/>
    </row>
    <row r="317" spans="1:30" ht="14.5" x14ac:dyDescent="0.35">
      <c r="A317" s="89"/>
      <c r="B317" s="81"/>
      <c r="C317" s="89"/>
      <c r="D317" s="89"/>
      <c r="E317" s="89"/>
      <c r="F317" s="89"/>
      <c r="G317" s="89"/>
      <c r="H317" s="89"/>
      <c r="I317" s="89"/>
      <c r="J317" s="89"/>
      <c r="K317" s="89"/>
      <c r="L317" s="89"/>
      <c r="M317" s="89"/>
      <c r="N317" s="89"/>
      <c r="O317" s="89"/>
      <c r="P317" s="89"/>
      <c r="Q317" s="89"/>
      <c r="R317" s="89"/>
      <c r="S317" s="89"/>
      <c r="T317" s="89"/>
      <c r="U317" s="89"/>
      <c r="V317" s="89"/>
      <c r="W317" s="89"/>
      <c r="X317" s="89"/>
      <c r="Y317" s="89"/>
      <c r="Z317" s="89"/>
      <c r="AA317" s="89"/>
      <c r="AB317" s="89"/>
      <c r="AC317" s="89"/>
      <c r="AD317" s="89"/>
    </row>
    <row r="318" spans="1:30" ht="14.5" x14ac:dyDescent="0.35">
      <c r="A318" s="89"/>
      <c r="B318" s="81"/>
      <c r="C318" s="89"/>
      <c r="D318" s="89"/>
      <c r="E318" s="89"/>
      <c r="F318" s="89"/>
      <c r="G318" s="89"/>
      <c r="H318" s="89"/>
      <c r="I318" s="89"/>
      <c r="J318" s="89"/>
      <c r="K318" s="89"/>
      <c r="L318" s="89"/>
      <c r="M318" s="89"/>
      <c r="N318" s="89"/>
      <c r="O318" s="89"/>
      <c r="P318" s="89"/>
      <c r="Q318" s="89"/>
      <c r="R318" s="89"/>
      <c r="S318" s="89"/>
      <c r="T318" s="89"/>
      <c r="U318" s="89"/>
      <c r="V318" s="89"/>
      <c r="W318" s="89"/>
      <c r="X318" s="89"/>
      <c r="Y318" s="89"/>
      <c r="Z318" s="89"/>
      <c r="AA318" s="89"/>
      <c r="AB318" s="89"/>
      <c r="AC318" s="89"/>
      <c r="AD318" s="89"/>
    </row>
    <row r="319" spans="1:30" ht="14.5" x14ac:dyDescent="0.35">
      <c r="A319" s="89"/>
      <c r="B319" s="81"/>
      <c r="C319" s="89"/>
      <c r="D319" s="89"/>
      <c r="E319" s="89"/>
      <c r="F319" s="89"/>
      <c r="G319" s="89"/>
      <c r="H319" s="89"/>
      <c r="I319" s="89"/>
      <c r="J319" s="89"/>
      <c r="K319" s="89"/>
      <c r="L319" s="89"/>
      <c r="M319" s="89"/>
      <c r="N319" s="89"/>
      <c r="O319" s="89"/>
      <c r="P319" s="89"/>
      <c r="Q319" s="89"/>
      <c r="R319" s="89"/>
      <c r="S319" s="89"/>
      <c r="T319" s="89"/>
      <c r="U319" s="89"/>
      <c r="V319" s="89"/>
      <c r="W319" s="89"/>
      <c r="X319" s="89"/>
      <c r="Y319" s="89"/>
      <c r="Z319" s="89"/>
      <c r="AA319" s="89"/>
      <c r="AB319" s="89"/>
      <c r="AC319" s="89"/>
      <c r="AD319" s="89"/>
    </row>
    <row r="320" spans="1:30" ht="14.5" x14ac:dyDescent="0.35">
      <c r="A320" s="89"/>
      <c r="B320" s="81"/>
      <c r="C320" s="89"/>
      <c r="D320" s="89"/>
      <c r="E320" s="89"/>
      <c r="F320" s="89"/>
      <c r="G320" s="89"/>
      <c r="H320" s="89"/>
      <c r="I320" s="89"/>
      <c r="J320" s="89"/>
      <c r="K320" s="89"/>
      <c r="L320" s="89"/>
      <c r="M320" s="89"/>
      <c r="N320" s="89"/>
      <c r="O320" s="89"/>
      <c r="P320" s="89"/>
      <c r="Q320" s="89"/>
      <c r="R320" s="89"/>
      <c r="S320" s="89"/>
      <c r="T320" s="89"/>
      <c r="U320" s="89"/>
      <c r="V320" s="89"/>
      <c r="W320" s="89"/>
      <c r="X320" s="89"/>
      <c r="Y320" s="89"/>
      <c r="Z320" s="89"/>
      <c r="AA320" s="89"/>
      <c r="AB320" s="89"/>
      <c r="AC320" s="89"/>
      <c r="AD320" s="89"/>
    </row>
    <row r="321" spans="1:30" ht="14.5" x14ac:dyDescent="0.35">
      <c r="A321" s="89"/>
      <c r="B321" s="81"/>
      <c r="C321" s="89"/>
      <c r="D321" s="89"/>
      <c r="E321" s="89"/>
      <c r="F321" s="89"/>
      <c r="G321" s="89"/>
      <c r="H321" s="89"/>
      <c r="I321" s="89"/>
      <c r="J321" s="89"/>
      <c r="K321" s="89"/>
      <c r="L321" s="89"/>
      <c r="M321" s="89"/>
      <c r="N321" s="89"/>
      <c r="O321" s="89"/>
      <c r="P321" s="89"/>
      <c r="Q321" s="89"/>
      <c r="R321" s="89"/>
      <c r="S321" s="89"/>
      <c r="T321" s="89"/>
      <c r="U321" s="89"/>
      <c r="V321" s="89"/>
      <c r="W321" s="89"/>
      <c r="X321" s="89"/>
      <c r="Y321" s="89"/>
      <c r="Z321" s="89"/>
      <c r="AA321" s="89"/>
      <c r="AB321" s="89"/>
      <c r="AC321" s="89"/>
      <c r="AD321" s="89"/>
    </row>
    <row r="322" spans="1:30" ht="14.5" x14ac:dyDescent="0.35">
      <c r="A322" s="89"/>
      <c r="B322" s="81"/>
      <c r="C322" s="89"/>
      <c r="D322" s="89"/>
      <c r="E322" s="89"/>
      <c r="F322" s="89"/>
      <c r="G322" s="89"/>
      <c r="H322" s="89"/>
      <c r="I322" s="89"/>
      <c r="J322" s="89"/>
      <c r="K322" s="89"/>
      <c r="L322" s="89"/>
      <c r="M322" s="89"/>
      <c r="N322" s="89"/>
      <c r="O322" s="89"/>
      <c r="P322" s="89"/>
      <c r="Q322" s="89"/>
      <c r="R322" s="89"/>
      <c r="S322" s="89"/>
      <c r="T322" s="89"/>
      <c r="U322" s="89"/>
      <c r="V322" s="89"/>
      <c r="W322" s="89"/>
      <c r="X322" s="89"/>
      <c r="Y322" s="89"/>
      <c r="Z322" s="89"/>
      <c r="AA322" s="89"/>
      <c r="AB322" s="89"/>
      <c r="AC322" s="89"/>
      <c r="AD322" s="89"/>
    </row>
    <row r="323" spans="1:30" ht="14.5" x14ac:dyDescent="0.35">
      <c r="A323" s="89"/>
      <c r="B323" s="81"/>
      <c r="C323" s="89"/>
      <c r="D323" s="89"/>
      <c r="E323" s="89"/>
      <c r="F323" s="89"/>
      <c r="G323" s="89"/>
      <c r="H323" s="89"/>
      <c r="I323" s="89"/>
      <c r="J323" s="89"/>
      <c r="K323" s="89"/>
      <c r="L323" s="89"/>
      <c r="M323" s="89"/>
      <c r="N323" s="89"/>
      <c r="O323" s="89"/>
      <c r="P323" s="89"/>
      <c r="Q323" s="89"/>
      <c r="R323" s="89"/>
      <c r="S323" s="89"/>
      <c r="T323" s="89"/>
      <c r="U323" s="89"/>
      <c r="V323" s="89"/>
      <c r="W323" s="89"/>
      <c r="X323" s="89"/>
      <c r="Y323" s="89"/>
      <c r="Z323" s="89"/>
      <c r="AA323" s="89"/>
      <c r="AB323" s="89"/>
      <c r="AC323" s="89"/>
      <c r="AD323" s="89"/>
    </row>
    <row r="324" spans="1:30" ht="14.5" x14ac:dyDescent="0.35">
      <c r="A324" s="89"/>
      <c r="B324" s="81"/>
      <c r="C324" s="89"/>
      <c r="D324" s="89"/>
      <c r="E324" s="89"/>
      <c r="F324" s="89"/>
      <c r="G324" s="89"/>
      <c r="H324" s="89"/>
      <c r="I324" s="89"/>
      <c r="J324" s="89"/>
      <c r="K324" s="89"/>
      <c r="L324" s="89"/>
      <c r="M324" s="89"/>
      <c r="N324" s="89"/>
      <c r="O324" s="89"/>
      <c r="P324" s="89"/>
      <c r="Q324" s="89"/>
      <c r="R324" s="89"/>
      <c r="S324" s="89"/>
      <c r="T324" s="89"/>
      <c r="U324" s="89"/>
      <c r="V324" s="89"/>
      <c r="W324" s="89"/>
      <c r="X324" s="89"/>
      <c r="Y324" s="89"/>
      <c r="Z324" s="89"/>
      <c r="AA324" s="89"/>
      <c r="AB324" s="89"/>
      <c r="AC324" s="89"/>
      <c r="AD324" s="89"/>
    </row>
    <row r="325" spans="1:30" ht="14.5" x14ac:dyDescent="0.35">
      <c r="A325" s="89"/>
      <c r="B325" s="81"/>
      <c r="C325" s="89"/>
      <c r="D325" s="89"/>
      <c r="E325" s="89"/>
      <c r="F325" s="89"/>
      <c r="G325" s="89"/>
      <c r="H325" s="89"/>
      <c r="I325" s="89"/>
      <c r="J325" s="89"/>
      <c r="K325" s="89"/>
      <c r="L325" s="89"/>
      <c r="M325" s="89"/>
      <c r="N325" s="89"/>
      <c r="O325" s="89"/>
      <c r="P325" s="89"/>
      <c r="Q325" s="89"/>
      <c r="R325" s="89"/>
      <c r="S325" s="89"/>
      <c r="T325" s="89"/>
      <c r="U325" s="89"/>
      <c r="V325" s="89"/>
      <c r="W325" s="89"/>
      <c r="X325" s="89"/>
      <c r="Y325" s="89"/>
      <c r="Z325" s="89"/>
      <c r="AA325" s="89"/>
      <c r="AB325" s="89"/>
      <c r="AC325" s="89"/>
      <c r="AD325" s="89"/>
    </row>
    <row r="326" spans="1:30" ht="14.5" x14ac:dyDescent="0.35">
      <c r="A326" s="89"/>
      <c r="B326" s="81"/>
      <c r="C326" s="89"/>
      <c r="D326" s="89"/>
      <c r="E326" s="89"/>
      <c r="F326" s="89"/>
      <c r="G326" s="89"/>
      <c r="H326" s="89"/>
      <c r="I326" s="89"/>
      <c r="J326" s="89"/>
      <c r="K326" s="89"/>
      <c r="L326" s="89"/>
      <c r="M326" s="89"/>
      <c r="N326" s="89"/>
      <c r="O326" s="89"/>
      <c r="P326" s="89"/>
      <c r="Q326" s="89"/>
      <c r="R326" s="89"/>
      <c r="S326" s="89"/>
      <c r="T326" s="89"/>
      <c r="U326" s="89"/>
      <c r="V326" s="89"/>
      <c r="W326" s="89"/>
      <c r="X326" s="89"/>
      <c r="Y326" s="89"/>
      <c r="Z326" s="89"/>
      <c r="AA326" s="89"/>
      <c r="AB326" s="89"/>
      <c r="AC326" s="89"/>
      <c r="AD326" s="89"/>
    </row>
    <row r="327" spans="1:30" ht="14.5" x14ac:dyDescent="0.35">
      <c r="A327" s="89"/>
      <c r="B327" s="81"/>
      <c r="C327" s="89"/>
      <c r="D327" s="89"/>
      <c r="E327" s="89"/>
      <c r="F327" s="89"/>
      <c r="G327" s="89"/>
      <c r="H327" s="89"/>
      <c r="I327" s="89"/>
      <c r="J327" s="89"/>
      <c r="K327" s="89"/>
      <c r="L327" s="89"/>
      <c r="M327" s="89"/>
      <c r="N327" s="89"/>
      <c r="O327" s="89"/>
      <c r="P327" s="89"/>
      <c r="Q327" s="89"/>
      <c r="R327" s="89"/>
      <c r="S327" s="89"/>
      <c r="T327" s="89"/>
      <c r="U327" s="89"/>
      <c r="V327" s="89"/>
      <c r="W327" s="89"/>
      <c r="X327" s="89"/>
      <c r="Y327" s="89"/>
      <c r="Z327" s="89"/>
      <c r="AA327" s="89"/>
      <c r="AB327" s="89"/>
      <c r="AC327" s="89"/>
      <c r="AD327" s="89"/>
    </row>
    <row r="328" spans="1:30" ht="14.5" x14ac:dyDescent="0.35">
      <c r="A328" s="89"/>
      <c r="B328" s="81"/>
      <c r="C328" s="89"/>
      <c r="D328" s="89"/>
      <c r="E328" s="89"/>
      <c r="F328" s="89"/>
      <c r="G328" s="89"/>
      <c r="H328" s="89"/>
      <c r="I328" s="89"/>
      <c r="J328" s="89"/>
      <c r="K328" s="89"/>
      <c r="L328" s="89"/>
      <c r="M328" s="89"/>
      <c r="N328" s="89"/>
      <c r="O328" s="89"/>
      <c r="P328" s="89"/>
      <c r="Q328" s="89"/>
      <c r="R328" s="89"/>
      <c r="S328" s="89"/>
      <c r="T328" s="89"/>
      <c r="U328" s="89"/>
      <c r="V328" s="89"/>
      <c r="W328" s="89"/>
      <c r="X328" s="89"/>
      <c r="Y328" s="89"/>
      <c r="Z328" s="89"/>
      <c r="AA328" s="89"/>
      <c r="AB328" s="89"/>
      <c r="AC328" s="89"/>
      <c r="AD328" s="89"/>
    </row>
    <row r="329" spans="1:30" ht="14.5" x14ac:dyDescent="0.35">
      <c r="A329" s="89"/>
      <c r="B329" s="81"/>
      <c r="C329" s="89"/>
      <c r="D329" s="89"/>
      <c r="E329" s="89"/>
      <c r="F329" s="89"/>
      <c r="G329" s="89"/>
      <c r="H329" s="89"/>
      <c r="I329" s="89"/>
      <c r="J329" s="89"/>
      <c r="K329" s="89"/>
      <c r="L329" s="89"/>
      <c r="M329" s="89"/>
      <c r="N329" s="89"/>
      <c r="O329" s="89"/>
      <c r="P329" s="89"/>
      <c r="Q329" s="89"/>
      <c r="R329" s="89"/>
      <c r="S329" s="89"/>
      <c r="T329" s="89"/>
      <c r="U329" s="89"/>
      <c r="V329" s="89"/>
      <c r="W329" s="89"/>
      <c r="X329" s="89"/>
      <c r="Y329" s="89"/>
      <c r="Z329" s="89"/>
      <c r="AA329" s="89"/>
      <c r="AB329" s="89"/>
      <c r="AC329" s="89"/>
      <c r="AD329" s="89"/>
    </row>
    <row r="330" spans="1:30" ht="14.5" x14ac:dyDescent="0.35">
      <c r="A330" s="89"/>
      <c r="B330" s="81"/>
      <c r="C330" s="89"/>
      <c r="D330" s="89"/>
      <c r="E330" s="89"/>
      <c r="F330" s="89"/>
      <c r="G330" s="89"/>
      <c r="H330" s="89"/>
      <c r="I330" s="89"/>
      <c r="J330" s="89"/>
      <c r="K330" s="89"/>
      <c r="L330" s="89"/>
      <c r="M330" s="89"/>
      <c r="N330" s="89"/>
      <c r="O330" s="89"/>
      <c r="P330" s="89"/>
      <c r="Q330" s="89"/>
      <c r="R330" s="89"/>
      <c r="S330" s="89"/>
      <c r="T330" s="89"/>
      <c r="U330" s="89"/>
      <c r="V330" s="89"/>
      <c r="W330" s="89"/>
      <c r="X330" s="89"/>
      <c r="Y330" s="89"/>
      <c r="Z330" s="89"/>
      <c r="AA330" s="89"/>
      <c r="AB330" s="89"/>
      <c r="AC330" s="89"/>
      <c r="AD330" s="89"/>
    </row>
    <row r="331" spans="1:30" ht="14.5" x14ac:dyDescent="0.35">
      <c r="A331" s="89"/>
      <c r="B331" s="81"/>
      <c r="C331" s="89"/>
      <c r="D331" s="89"/>
      <c r="E331" s="89"/>
      <c r="F331" s="89"/>
      <c r="G331" s="89"/>
      <c r="H331" s="89"/>
      <c r="I331" s="89"/>
      <c r="J331" s="89"/>
      <c r="K331" s="89"/>
      <c r="L331" s="89"/>
      <c r="M331" s="89"/>
      <c r="N331" s="89"/>
      <c r="O331" s="89"/>
      <c r="P331" s="89"/>
      <c r="Q331" s="89"/>
      <c r="R331" s="89"/>
      <c r="S331" s="89"/>
      <c r="T331" s="89"/>
      <c r="U331" s="89"/>
      <c r="V331" s="89"/>
      <c r="W331" s="89"/>
      <c r="X331" s="89"/>
      <c r="Y331" s="89"/>
      <c r="Z331" s="89"/>
      <c r="AA331" s="89"/>
      <c r="AB331" s="89"/>
      <c r="AC331" s="89"/>
      <c r="AD331" s="89"/>
    </row>
    <row r="332" spans="1:30" ht="14.5" x14ac:dyDescent="0.35">
      <c r="A332" s="89"/>
      <c r="B332" s="81"/>
      <c r="C332" s="89"/>
      <c r="D332" s="89"/>
      <c r="E332" s="89"/>
      <c r="F332" s="89"/>
      <c r="G332" s="89"/>
      <c r="H332" s="89"/>
      <c r="I332" s="89"/>
      <c r="J332" s="89"/>
      <c r="K332" s="89"/>
      <c r="L332" s="89"/>
      <c r="M332" s="89"/>
      <c r="N332" s="89"/>
      <c r="O332" s="89"/>
      <c r="P332" s="89"/>
      <c r="Q332" s="89"/>
      <c r="R332" s="89"/>
      <c r="S332" s="89"/>
      <c r="T332" s="89"/>
      <c r="U332" s="89"/>
      <c r="V332" s="89"/>
      <c r="W332" s="89"/>
      <c r="X332" s="89"/>
      <c r="Y332" s="89"/>
      <c r="Z332" s="89"/>
      <c r="AA332" s="89"/>
      <c r="AB332" s="89"/>
      <c r="AC332" s="89"/>
      <c r="AD332" s="89"/>
    </row>
    <row r="333" spans="1:30" ht="14.5" x14ac:dyDescent="0.35">
      <c r="A333" s="89"/>
      <c r="B333" s="81"/>
      <c r="C333" s="89"/>
      <c r="D333" s="89"/>
      <c r="E333" s="89"/>
      <c r="F333" s="89"/>
      <c r="G333" s="89"/>
      <c r="H333" s="89"/>
      <c r="I333" s="89"/>
      <c r="J333" s="89"/>
      <c r="K333" s="89"/>
      <c r="L333" s="89"/>
      <c r="M333" s="89"/>
      <c r="N333" s="89"/>
      <c r="O333" s="89"/>
      <c r="P333" s="89"/>
      <c r="Q333" s="89"/>
      <c r="R333" s="89"/>
      <c r="S333" s="89"/>
      <c r="T333" s="89"/>
      <c r="U333" s="89"/>
      <c r="V333" s="89"/>
      <c r="W333" s="89"/>
      <c r="X333" s="89"/>
      <c r="Y333" s="89"/>
      <c r="Z333" s="89"/>
      <c r="AA333" s="89"/>
      <c r="AB333" s="89"/>
      <c r="AC333" s="89"/>
      <c r="AD333" s="89"/>
    </row>
    <row r="334" spans="1:30" ht="14.5" x14ac:dyDescent="0.35">
      <c r="A334" s="89"/>
      <c r="B334" s="81"/>
      <c r="C334" s="89"/>
      <c r="D334" s="89"/>
      <c r="E334" s="89"/>
      <c r="F334" s="89"/>
      <c r="G334" s="89"/>
      <c r="H334" s="89"/>
      <c r="I334" s="89"/>
      <c r="J334" s="89"/>
      <c r="K334" s="89"/>
      <c r="L334" s="89"/>
      <c r="M334" s="89"/>
      <c r="N334" s="89"/>
      <c r="O334" s="89"/>
      <c r="P334" s="89"/>
      <c r="Q334" s="89"/>
      <c r="R334" s="89"/>
      <c r="S334" s="89"/>
      <c r="T334" s="89"/>
      <c r="U334" s="89"/>
      <c r="V334" s="89"/>
      <c r="W334" s="89"/>
      <c r="X334" s="89"/>
      <c r="Y334" s="89"/>
      <c r="Z334" s="89"/>
      <c r="AA334" s="89"/>
      <c r="AB334" s="89"/>
      <c r="AC334" s="89"/>
      <c r="AD334" s="89"/>
    </row>
    <row r="335" spans="1:30" ht="14.5" x14ac:dyDescent="0.35">
      <c r="A335" s="89"/>
      <c r="B335" s="81"/>
      <c r="C335" s="89"/>
      <c r="D335" s="89"/>
      <c r="E335" s="89"/>
      <c r="F335" s="89"/>
      <c r="G335" s="89"/>
      <c r="H335" s="89"/>
      <c r="I335" s="89"/>
      <c r="J335" s="89"/>
      <c r="K335" s="89"/>
      <c r="L335" s="89"/>
      <c r="M335" s="89"/>
      <c r="N335" s="89"/>
      <c r="O335" s="89"/>
      <c r="P335" s="89"/>
      <c r="Q335" s="89"/>
      <c r="R335" s="89"/>
      <c r="S335" s="89"/>
      <c r="T335" s="89"/>
      <c r="U335" s="89"/>
      <c r="V335" s="89"/>
      <c r="W335" s="89"/>
      <c r="X335" s="89"/>
      <c r="Y335" s="89"/>
      <c r="Z335" s="89"/>
      <c r="AA335" s="89"/>
      <c r="AB335" s="89"/>
      <c r="AC335" s="89"/>
      <c r="AD335" s="89"/>
    </row>
    <row r="336" spans="1:30" ht="14.5" x14ac:dyDescent="0.35">
      <c r="A336" s="89"/>
      <c r="B336" s="81"/>
      <c r="C336" s="89"/>
      <c r="D336" s="89"/>
      <c r="E336" s="89"/>
      <c r="F336" s="89"/>
      <c r="G336" s="89"/>
      <c r="H336" s="89"/>
      <c r="I336" s="89"/>
      <c r="J336" s="89"/>
      <c r="K336" s="89"/>
      <c r="L336" s="89"/>
      <c r="M336" s="89"/>
      <c r="N336" s="89"/>
      <c r="O336" s="89"/>
      <c r="P336" s="89"/>
      <c r="Q336" s="89"/>
      <c r="R336" s="89"/>
      <c r="S336" s="89"/>
      <c r="T336" s="89"/>
      <c r="U336" s="89"/>
      <c r="V336" s="89"/>
      <c r="W336" s="89"/>
      <c r="X336" s="89"/>
      <c r="Y336" s="89"/>
      <c r="Z336" s="89"/>
      <c r="AA336" s="89"/>
      <c r="AB336" s="89"/>
      <c r="AC336" s="89"/>
      <c r="AD336" s="89"/>
    </row>
    <row r="337" spans="1:30" ht="14.5" x14ac:dyDescent="0.35">
      <c r="A337" s="89"/>
      <c r="B337" s="81"/>
      <c r="C337" s="89"/>
      <c r="D337" s="89"/>
      <c r="E337" s="89"/>
      <c r="F337" s="89"/>
      <c r="G337" s="89"/>
      <c r="H337" s="89"/>
      <c r="I337" s="89"/>
      <c r="J337" s="89"/>
      <c r="K337" s="89"/>
      <c r="L337" s="89"/>
      <c r="M337" s="89"/>
      <c r="N337" s="89"/>
      <c r="O337" s="89"/>
      <c r="P337" s="89"/>
      <c r="Q337" s="89"/>
      <c r="R337" s="89"/>
      <c r="S337" s="89"/>
      <c r="T337" s="89"/>
      <c r="U337" s="89"/>
      <c r="V337" s="89"/>
      <c r="W337" s="89"/>
      <c r="X337" s="89"/>
      <c r="Y337" s="89"/>
      <c r="Z337" s="89"/>
      <c r="AA337" s="89"/>
      <c r="AB337" s="89"/>
      <c r="AC337" s="89"/>
      <c r="AD337" s="89"/>
    </row>
    <row r="338" spans="1:30" ht="14.5" x14ac:dyDescent="0.35">
      <c r="A338" s="89"/>
      <c r="B338" s="81"/>
      <c r="C338" s="89"/>
      <c r="D338" s="89"/>
      <c r="E338" s="89"/>
      <c r="F338" s="89"/>
      <c r="G338" s="89"/>
      <c r="H338" s="89"/>
      <c r="I338" s="89"/>
      <c r="J338" s="89"/>
      <c r="K338" s="89"/>
      <c r="L338" s="89"/>
      <c r="M338" s="89"/>
      <c r="N338" s="89"/>
      <c r="O338" s="89"/>
      <c r="P338" s="89"/>
      <c r="Q338" s="89"/>
      <c r="R338" s="89"/>
      <c r="S338" s="89"/>
      <c r="T338" s="89"/>
      <c r="U338" s="89"/>
      <c r="V338" s="89"/>
      <c r="W338" s="89"/>
      <c r="X338" s="89"/>
      <c r="Y338" s="89"/>
      <c r="Z338" s="89"/>
      <c r="AA338" s="89"/>
      <c r="AB338" s="89"/>
      <c r="AC338" s="89"/>
      <c r="AD338" s="89"/>
    </row>
    <row r="339" spans="1:30" ht="14.5" x14ac:dyDescent="0.35">
      <c r="A339" s="89"/>
      <c r="B339" s="81"/>
      <c r="C339" s="89"/>
      <c r="D339" s="89"/>
      <c r="E339" s="89"/>
      <c r="F339" s="89"/>
      <c r="G339" s="89"/>
      <c r="H339" s="89"/>
      <c r="I339" s="89"/>
      <c r="J339" s="89"/>
      <c r="K339" s="89"/>
      <c r="L339" s="89"/>
      <c r="M339" s="89"/>
      <c r="N339" s="89"/>
      <c r="O339" s="89"/>
      <c r="P339" s="89"/>
      <c r="Q339" s="89"/>
      <c r="R339" s="89"/>
      <c r="S339" s="89"/>
      <c r="T339" s="89"/>
      <c r="U339" s="89"/>
      <c r="V339" s="89"/>
      <c r="W339" s="89"/>
      <c r="X339" s="89"/>
      <c r="Y339" s="89"/>
      <c r="Z339" s="89"/>
      <c r="AA339" s="89"/>
      <c r="AB339" s="89"/>
      <c r="AC339" s="89"/>
      <c r="AD339" s="89"/>
    </row>
    <row r="340" spans="1:30" ht="14.5" x14ac:dyDescent="0.35">
      <c r="A340" s="89"/>
      <c r="B340" s="81"/>
      <c r="C340" s="89"/>
      <c r="D340" s="89"/>
      <c r="E340" s="89"/>
      <c r="F340" s="89"/>
      <c r="G340" s="89"/>
      <c r="H340" s="89"/>
      <c r="I340" s="89"/>
      <c r="J340" s="89"/>
      <c r="K340" s="89"/>
      <c r="L340" s="89"/>
      <c r="M340" s="89"/>
      <c r="N340" s="89"/>
      <c r="O340" s="89"/>
      <c r="P340" s="89"/>
      <c r="Q340" s="89"/>
      <c r="R340" s="89"/>
      <c r="S340" s="89"/>
      <c r="T340" s="89"/>
      <c r="U340" s="89"/>
      <c r="V340" s="89"/>
      <c r="W340" s="89"/>
      <c r="X340" s="89"/>
      <c r="Y340" s="89"/>
      <c r="Z340" s="89"/>
      <c r="AA340" s="89"/>
      <c r="AB340" s="89"/>
      <c r="AC340" s="89"/>
      <c r="AD340" s="89"/>
    </row>
    <row r="341" spans="1:30" ht="14.5" x14ac:dyDescent="0.35">
      <c r="A341" s="89"/>
      <c r="B341" s="81"/>
      <c r="C341" s="89"/>
      <c r="D341" s="89"/>
      <c r="E341" s="89"/>
      <c r="F341" s="89"/>
      <c r="G341" s="89"/>
      <c r="H341" s="89"/>
      <c r="I341" s="89"/>
      <c r="J341" s="89"/>
      <c r="K341" s="89"/>
      <c r="L341" s="89"/>
      <c r="M341" s="89"/>
      <c r="N341" s="89"/>
      <c r="O341" s="89"/>
      <c r="P341" s="89"/>
      <c r="Q341" s="89"/>
      <c r="R341" s="89"/>
      <c r="S341" s="89"/>
      <c r="T341" s="89"/>
      <c r="U341" s="89"/>
      <c r="V341" s="89"/>
      <c r="W341" s="89"/>
      <c r="X341" s="89"/>
      <c r="Y341" s="89"/>
      <c r="Z341" s="89"/>
      <c r="AA341" s="89"/>
      <c r="AB341" s="89"/>
      <c r="AC341" s="89"/>
      <c r="AD341" s="89"/>
    </row>
    <row r="342" spans="1:30" ht="14.5" x14ac:dyDescent="0.35">
      <c r="A342" s="89"/>
      <c r="B342" s="81"/>
      <c r="C342" s="89"/>
      <c r="D342" s="89"/>
      <c r="E342" s="89"/>
      <c r="F342" s="89"/>
      <c r="G342" s="89"/>
      <c r="H342" s="89"/>
      <c r="I342" s="89"/>
      <c r="J342" s="89"/>
      <c r="K342" s="89"/>
      <c r="L342" s="89"/>
      <c r="M342" s="89"/>
      <c r="N342" s="89"/>
      <c r="O342" s="89"/>
      <c r="P342" s="89"/>
      <c r="Q342" s="89"/>
      <c r="R342" s="89"/>
      <c r="S342" s="89"/>
      <c r="T342" s="89"/>
      <c r="U342" s="89"/>
      <c r="V342" s="89"/>
      <c r="W342" s="89"/>
      <c r="X342" s="89"/>
      <c r="Y342" s="89"/>
      <c r="Z342" s="89"/>
      <c r="AA342" s="89"/>
      <c r="AB342" s="89"/>
      <c r="AC342" s="89"/>
      <c r="AD342" s="89"/>
    </row>
    <row r="343" spans="1:30" ht="14.5" x14ac:dyDescent="0.35">
      <c r="A343" s="89"/>
      <c r="B343" s="81"/>
      <c r="C343" s="89"/>
      <c r="D343" s="89"/>
      <c r="E343" s="89"/>
      <c r="F343" s="89"/>
      <c r="G343" s="89"/>
      <c r="H343" s="89"/>
      <c r="I343" s="89"/>
      <c r="J343" s="89"/>
      <c r="K343" s="89"/>
      <c r="L343" s="89"/>
      <c r="M343" s="89"/>
      <c r="N343" s="89"/>
      <c r="O343" s="89"/>
      <c r="P343" s="89"/>
      <c r="Q343" s="89"/>
      <c r="R343" s="89"/>
      <c r="S343" s="89"/>
      <c r="T343" s="89"/>
      <c r="U343" s="89"/>
      <c r="V343" s="89"/>
      <c r="W343" s="89"/>
      <c r="X343" s="89"/>
      <c r="Y343" s="89"/>
      <c r="Z343" s="89"/>
      <c r="AA343" s="89"/>
      <c r="AB343" s="89"/>
      <c r="AC343" s="89"/>
      <c r="AD343" s="89"/>
    </row>
    <row r="344" spans="1:30" ht="14.5" x14ac:dyDescent="0.35">
      <c r="A344" s="89"/>
      <c r="B344" s="81"/>
      <c r="C344" s="89"/>
      <c r="D344" s="89"/>
      <c r="E344" s="89"/>
      <c r="F344" s="89"/>
      <c r="G344" s="89"/>
      <c r="H344" s="89"/>
      <c r="I344" s="89"/>
      <c r="J344" s="89"/>
      <c r="K344" s="89"/>
      <c r="L344" s="89"/>
      <c r="M344" s="89"/>
      <c r="N344" s="89"/>
      <c r="O344" s="89"/>
      <c r="P344" s="89"/>
      <c r="Q344" s="89"/>
      <c r="R344" s="89"/>
      <c r="S344" s="89"/>
      <c r="T344" s="89"/>
      <c r="U344" s="89"/>
      <c r="V344" s="89"/>
      <c r="W344" s="89"/>
      <c r="X344" s="89"/>
      <c r="Y344" s="89"/>
      <c r="Z344" s="89"/>
      <c r="AA344" s="89"/>
      <c r="AB344" s="89"/>
      <c r="AC344" s="89"/>
      <c r="AD344" s="89"/>
    </row>
    <row r="345" spans="1:30" ht="14.5" x14ac:dyDescent="0.35">
      <c r="A345" s="89"/>
      <c r="B345" s="81"/>
      <c r="C345" s="89"/>
      <c r="D345" s="89"/>
      <c r="E345" s="89"/>
      <c r="F345" s="89"/>
      <c r="G345" s="89"/>
      <c r="H345" s="89"/>
      <c r="I345" s="89"/>
      <c r="J345" s="89"/>
      <c r="K345" s="89"/>
      <c r="L345" s="89"/>
      <c r="M345" s="89"/>
      <c r="N345" s="89"/>
      <c r="O345" s="89"/>
      <c r="P345" s="89"/>
      <c r="Q345" s="89"/>
      <c r="R345" s="89"/>
      <c r="S345" s="89"/>
      <c r="T345" s="89"/>
      <c r="U345" s="89"/>
      <c r="V345" s="89"/>
      <c r="W345" s="89"/>
      <c r="X345" s="89"/>
      <c r="Y345" s="89"/>
      <c r="Z345" s="89"/>
      <c r="AA345" s="89"/>
      <c r="AB345" s="89"/>
      <c r="AC345" s="89"/>
      <c r="AD345" s="89"/>
    </row>
    <row r="346" spans="1:30" ht="14.5" x14ac:dyDescent="0.35">
      <c r="A346" s="89"/>
      <c r="B346" s="81"/>
      <c r="C346" s="89"/>
      <c r="D346" s="89"/>
      <c r="E346" s="89"/>
      <c r="F346" s="89"/>
      <c r="G346" s="89"/>
      <c r="H346" s="89"/>
      <c r="I346" s="89"/>
      <c r="J346" s="89"/>
      <c r="K346" s="89"/>
      <c r="L346" s="89"/>
      <c r="M346" s="89"/>
      <c r="N346" s="89"/>
      <c r="O346" s="89"/>
      <c r="P346" s="89"/>
      <c r="Q346" s="89"/>
      <c r="R346" s="89"/>
      <c r="S346" s="89"/>
      <c r="T346" s="89"/>
      <c r="U346" s="89"/>
      <c r="V346" s="89"/>
      <c r="W346" s="89"/>
      <c r="X346" s="89"/>
      <c r="Y346" s="89"/>
      <c r="Z346" s="89"/>
      <c r="AA346" s="89"/>
      <c r="AB346" s="89"/>
      <c r="AC346" s="89"/>
      <c r="AD346" s="89"/>
    </row>
    <row r="347" spans="1:30" ht="14.5" x14ac:dyDescent="0.35">
      <c r="A347" s="89"/>
      <c r="B347" s="81"/>
      <c r="C347" s="89"/>
      <c r="D347" s="89"/>
      <c r="E347" s="89"/>
      <c r="F347" s="89"/>
      <c r="G347" s="89"/>
      <c r="H347" s="89"/>
      <c r="I347" s="89"/>
      <c r="J347" s="89"/>
      <c r="K347" s="89"/>
      <c r="L347" s="89"/>
      <c r="M347" s="89"/>
      <c r="N347" s="89"/>
      <c r="O347" s="89"/>
      <c r="P347" s="89"/>
      <c r="Q347" s="89"/>
      <c r="R347" s="89"/>
      <c r="S347" s="89"/>
      <c r="T347" s="89"/>
      <c r="U347" s="89"/>
      <c r="V347" s="89"/>
      <c r="W347" s="89"/>
      <c r="X347" s="89"/>
      <c r="Y347" s="89"/>
      <c r="Z347" s="89"/>
      <c r="AA347" s="89"/>
      <c r="AB347" s="89"/>
      <c r="AC347" s="89"/>
      <c r="AD347" s="89"/>
    </row>
    <row r="348" spans="1:30" ht="14.5" x14ac:dyDescent="0.35">
      <c r="A348" s="89"/>
      <c r="B348" s="81"/>
      <c r="C348" s="89"/>
      <c r="D348" s="89"/>
      <c r="E348" s="89"/>
      <c r="F348" s="89"/>
      <c r="G348" s="89"/>
      <c r="H348" s="89"/>
      <c r="I348" s="89"/>
      <c r="J348" s="89"/>
      <c r="K348" s="89"/>
      <c r="L348" s="89"/>
      <c r="M348" s="89"/>
      <c r="N348" s="89"/>
      <c r="O348" s="89"/>
      <c r="P348" s="89"/>
      <c r="Q348" s="89"/>
      <c r="R348" s="89"/>
      <c r="S348" s="89"/>
      <c r="T348" s="89"/>
      <c r="U348" s="89"/>
      <c r="V348" s="89"/>
      <c r="W348" s="89"/>
      <c r="X348" s="89"/>
      <c r="Y348" s="89"/>
      <c r="Z348" s="89"/>
      <c r="AA348" s="89"/>
      <c r="AB348" s="89"/>
      <c r="AC348" s="89"/>
      <c r="AD348" s="89"/>
    </row>
    <row r="349" spans="1:30" ht="14.5" x14ac:dyDescent="0.35">
      <c r="A349" s="89"/>
      <c r="B349" s="81"/>
      <c r="C349" s="89"/>
      <c r="D349" s="89"/>
      <c r="E349" s="89"/>
      <c r="F349" s="89"/>
      <c r="G349" s="89"/>
      <c r="H349" s="89"/>
      <c r="I349" s="89"/>
      <c r="J349" s="89"/>
      <c r="K349" s="89"/>
      <c r="L349" s="89"/>
      <c r="M349" s="89"/>
      <c r="N349" s="89"/>
      <c r="O349" s="89"/>
      <c r="P349" s="89"/>
      <c r="Q349" s="89"/>
      <c r="R349" s="89"/>
      <c r="S349" s="89"/>
      <c r="T349" s="89"/>
      <c r="U349" s="89"/>
      <c r="V349" s="89"/>
      <c r="W349" s="89"/>
      <c r="X349" s="89"/>
      <c r="Y349" s="89"/>
      <c r="Z349" s="89"/>
      <c r="AA349" s="89"/>
      <c r="AB349" s="89"/>
      <c r="AC349" s="89"/>
      <c r="AD349" s="89"/>
    </row>
    <row r="350" spans="1:30" ht="14.5" x14ac:dyDescent="0.35">
      <c r="A350" s="89"/>
      <c r="B350" s="81"/>
      <c r="C350" s="89"/>
      <c r="D350" s="89"/>
      <c r="E350" s="89"/>
      <c r="F350" s="89"/>
      <c r="G350" s="89"/>
      <c r="H350" s="89"/>
      <c r="I350" s="89"/>
      <c r="J350" s="89"/>
      <c r="K350" s="89"/>
      <c r="L350" s="89"/>
      <c r="M350" s="89"/>
      <c r="N350" s="89"/>
      <c r="O350" s="89"/>
      <c r="P350" s="89"/>
      <c r="Q350" s="89"/>
      <c r="R350" s="89"/>
      <c r="S350" s="89"/>
      <c r="T350" s="89"/>
      <c r="U350" s="89"/>
      <c r="V350" s="89"/>
      <c r="W350" s="89"/>
      <c r="X350" s="89"/>
      <c r="Y350" s="89"/>
      <c r="Z350" s="89"/>
      <c r="AA350" s="89"/>
      <c r="AB350" s="89"/>
      <c r="AC350" s="89"/>
      <c r="AD350" s="89"/>
    </row>
    <row r="351" spans="1:30" ht="14.5" x14ac:dyDescent="0.35">
      <c r="A351" s="89"/>
      <c r="B351" s="81"/>
      <c r="C351" s="89"/>
      <c r="D351" s="89"/>
      <c r="E351" s="89"/>
      <c r="F351" s="89"/>
      <c r="G351" s="89"/>
      <c r="H351" s="89"/>
      <c r="I351" s="89"/>
      <c r="J351" s="89"/>
      <c r="K351" s="89"/>
      <c r="L351" s="89"/>
      <c r="M351" s="89"/>
      <c r="N351" s="89"/>
      <c r="O351" s="89"/>
      <c r="P351" s="89"/>
      <c r="Q351" s="89"/>
      <c r="R351" s="89"/>
      <c r="S351" s="89"/>
      <c r="T351" s="89"/>
      <c r="U351" s="89"/>
      <c r="V351" s="89"/>
      <c r="W351" s="89"/>
      <c r="X351" s="89"/>
      <c r="Y351" s="89"/>
      <c r="Z351" s="89"/>
      <c r="AA351" s="89"/>
      <c r="AB351" s="89"/>
      <c r="AC351" s="89"/>
      <c r="AD351" s="89"/>
    </row>
    <row r="352" spans="1:30" ht="14.5" x14ac:dyDescent="0.35">
      <c r="A352" s="89"/>
      <c r="B352" s="81"/>
      <c r="C352" s="89"/>
      <c r="D352" s="89"/>
      <c r="E352" s="89"/>
      <c r="F352" s="89"/>
      <c r="G352" s="89"/>
      <c r="H352" s="89"/>
      <c r="I352" s="89"/>
      <c r="J352" s="89"/>
      <c r="K352" s="89"/>
      <c r="L352" s="89"/>
      <c r="M352" s="89"/>
      <c r="N352" s="89"/>
      <c r="O352" s="89"/>
      <c r="P352" s="89"/>
      <c r="Q352" s="89"/>
      <c r="R352" s="89"/>
      <c r="S352" s="89"/>
      <c r="T352" s="89"/>
      <c r="U352" s="89"/>
      <c r="V352" s="89"/>
      <c r="W352" s="89"/>
      <c r="X352" s="89"/>
      <c r="Y352" s="89"/>
      <c r="Z352" s="89"/>
      <c r="AA352" s="89"/>
      <c r="AB352" s="89"/>
      <c r="AC352" s="89"/>
      <c r="AD352" s="89"/>
    </row>
    <row r="353" spans="1:30" ht="14.5" x14ac:dyDescent="0.35">
      <c r="A353" s="89"/>
      <c r="B353" s="81"/>
      <c r="C353" s="89"/>
      <c r="D353" s="89"/>
      <c r="E353" s="89"/>
      <c r="F353" s="89"/>
      <c r="G353" s="89"/>
      <c r="H353" s="89"/>
      <c r="I353" s="89"/>
      <c r="J353" s="89"/>
      <c r="K353" s="89"/>
      <c r="L353" s="89"/>
      <c r="M353" s="89"/>
      <c r="N353" s="89"/>
      <c r="O353" s="89"/>
      <c r="P353" s="89"/>
      <c r="Q353" s="89"/>
      <c r="R353" s="89"/>
      <c r="S353" s="89"/>
      <c r="T353" s="89"/>
      <c r="U353" s="89"/>
      <c r="V353" s="89"/>
      <c r="W353" s="89"/>
      <c r="X353" s="89"/>
      <c r="Y353" s="89"/>
      <c r="Z353" s="89"/>
      <c r="AA353" s="89"/>
      <c r="AB353" s="89"/>
      <c r="AC353" s="89"/>
      <c r="AD353" s="89"/>
    </row>
    <row r="354" spans="1:30" ht="14.5" x14ac:dyDescent="0.35">
      <c r="A354" s="89"/>
      <c r="B354" s="81"/>
      <c r="C354" s="89"/>
      <c r="D354" s="89"/>
      <c r="E354" s="89"/>
      <c r="F354" s="89"/>
      <c r="G354" s="89"/>
      <c r="H354" s="89"/>
      <c r="I354" s="89"/>
      <c r="J354" s="89"/>
      <c r="K354" s="89"/>
      <c r="L354" s="89"/>
      <c r="M354" s="89"/>
      <c r="N354" s="89"/>
      <c r="O354" s="89"/>
      <c r="P354" s="89"/>
      <c r="Q354" s="89"/>
      <c r="R354" s="89"/>
      <c r="S354" s="89"/>
      <c r="T354" s="89"/>
      <c r="U354" s="89"/>
      <c r="V354" s="89"/>
      <c r="W354" s="89"/>
      <c r="X354" s="89"/>
      <c r="Y354" s="89"/>
      <c r="Z354" s="89"/>
      <c r="AA354" s="89"/>
      <c r="AB354" s="89"/>
      <c r="AC354" s="89"/>
      <c r="AD354" s="89"/>
    </row>
    <row r="355" spans="1:30" ht="14.5" x14ac:dyDescent="0.35">
      <c r="A355" s="89"/>
      <c r="B355" s="81"/>
      <c r="C355" s="89"/>
      <c r="D355" s="89"/>
      <c r="E355" s="89"/>
      <c r="F355" s="89"/>
      <c r="G355" s="89"/>
      <c r="H355" s="89"/>
      <c r="I355" s="89"/>
      <c r="J355" s="89"/>
      <c r="K355" s="89"/>
      <c r="L355" s="89"/>
      <c r="M355" s="89"/>
      <c r="N355" s="89"/>
      <c r="O355" s="89"/>
      <c r="P355" s="89"/>
      <c r="Q355" s="89"/>
      <c r="R355" s="89"/>
      <c r="S355" s="89"/>
      <c r="T355" s="89"/>
      <c r="U355" s="89"/>
      <c r="V355" s="89"/>
      <c r="W355" s="89"/>
      <c r="X355" s="89"/>
      <c r="Y355" s="89"/>
      <c r="Z355" s="89"/>
      <c r="AA355" s="89"/>
      <c r="AB355" s="89"/>
      <c r="AC355" s="89"/>
      <c r="AD355" s="89"/>
    </row>
    <row r="356" spans="1:30" ht="14.5" x14ac:dyDescent="0.35">
      <c r="A356" s="89"/>
      <c r="B356" s="81"/>
      <c r="C356" s="89"/>
      <c r="D356" s="89"/>
      <c r="E356" s="89"/>
      <c r="F356" s="89"/>
      <c r="G356" s="89"/>
      <c r="H356" s="89"/>
      <c r="I356" s="89"/>
      <c r="J356" s="89"/>
      <c r="K356" s="89"/>
      <c r="L356" s="89"/>
      <c r="M356" s="89"/>
      <c r="N356" s="89"/>
      <c r="O356" s="89"/>
      <c r="P356" s="89"/>
      <c r="Q356" s="89"/>
      <c r="R356" s="89"/>
      <c r="S356" s="89"/>
      <c r="T356" s="89"/>
      <c r="U356" s="89"/>
      <c r="V356" s="89"/>
      <c r="W356" s="89"/>
      <c r="X356" s="89"/>
      <c r="Y356" s="89"/>
      <c r="Z356" s="89"/>
      <c r="AA356" s="89"/>
      <c r="AB356" s="89"/>
      <c r="AC356" s="89"/>
      <c r="AD356" s="89"/>
    </row>
    <row r="357" spans="1:30" ht="14.5" x14ac:dyDescent="0.35">
      <c r="A357" s="89"/>
      <c r="B357" s="81"/>
      <c r="C357" s="89"/>
      <c r="D357" s="89"/>
      <c r="E357" s="89"/>
      <c r="F357" s="89"/>
      <c r="G357" s="89"/>
      <c r="H357" s="89"/>
      <c r="I357" s="89"/>
      <c r="J357" s="89"/>
      <c r="K357" s="89"/>
      <c r="L357" s="89"/>
      <c r="M357" s="89"/>
      <c r="N357" s="89"/>
      <c r="O357" s="89"/>
      <c r="P357" s="89"/>
      <c r="Q357" s="89"/>
      <c r="R357" s="89"/>
      <c r="S357" s="89"/>
      <c r="T357" s="89"/>
      <c r="U357" s="89"/>
      <c r="V357" s="89"/>
      <c r="W357" s="89"/>
      <c r="X357" s="89"/>
      <c r="Y357" s="89"/>
      <c r="Z357" s="89"/>
      <c r="AA357" s="89"/>
      <c r="AB357" s="89"/>
      <c r="AC357" s="89"/>
      <c r="AD357" s="89"/>
    </row>
    <row r="358" spans="1:30" ht="14.5" x14ac:dyDescent="0.35">
      <c r="A358" s="89"/>
      <c r="B358" s="81"/>
      <c r="C358" s="89"/>
      <c r="D358" s="89"/>
      <c r="E358" s="89"/>
      <c r="F358" s="89"/>
      <c r="G358" s="89"/>
      <c r="H358" s="89"/>
      <c r="I358" s="89"/>
      <c r="J358" s="89"/>
      <c r="K358" s="89"/>
      <c r="L358" s="89"/>
      <c r="M358" s="89"/>
      <c r="N358" s="89"/>
      <c r="O358" s="89"/>
      <c r="P358" s="89"/>
      <c r="Q358" s="89"/>
      <c r="R358" s="89"/>
      <c r="S358" s="89"/>
      <c r="T358" s="89"/>
      <c r="U358" s="89"/>
      <c r="V358" s="89"/>
      <c r="W358" s="89"/>
      <c r="X358" s="89"/>
      <c r="Y358" s="89"/>
      <c r="Z358" s="89"/>
      <c r="AA358" s="89"/>
      <c r="AB358" s="89"/>
      <c r="AC358" s="89"/>
      <c r="AD358" s="89"/>
    </row>
    <row r="359" spans="1:30" ht="14.5" x14ac:dyDescent="0.35">
      <c r="A359" s="89"/>
      <c r="B359" s="81"/>
      <c r="C359" s="89"/>
      <c r="D359" s="89"/>
      <c r="E359" s="89"/>
      <c r="F359" s="89"/>
      <c r="G359" s="89"/>
      <c r="H359" s="89"/>
      <c r="I359" s="89"/>
      <c r="J359" s="89"/>
      <c r="K359" s="89"/>
      <c r="L359" s="89"/>
      <c r="M359" s="89"/>
      <c r="N359" s="89"/>
      <c r="O359" s="89"/>
      <c r="P359" s="89"/>
      <c r="Q359" s="89"/>
      <c r="R359" s="89"/>
      <c r="S359" s="89"/>
      <c r="T359" s="89"/>
      <c r="U359" s="89"/>
      <c r="V359" s="89"/>
      <c r="W359" s="89"/>
      <c r="X359" s="89"/>
      <c r="Y359" s="89"/>
      <c r="Z359" s="89"/>
      <c r="AA359" s="89"/>
      <c r="AB359" s="89"/>
      <c r="AC359" s="89"/>
      <c r="AD359" s="89"/>
    </row>
    <row r="360" spans="1:30" ht="14.5" x14ac:dyDescent="0.35">
      <c r="A360" s="89"/>
      <c r="B360" s="81"/>
      <c r="C360" s="89"/>
      <c r="D360" s="89"/>
      <c r="E360" s="89"/>
      <c r="F360" s="89"/>
      <c r="G360" s="89"/>
      <c r="H360" s="89"/>
      <c r="I360" s="89"/>
      <c r="J360" s="89"/>
      <c r="K360" s="89"/>
      <c r="L360" s="89"/>
      <c r="M360" s="89"/>
      <c r="N360" s="89"/>
      <c r="O360" s="89"/>
      <c r="P360" s="89"/>
      <c r="Q360" s="89"/>
      <c r="R360" s="89"/>
      <c r="S360" s="89"/>
      <c r="T360" s="89"/>
      <c r="U360" s="89"/>
      <c r="V360" s="89"/>
      <c r="W360" s="89"/>
      <c r="X360" s="89"/>
      <c r="Y360" s="89"/>
      <c r="Z360" s="89"/>
      <c r="AA360" s="89"/>
      <c r="AB360" s="89"/>
      <c r="AC360" s="89"/>
      <c r="AD360" s="89"/>
    </row>
    <row r="361" spans="1:30" ht="14.5" x14ac:dyDescent="0.35">
      <c r="A361" s="89"/>
      <c r="B361" s="81"/>
      <c r="C361" s="89"/>
      <c r="D361" s="89"/>
      <c r="E361" s="89"/>
      <c r="F361" s="89"/>
      <c r="G361" s="89"/>
      <c r="H361" s="89"/>
      <c r="I361" s="89"/>
      <c r="J361" s="89"/>
      <c r="K361" s="89"/>
      <c r="L361" s="89"/>
      <c r="M361" s="89"/>
      <c r="N361" s="89"/>
      <c r="O361" s="89"/>
      <c r="P361" s="89"/>
      <c r="Q361" s="89"/>
      <c r="R361" s="89"/>
      <c r="S361" s="89"/>
      <c r="T361" s="89"/>
      <c r="U361" s="89"/>
      <c r="V361" s="89"/>
      <c r="W361" s="89"/>
      <c r="X361" s="89"/>
      <c r="Y361" s="89"/>
      <c r="Z361" s="89"/>
      <c r="AA361" s="89"/>
      <c r="AB361" s="89"/>
      <c r="AC361" s="89"/>
      <c r="AD361" s="89"/>
    </row>
    <row r="362" spans="1:30" ht="14.5" x14ac:dyDescent="0.35">
      <c r="A362" s="89"/>
      <c r="B362" s="81"/>
      <c r="C362" s="89"/>
      <c r="D362" s="89"/>
      <c r="E362" s="89"/>
      <c r="F362" s="89"/>
      <c r="G362" s="89"/>
      <c r="H362" s="89"/>
      <c r="I362" s="89"/>
      <c r="J362" s="89"/>
      <c r="K362" s="89"/>
      <c r="L362" s="89"/>
      <c r="M362" s="89"/>
      <c r="N362" s="89"/>
      <c r="O362" s="89"/>
      <c r="P362" s="89"/>
      <c r="Q362" s="89"/>
      <c r="R362" s="89"/>
      <c r="S362" s="89"/>
      <c r="T362" s="89"/>
      <c r="U362" s="89"/>
      <c r="V362" s="89"/>
      <c r="W362" s="89"/>
      <c r="X362" s="89"/>
      <c r="Y362" s="89"/>
      <c r="Z362" s="89"/>
      <c r="AA362" s="89"/>
      <c r="AB362" s="89"/>
      <c r="AC362" s="89"/>
      <c r="AD362" s="89"/>
    </row>
    <row r="363" spans="1:30" ht="14.5" x14ac:dyDescent="0.35">
      <c r="A363" s="89"/>
      <c r="B363" s="81"/>
      <c r="C363" s="89"/>
      <c r="D363" s="89"/>
      <c r="E363" s="89"/>
      <c r="F363" s="89"/>
      <c r="G363" s="89"/>
      <c r="H363" s="89"/>
      <c r="I363" s="89"/>
      <c r="J363" s="89"/>
      <c r="K363" s="89"/>
      <c r="L363" s="89"/>
      <c r="M363" s="89"/>
      <c r="N363" s="89"/>
      <c r="O363" s="89"/>
      <c r="P363" s="89"/>
      <c r="Q363" s="89"/>
      <c r="R363" s="89"/>
      <c r="S363" s="89"/>
      <c r="T363" s="89"/>
      <c r="U363" s="89"/>
      <c r="V363" s="89"/>
      <c r="W363" s="89"/>
      <c r="X363" s="89"/>
      <c r="Y363" s="89"/>
      <c r="Z363" s="89"/>
      <c r="AA363" s="89"/>
      <c r="AB363" s="89"/>
      <c r="AC363" s="89"/>
      <c r="AD363" s="89"/>
    </row>
    <row r="364" spans="1:30" ht="14.5" x14ac:dyDescent="0.35">
      <c r="A364" s="89"/>
      <c r="B364" s="81"/>
      <c r="C364" s="89"/>
      <c r="D364" s="89"/>
      <c r="E364" s="89"/>
      <c r="F364" s="89"/>
      <c r="G364" s="89"/>
      <c r="H364" s="89"/>
      <c r="I364" s="89"/>
      <c r="J364" s="89"/>
      <c r="K364" s="89"/>
      <c r="L364" s="89"/>
      <c r="M364" s="89"/>
      <c r="N364" s="89"/>
      <c r="O364" s="89"/>
      <c r="P364" s="89"/>
      <c r="Q364" s="89"/>
      <c r="R364" s="89"/>
      <c r="S364" s="89"/>
      <c r="T364" s="89"/>
      <c r="U364" s="89"/>
      <c r="V364" s="89"/>
      <c r="W364" s="89"/>
      <c r="X364" s="89"/>
      <c r="Y364" s="89"/>
      <c r="Z364" s="89"/>
      <c r="AA364" s="89"/>
      <c r="AB364" s="89"/>
      <c r="AC364" s="89"/>
      <c r="AD364" s="89"/>
    </row>
    <row r="365" spans="1:30" ht="14.5" x14ac:dyDescent="0.35">
      <c r="A365" s="89"/>
      <c r="B365" s="81"/>
      <c r="C365" s="89"/>
      <c r="D365" s="89"/>
      <c r="E365" s="89"/>
      <c r="F365" s="89"/>
      <c r="G365" s="89"/>
      <c r="H365" s="89"/>
      <c r="I365" s="89"/>
      <c r="J365" s="89"/>
      <c r="K365" s="89"/>
      <c r="L365" s="89"/>
      <c r="M365" s="89"/>
      <c r="N365" s="89"/>
      <c r="O365" s="89"/>
      <c r="P365" s="89"/>
      <c r="Q365" s="89"/>
      <c r="R365" s="89"/>
      <c r="S365" s="89"/>
      <c r="T365" s="89"/>
      <c r="U365" s="89"/>
      <c r="V365" s="89"/>
      <c r="W365" s="89"/>
      <c r="X365" s="89"/>
      <c r="Y365" s="89"/>
      <c r="Z365" s="89"/>
      <c r="AA365" s="89"/>
      <c r="AB365" s="89"/>
      <c r="AC365" s="89"/>
      <c r="AD365" s="89"/>
    </row>
    <row r="366" spans="1:30" ht="14.5" x14ac:dyDescent="0.35">
      <c r="A366" s="89"/>
      <c r="B366" s="81"/>
      <c r="C366" s="89"/>
      <c r="D366" s="89"/>
      <c r="E366" s="89"/>
      <c r="F366" s="89"/>
      <c r="G366" s="89"/>
      <c r="H366" s="89"/>
      <c r="I366" s="89"/>
      <c r="J366" s="89"/>
      <c r="K366" s="89"/>
      <c r="L366" s="89"/>
      <c r="M366" s="89"/>
      <c r="N366" s="89"/>
      <c r="O366" s="89"/>
      <c r="P366" s="89"/>
      <c r="Q366" s="89"/>
      <c r="R366" s="89"/>
      <c r="S366" s="89"/>
      <c r="T366" s="89"/>
      <c r="U366" s="89"/>
      <c r="V366" s="89"/>
      <c r="W366" s="89"/>
      <c r="X366" s="89"/>
      <c r="Y366" s="89"/>
      <c r="Z366" s="89"/>
      <c r="AA366" s="89"/>
      <c r="AB366" s="89"/>
      <c r="AC366" s="89"/>
      <c r="AD366" s="89"/>
    </row>
    <row r="367" spans="1:30" ht="14.5" x14ac:dyDescent="0.35">
      <c r="A367" s="89"/>
      <c r="B367" s="81"/>
      <c r="C367" s="89"/>
      <c r="D367" s="89"/>
      <c r="E367" s="89"/>
      <c r="F367" s="89"/>
      <c r="G367" s="89"/>
      <c r="H367" s="89"/>
      <c r="I367" s="89"/>
      <c r="J367" s="89"/>
      <c r="K367" s="89"/>
      <c r="L367" s="89"/>
      <c r="M367" s="89"/>
      <c r="N367" s="89"/>
      <c r="O367" s="89"/>
      <c r="P367" s="89"/>
      <c r="Q367" s="89"/>
      <c r="R367" s="89"/>
      <c r="S367" s="89"/>
      <c r="T367" s="89"/>
      <c r="U367" s="89"/>
      <c r="V367" s="89"/>
      <c r="W367" s="89"/>
      <c r="X367" s="89"/>
      <c r="Y367" s="89"/>
      <c r="Z367" s="89"/>
      <c r="AA367" s="89"/>
      <c r="AB367" s="89"/>
      <c r="AC367" s="89"/>
      <c r="AD367" s="89"/>
    </row>
    <row r="368" spans="1:30" ht="14.5" x14ac:dyDescent="0.35">
      <c r="A368" s="89"/>
      <c r="B368" s="81"/>
      <c r="C368" s="89"/>
      <c r="D368" s="89"/>
      <c r="E368" s="89"/>
      <c r="F368" s="89"/>
      <c r="G368" s="89"/>
      <c r="H368" s="89"/>
      <c r="I368" s="89"/>
      <c r="J368" s="89"/>
      <c r="K368" s="89"/>
      <c r="L368" s="89"/>
      <c r="M368" s="89"/>
      <c r="N368" s="89"/>
      <c r="O368" s="89"/>
      <c r="P368" s="89"/>
      <c r="Q368" s="89"/>
      <c r="R368" s="89"/>
      <c r="S368" s="89"/>
      <c r="T368" s="89"/>
      <c r="U368" s="89"/>
      <c r="V368" s="89"/>
      <c r="W368" s="89"/>
      <c r="X368" s="89"/>
      <c r="Y368" s="89"/>
      <c r="Z368" s="89"/>
      <c r="AA368" s="89"/>
      <c r="AB368" s="89"/>
      <c r="AC368" s="89"/>
      <c r="AD368" s="89"/>
    </row>
    <row r="369" spans="1:30" ht="14.5" x14ac:dyDescent="0.35">
      <c r="A369" s="89"/>
      <c r="B369" s="81"/>
      <c r="C369" s="89"/>
      <c r="D369" s="89"/>
      <c r="E369" s="89"/>
      <c r="F369" s="89"/>
      <c r="G369" s="89"/>
      <c r="H369" s="89"/>
      <c r="I369" s="89"/>
      <c r="J369" s="89"/>
      <c r="K369" s="89"/>
      <c r="L369" s="89"/>
      <c r="M369" s="89"/>
      <c r="N369" s="89"/>
      <c r="O369" s="89"/>
      <c r="P369" s="89"/>
      <c r="Q369" s="89"/>
      <c r="R369" s="89"/>
      <c r="S369" s="89"/>
      <c r="T369" s="89"/>
      <c r="U369" s="89"/>
      <c r="V369" s="89"/>
      <c r="W369" s="89"/>
      <c r="X369" s="89"/>
      <c r="Y369" s="89"/>
      <c r="Z369" s="89"/>
      <c r="AA369" s="89"/>
      <c r="AB369" s="89"/>
      <c r="AC369" s="89"/>
      <c r="AD369" s="89"/>
    </row>
    <row r="370" spans="1:30" ht="14.5" x14ac:dyDescent="0.35">
      <c r="A370" s="89"/>
      <c r="B370" s="81"/>
      <c r="C370" s="89"/>
      <c r="D370" s="89"/>
      <c r="E370" s="89"/>
      <c r="F370" s="89"/>
      <c r="G370" s="89"/>
      <c r="H370" s="89"/>
      <c r="I370" s="89"/>
      <c r="J370" s="89"/>
      <c r="K370" s="89"/>
      <c r="L370" s="89"/>
      <c r="M370" s="89"/>
      <c r="N370" s="89"/>
      <c r="O370" s="89"/>
      <c r="P370" s="89"/>
      <c r="Q370" s="89"/>
      <c r="R370" s="89"/>
      <c r="S370" s="89"/>
      <c r="T370" s="89"/>
      <c r="U370" s="89"/>
      <c r="V370" s="89"/>
      <c r="W370" s="89"/>
      <c r="X370" s="89"/>
      <c r="Y370" s="89"/>
      <c r="Z370" s="89"/>
      <c r="AA370" s="89"/>
      <c r="AB370" s="89"/>
      <c r="AC370" s="89"/>
      <c r="AD370" s="89"/>
    </row>
    <row r="371" spans="1:30" ht="14.5" x14ac:dyDescent="0.35">
      <c r="A371" s="89"/>
      <c r="B371" s="81"/>
      <c r="C371" s="89"/>
      <c r="D371" s="89"/>
      <c r="E371" s="89"/>
      <c r="F371" s="89"/>
      <c r="G371" s="89"/>
      <c r="H371" s="89"/>
      <c r="I371" s="89"/>
      <c r="J371" s="89"/>
      <c r="K371" s="89"/>
      <c r="L371" s="89"/>
      <c r="M371" s="89"/>
      <c r="N371" s="89"/>
      <c r="O371" s="89"/>
      <c r="P371" s="89"/>
      <c r="Q371" s="89"/>
      <c r="R371" s="89"/>
      <c r="S371" s="89"/>
      <c r="T371" s="89"/>
      <c r="U371" s="89"/>
      <c r="V371" s="89"/>
      <c r="W371" s="89"/>
      <c r="X371" s="89"/>
      <c r="Y371" s="89"/>
      <c r="Z371" s="89"/>
      <c r="AA371" s="89"/>
      <c r="AB371" s="89"/>
      <c r="AC371" s="89"/>
      <c r="AD371" s="89"/>
    </row>
    <row r="372" spans="1:30" ht="14.5" x14ac:dyDescent="0.35">
      <c r="A372" s="89"/>
      <c r="B372" s="81"/>
      <c r="C372" s="89"/>
      <c r="D372" s="89"/>
      <c r="E372" s="89"/>
      <c r="F372" s="89"/>
      <c r="G372" s="89"/>
      <c r="H372" s="89"/>
      <c r="I372" s="89"/>
      <c r="J372" s="89"/>
      <c r="K372" s="89"/>
      <c r="L372" s="89"/>
      <c r="M372" s="89"/>
      <c r="N372" s="89"/>
      <c r="O372" s="89"/>
      <c r="P372" s="89"/>
      <c r="Q372" s="89"/>
      <c r="R372" s="89"/>
      <c r="S372" s="89"/>
      <c r="T372" s="89"/>
      <c r="U372" s="89"/>
      <c r="V372" s="89"/>
      <c r="W372" s="89"/>
      <c r="X372" s="89"/>
      <c r="Y372" s="89"/>
      <c r="Z372" s="89"/>
      <c r="AA372" s="89"/>
      <c r="AB372" s="89"/>
      <c r="AC372" s="89"/>
      <c r="AD372" s="89"/>
    </row>
    <row r="373" spans="1:30" ht="14.5" x14ac:dyDescent="0.35">
      <c r="A373" s="89"/>
      <c r="B373" s="81"/>
      <c r="C373" s="89"/>
      <c r="D373" s="89"/>
      <c r="E373" s="89"/>
      <c r="F373" s="89"/>
      <c r="G373" s="89"/>
      <c r="H373" s="89"/>
      <c r="I373" s="89"/>
      <c r="J373" s="89"/>
      <c r="K373" s="89"/>
      <c r="L373" s="89"/>
      <c r="M373" s="89"/>
      <c r="N373" s="89"/>
      <c r="O373" s="89"/>
      <c r="P373" s="89"/>
      <c r="Q373" s="89"/>
      <c r="R373" s="89"/>
      <c r="S373" s="89"/>
      <c r="T373" s="89"/>
      <c r="U373" s="89"/>
      <c r="V373" s="89"/>
      <c r="W373" s="89"/>
      <c r="X373" s="89"/>
      <c r="Y373" s="89"/>
      <c r="Z373" s="89"/>
      <c r="AA373" s="89"/>
      <c r="AB373" s="89"/>
      <c r="AC373" s="89"/>
      <c r="AD373" s="89"/>
    </row>
    <row r="374" spans="1:30" ht="14.5" x14ac:dyDescent="0.35">
      <c r="A374" s="89"/>
      <c r="B374" s="81"/>
      <c r="C374" s="89"/>
      <c r="D374" s="89"/>
      <c r="E374" s="89"/>
      <c r="F374" s="89"/>
      <c r="G374" s="89"/>
      <c r="H374" s="89"/>
      <c r="I374" s="89"/>
      <c r="J374" s="89"/>
      <c r="K374" s="89"/>
      <c r="L374" s="89"/>
      <c r="M374" s="89"/>
      <c r="N374" s="89"/>
      <c r="O374" s="89"/>
      <c r="P374" s="89"/>
      <c r="Q374" s="89"/>
      <c r="R374" s="89"/>
      <c r="S374" s="89"/>
      <c r="T374" s="89"/>
      <c r="U374" s="89"/>
      <c r="V374" s="89"/>
      <c r="W374" s="89"/>
      <c r="X374" s="89"/>
      <c r="Y374" s="89"/>
      <c r="Z374" s="89"/>
      <c r="AA374" s="89"/>
      <c r="AB374" s="89"/>
      <c r="AC374" s="89"/>
      <c r="AD374" s="89"/>
    </row>
    <row r="375" spans="1:30" ht="14.5" x14ac:dyDescent="0.35">
      <c r="A375" s="89"/>
      <c r="B375" s="81"/>
      <c r="C375" s="89"/>
      <c r="D375" s="89"/>
      <c r="E375" s="89"/>
      <c r="F375" s="89"/>
      <c r="G375" s="89"/>
      <c r="H375" s="89"/>
      <c r="I375" s="89"/>
      <c r="J375" s="89"/>
      <c r="K375" s="89"/>
      <c r="L375" s="89"/>
      <c r="M375" s="89"/>
      <c r="N375" s="89"/>
      <c r="O375" s="89"/>
      <c r="P375" s="89"/>
      <c r="Q375" s="89"/>
      <c r="R375" s="89"/>
      <c r="S375" s="89"/>
      <c r="T375" s="89"/>
      <c r="U375" s="89"/>
      <c r="V375" s="89"/>
      <c r="W375" s="89"/>
      <c r="X375" s="89"/>
      <c r="Y375" s="89"/>
      <c r="Z375" s="89"/>
      <c r="AA375" s="89"/>
      <c r="AB375" s="89"/>
      <c r="AC375" s="89"/>
      <c r="AD375" s="89"/>
    </row>
    <row r="376" spans="1:30" ht="14.5" x14ac:dyDescent="0.35">
      <c r="A376" s="89"/>
      <c r="B376" s="81"/>
      <c r="C376" s="89"/>
      <c r="D376" s="89"/>
      <c r="E376" s="89"/>
      <c r="F376" s="89"/>
      <c r="G376" s="89"/>
      <c r="H376" s="89"/>
      <c r="I376" s="89"/>
      <c r="J376" s="89"/>
      <c r="K376" s="89"/>
      <c r="L376" s="89"/>
      <c r="M376" s="89"/>
      <c r="N376" s="89"/>
      <c r="O376" s="89"/>
      <c r="P376" s="89"/>
      <c r="Q376" s="89"/>
      <c r="R376" s="89"/>
      <c r="S376" s="89"/>
      <c r="T376" s="89"/>
      <c r="U376" s="89"/>
      <c r="V376" s="89"/>
      <c r="W376" s="89"/>
      <c r="X376" s="89"/>
      <c r="Y376" s="89"/>
      <c r="Z376" s="89"/>
      <c r="AA376" s="89"/>
      <c r="AB376" s="89"/>
      <c r="AC376" s="89"/>
      <c r="AD376" s="89"/>
    </row>
    <row r="377" spans="1:30" ht="14.5" x14ac:dyDescent="0.35">
      <c r="A377" s="89"/>
      <c r="B377" s="81"/>
      <c r="C377" s="89"/>
      <c r="D377" s="89"/>
      <c r="E377" s="89"/>
      <c r="F377" s="89"/>
      <c r="G377" s="89"/>
      <c r="H377" s="89"/>
      <c r="I377" s="89"/>
      <c r="J377" s="89"/>
      <c r="K377" s="89"/>
      <c r="L377" s="89"/>
      <c r="M377" s="89"/>
      <c r="N377" s="89"/>
      <c r="O377" s="89"/>
      <c r="P377" s="89"/>
      <c r="Q377" s="89"/>
      <c r="R377" s="89"/>
      <c r="S377" s="89"/>
      <c r="T377" s="89"/>
      <c r="U377" s="89"/>
      <c r="V377" s="89"/>
      <c r="W377" s="89"/>
      <c r="X377" s="89"/>
      <c r="Y377" s="89"/>
      <c r="Z377" s="89"/>
      <c r="AA377" s="89"/>
      <c r="AB377" s="89"/>
      <c r="AC377" s="89"/>
      <c r="AD377" s="89"/>
    </row>
    <row r="378" spans="1:30" ht="14.5" x14ac:dyDescent="0.35">
      <c r="A378" s="89"/>
      <c r="B378" s="81"/>
      <c r="C378" s="89"/>
      <c r="D378" s="89"/>
      <c r="E378" s="89"/>
      <c r="F378" s="89"/>
      <c r="G378" s="89"/>
      <c r="H378" s="89"/>
      <c r="I378" s="89"/>
      <c r="J378" s="89"/>
      <c r="K378" s="89"/>
      <c r="L378" s="89"/>
      <c r="M378" s="89"/>
      <c r="N378" s="89"/>
      <c r="O378" s="89"/>
      <c r="P378" s="89"/>
      <c r="Q378" s="89"/>
      <c r="R378" s="89"/>
      <c r="S378" s="89"/>
      <c r="T378" s="89"/>
      <c r="U378" s="89"/>
      <c r="V378" s="89"/>
      <c r="W378" s="89"/>
      <c r="X378" s="89"/>
      <c r="Y378" s="89"/>
      <c r="Z378" s="89"/>
      <c r="AA378" s="89"/>
      <c r="AB378" s="89"/>
      <c r="AC378" s="89"/>
      <c r="AD378" s="89"/>
    </row>
    <row r="379" spans="1:30" ht="14.5" x14ac:dyDescent="0.35">
      <c r="A379" s="89"/>
      <c r="B379" s="81"/>
      <c r="C379" s="89"/>
      <c r="D379" s="89"/>
      <c r="E379" s="89"/>
      <c r="F379" s="89"/>
      <c r="G379" s="89"/>
      <c r="H379" s="89"/>
      <c r="I379" s="89"/>
      <c r="J379" s="89"/>
      <c r="K379" s="89"/>
      <c r="L379" s="89"/>
      <c r="M379" s="89"/>
      <c r="N379" s="89"/>
      <c r="O379" s="89"/>
      <c r="P379" s="89"/>
      <c r="Q379" s="89"/>
      <c r="R379" s="89"/>
      <c r="S379" s="89"/>
      <c r="T379" s="89"/>
      <c r="U379" s="89"/>
      <c r="V379" s="89"/>
      <c r="W379" s="89"/>
      <c r="X379" s="89"/>
      <c r="Y379" s="89"/>
      <c r="Z379" s="89"/>
      <c r="AA379" s="89"/>
      <c r="AB379" s="89"/>
      <c r="AC379" s="89"/>
      <c r="AD379" s="89"/>
    </row>
    <row r="380" spans="1:30" ht="14.5" x14ac:dyDescent="0.35">
      <c r="A380" s="89"/>
      <c r="B380" s="81"/>
      <c r="C380" s="89"/>
      <c r="D380" s="89"/>
      <c r="E380" s="89"/>
      <c r="F380" s="89"/>
      <c r="G380" s="89"/>
      <c r="H380" s="89"/>
      <c r="I380" s="89"/>
      <c r="J380" s="89"/>
      <c r="K380" s="89"/>
      <c r="L380" s="89"/>
      <c r="M380" s="89"/>
      <c r="N380" s="89"/>
      <c r="O380" s="89"/>
      <c r="P380" s="89"/>
      <c r="Q380" s="89"/>
      <c r="R380" s="89"/>
      <c r="S380" s="89"/>
      <c r="T380" s="89"/>
      <c r="U380" s="89"/>
      <c r="V380" s="89"/>
      <c r="W380" s="89"/>
      <c r="X380" s="89"/>
      <c r="Y380" s="89"/>
      <c r="Z380" s="89"/>
      <c r="AA380" s="89"/>
      <c r="AB380" s="89"/>
      <c r="AC380" s="89"/>
      <c r="AD380" s="89"/>
    </row>
    <row r="381" spans="1:30" ht="14.5" x14ac:dyDescent="0.35">
      <c r="A381" s="89"/>
      <c r="B381" s="81"/>
      <c r="C381" s="89"/>
      <c r="D381" s="89"/>
      <c r="E381" s="89"/>
      <c r="F381" s="89"/>
      <c r="G381" s="89"/>
      <c r="H381" s="89"/>
      <c r="I381" s="89"/>
      <c r="J381" s="89"/>
      <c r="K381" s="89"/>
      <c r="L381" s="89"/>
      <c r="M381" s="89"/>
      <c r="N381" s="89"/>
      <c r="O381" s="89"/>
      <c r="P381" s="89"/>
      <c r="Q381" s="89"/>
      <c r="R381" s="89"/>
      <c r="S381" s="89"/>
      <c r="T381" s="89"/>
      <c r="U381" s="89"/>
      <c r="V381" s="89"/>
      <c r="W381" s="89"/>
      <c r="X381" s="89"/>
      <c r="Y381" s="89"/>
      <c r="Z381" s="89"/>
      <c r="AA381" s="89"/>
      <c r="AB381" s="89"/>
      <c r="AC381" s="89"/>
      <c r="AD381" s="89"/>
    </row>
    <row r="382" spans="1:30" ht="14.5" x14ac:dyDescent="0.35">
      <c r="A382" s="89"/>
      <c r="B382" s="81"/>
      <c r="C382" s="89"/>
      <c r="D382" s="89"/>
      <c r="E382" s="89"/>
      <c r="F382" s="89"/>
      <c r="G382" s="89"/>
      <c r="H382" s="89"/>
      <c r="I382" s="89"/>
      <c r="J382" s="89"/>
      <c r="K382" s="89"/>
      <c r="L382" s="89"/>
      <c r="M382" s="89"/>
      <c r="N382" s="89"/>
      <c r="O382" s="89"/>
      <c r="P382" s="89"/>
      <c r="Q382" s="89"/>
      <c r="R382" s="89"/>
      <c r="S382" s="89"/>
      <c r="T382" s="89"/>
      <c r="U382" s="89"/>
      <c r="V382" s="89"/>
      <c r="W382" s="89"/>
      <c r="X382" s="89"/>
      <c r="Y382" s="89"/>
      <c r="Z382" s="89"/>
      <c r="AA382" s="89"/>
      <c r="AB382" s="89"/>
      <c r="AC382" s="89"/>
      <c r="AD382" s="89"/>
    </row>
    <row r="383" spans="1:30" ht="14.5" x14ac:dyDescent="0.35">
      <c r="A383" s="89"/>
      <c r="B383" s="81"/>
      <c r="C383" s="89"/>
      <c r="D383" s="89"/>
      <c r="E383" s="89"/>
      <c r="F383" s="89"/>
      <c r="G383" s="89"/>
      <c r="H383" s="89"/>
      <c r="I383" s="89"/>
      <c r="J383" s="89"/>
      <c r="K383" s="89"/>
      <c r="L383" s="89"/>
      <c r="M383" s="89"/>
      <c r="N383" s="89"/>
      <c r="O383" s="89"/>
      <c r="P383" s="89"/>
      <c r="Q383" s="89"/>
      <c r="R383" s="89"/>
      <c r="S383" s="89"/>
      <c r="T383" s="89"/>
      <c r="U383" s="89"/>
      <c r="V383" s="89"/>
      <c r="W383" s="89"/>
      <c r="X383" s="89"/>
      <c r="Y383" s="89"/>
      <c r="Z383" s="89"/>
      <c r="AA383" s="89"/>
      <c r="AB383" s="89"/>
      <c r="AC383" s="89"/>
      <c r="AD383" s="89"/>
    </row>
    <row r="384" spans="1:30" ht="14.5" x14ac:dyDescent="0.35">
      <c r="A384" s="89"/>
      <c r="B384" s="81"/>
      <c r="C384" s="89"/>
      <c r="D384" s="89"/>
      <c r="E384" s="89"/>
      <c r="F384" s="89"/>
      <c r="G384" s="89"/>
      <c r="H384" s="89"/>
      <c r="I384" s="89"/>
      <c r="J384" s="89"/>
      <c r="K384" s="89"/>
      <c r="L384" s="89"/>
      <c r="M384" s="89"/>
      <c r="N384" s="89"/>
      <c r="O384" s="89"/>
      <c r="P384" s="89"/>
      <c r="Q384" s="89"/>
      <c r="R384" s="89"/>
      <c r="S384" s="89"/>
      <c r="T384" s="89"/>
      <c r="U384" s="89"/>
      <c r="V384" s="89"/>
      <c r="W384" s="89"/>
      <c r="X384" s="89"/>
      <c r="Y384" s="89"/>
      <c r="Z384" s="89"/>
      <c r="AA384" s="89"/>
      <c r="AB384" s="89"/>
      <c r="AC384" s="89"/>
      <c r="AD384" s="89"/>
    </row>
    <row r="385" spans="1:30" ht="14.5" x14ac:dyDescent="0.35">
      <c r="A385" s="89"/>
      <c r="B385" s="81"/>
      <c r="C385" s="89"/>
      <c r="D385" s="89"/>
      <c r="E385" s="89"/>
      <c r="F385" s="89"/>
      <c r="G385" s="89"/>
      <c r="H385" s="89"/>
      <c r="I385" s="89"/>
      <c r="J385" s="89"/>
      <c r="K385" s="89"/>
      <c r="L385" s="89"/>
      <c r="M385" s="89"/>
      <c r="N385" s="89"/>
      <c r="O385" s="89"/>
      <c r="P385" s="89"/>
      <c r="Q385" s="89"/>
      <c r="R385" s="89"/>
      <c r="S385" s="89"/>
      <c r="T385" s="89"/>
      <c r="U385" s="89"/>
      <c r="V385" s="89"/>
      <c r="W385" s="89"/>
      <c r="X385" s="89"/>
      <c r="Y385" s="89"/>
      <c r="Z385" s="89"/>
      <c r="AA385" s="89"/>
      <c r="AB385" s="89"/>
      <c r="AC385" s="89"/>
      <c r="AD385" s="89"/>
    </row>
    <row r="386" spans="1:30" ht="14.5" x14ac:dyDescent="0.35">
      <c r="A386" s="89"/>
      <c r="B386" s="81"/>
      <c r="C386" s="89"/>
      <c r="D386" s="89"/>
      <c r="E386" s="89"/>
      <c r="F386" s="89"/>
      <c r="G386" s="89"/>
      <c r="H386" s="89"/>
      <c r="I386" s="89"/>
      <c r="J386" s="89"/>
      <c r="K386" s="89"/>
      <c r="L386" s="89"/>
      <c r="M386" s="89"/>
      <c r="N386" s="89"/>
      <c r="O386" s="89"/>
      <c r="P386" s="89"/>
      <c r="Q386" s="89"/>
      <c r="R386" s="89"/>
      <c r="S386" s="89"/>
      <c r="T386" s="89"/>
      <c r="U386" s="89"/>
      <c r="V386" s="89"/>
      <c r="W386" s="89"/>
      <c r="X386" s="89"/>
      <c r="Y386" s="89"/>
      <c r="Z386" s="89"/>
      <c r="AA386" s="89"/>
      <c r="AB386" s="89"/>
      <c r="AC386" s="89"/>
      <c r="AD386" s="89"/>
    </row>
    <row r="387" spans="1:30" ht="14.5" x14ac:dyDescent="0.35">
      <c r="A387" s="89"/>
      <c r="B387" s="81"/>
      <c r="C387" s="89"/>
      <c r="D387" s="89"/>
      <c r="E387" s="89"/>
      <c r="F387" s="89"/>
      <c r="G387" s="89"/>
      <c r="H387" s="89"/>
      <c r="I387" s="89"/>
      <c r="J387" s="89"/>
      <c r="K387" s="89"/>
      <c r="L387" s="89"/>
      <c r="M387" s="89"/>
      <c r="N387" s="89"/>
      <c r="O387" s="89"/>
      <c r="P387" s="89"/>
      <c r="Q387" s="89"/>
      <c r="R387" s="89"/>
      <c r="S387" s="89"/>
      <c r="T387" s="89"/>
      <c r="U387" s="89"/>
      <c r="V387" s="89"/>
      <c r="W387" s="89"/>
      <c r="X387" s="89"/>
      <c r="Y387" s="89"/>
      <c r="Z387" s="89"/>
      <c r="AA387" s="89"/>
      <c r="AB387" s="89"/>
      <c r="AC387" s="89"/>
      <c r="AD387" s="89"/>
    </row>
    <row r="388" spans="1:30" ht="14.5" x14ac:dyDescent="0.35">
      <c r="A388" s="89"/>
      <c r="B388" s="81"/>
      <c r="C388" s="89"/>
      <c r="D388" s="89"/>
      <c r="E388" s="89"/>
      <c r="F388" s="89"/>
      <c r="G388" s="89"/>
      <c r="H388" s="89"/>
      <c r="I388" s="89"/>
      <c r="J388" s="89"/>
      <c r="K388" s="89"/>
      <c r="L388" s="89"/>
      <c r="M388" s="89"/>
      <c r="N388" s="89"/>
      <c r="O388" s="89"/>
      <c r="P388" s="89"/>
      <c r="Q388" s="89"/>
      <c r="R388" s="89"/>
      <c r="S388" s="89"/>
      <c r="T388" s="89"/>
      <c r="U388" s="89"/>
      <c r="V388" s="89"/>
      <c r="W388" s="89"/>
      <c r="X388" s="89"/>
      <c r="Y388" s="89"/>
      <c r="Z388" s="89"/>
      <c r="AA388" s="89"/>
      <c r="AB388" s="89"/>
      <c r="AC388" s="89"/>
      <c r="AD388" s="89"/>
    </row>
    <row r="389" spans="1:30" ht="14.5" x14ac:dyDescent="0.35">
      <c r="A389" s="89"/>
      <c r="B389" s="81"/>
      <c r="C389" s="89"/>
      <c r="D389" s="89"/>
      <c r="E389" s="89"/>
      <c r="F389" s="89"/>
      <c r="G389" s="89"/>
      <c r="H389" s="89"/>
      <c r="I389" s="89"/>
      <c r="J389" s="89"/>
      <c r="K389" s="89"/>
      <c r="L389" s="89"/>
      <c r="M389" s="89"/>
      <c r="N389" s="89"/>
      <c r="O389" s="89"/>
      <c r="P389" s="89"/>
      <c r="Q389" s="89"/>
      <c r="R389" s="89"/>
      <c r="S389" s="89"/>
      <c r="T389" s="89"/>
      <c r="U389" s="89"/>
      <c r="V389" s="89"/>
      <c r="W389" s="89"/>
      <c r="X389" s="89"/>
      <c r="Y389" s="89"/>
      <c r="Z389" s="89"/>
      <c r="AA389" s="89"/>
      <c r="AB389" s="89"/>
      <c r="AC389" s="89"/>
      <c r="AD389" s="89"/>
    </row>
    <row r="390" spans="1:30" ht="14.5" x14ac:dyDescent="0.35">
      <c r="A390" s="89"/>
      <c r="B390" s="81"/>
      <c r="C390" s="89"/>
      <c r="D390" s="89"/>
      <c r="E390" s="89"/>
      <c r="F390" s="89"/>
      <c r="G390" s="89"/>
      <c r="H390" s="89"/>
      <c r="I390" s="89"/>
      <c r="J390" s="89"/>
      <c r="K390" s="89"/>
      <c r="L390" s="89"/>
      <c r="M390" s="89"/>
      <c r="N390" s="89"/>
      <c r="O390" s="89"/>
      <c r="P390" s="89"/>
      <c r="Q390" s="89"/>
      <c r="R390" s="89"/>
      <c r="S390" s="89"/>
      <c r="T390" s="89"/>
      <c r="U390" s="89"/>
      <c r="V390" s="89"/>
      <c r="W390" s="89"/>
      <c r="X390" s="89"/>
      <c r="Y390" s="89"/>
      <c r="Z390" s="89"/>
      <c r="AA390" s="89"/>
      <c r="AB390" s="89"/>
      <c r="AC390" s="89"/>
      <c r="AD390" s="89"/>
    </row>
    <row r="391" spans="1:30" ht="14.5" x14ac:dyDescent="0.35">
      <c r="A391" s="89"/>
      <c r="B391" s="81"/>
      <c r="C391" s="89"/>
      <c r="D391" s="89"/>
      <c r="E391" s="89"/>
      <c r="F391" s="89"/>
      <c r="G391" s="89"/>
      <c r="H391" s="89"/>
      <c r="I391" s="89"/>
      <c r="J391" s="89"/>
      <c r="K391" s="89"/>
      <c r="L391" s="89"/>
      <c r="M391" s="89"/>
      <c r="N391" s="89"/>
      <c r="O391" s="89"/>
      <c r="P391" s="89"/>
      <c r="Q391" s="89"/>
      <c r="R391" s="89"/>
      <c r="S391" s="89"/>
      <c r="T391" s="89"/>
      <c r="U391" s="89"/>
      <c r="V391" s="89"/>
      <c r="W391" s="89"/>
      <c r="X391" s="89"/>
      <c r="Y391" s="89"/>
      <c r="Z391" s="89"/>
      <c r="AA391" s="89"/>
      <c r="AB391" s="89"/>
      <c r="AC391" s="89"/>
      <c r="AD391" s="89"/>
    </row>
    <row r="392" spans="1:30" ht="14.5" x14ac:dyDescent="0.35">
      <c r="A392" s="89"/>
      <c r="B392" s="81"/>
      <c r="C392" s="89"/>
      <c r="D392" s="89"/>
      <c r="E392" s="89"/>
      <c r="F392" s="89"/>
      <c r="G392" s="89"/>
      <c r="H392" s="89"/>
      <c r="I392" s="89"/>
      <c r="J392" s="89"/>
      <c r="K392" s="89"/>
      <c r="L392" s="89"/>
      <c r="M392" s="89"/>
      <c r="N392" s="89"/>
      <c r="O392" s="89"/>
      <c r="P392" s="89"/>
      <c r="Q392" s="89"/>
      <c r="R392" s="89"/>
      <c r="S392" s="89"/>
      <c r="T392" s="89"/>
      <c r="U392" s="89"/>
      <c r="V392" s="89"/>
      <c r="W392" s="89"/>
      <c r="X392" s="89"/>
      <c r="Y392" s="89"/>
      <c r="Z392" s="89"/>
      <c r="AA392" s="89"/>
      <c r="AB392" s="89"/>
      <c r="AC392" s="89"/>
      <c r="AD392" s="89"/>
    </row>
    <row r="393" spans="1:30" ht="14.5" x14ac:dyDescent="0.35">
      <c r="A393" s="89"/>
      <c r="B393" s="81"/>
      <c r="C393" s="89"/>
      <c r="D393" s="89"/>
      <c r="E393" s="89"/>
      <c r="F393" s="89"/>
      <c r="G393" s="89"/>
      <c r="H393" s="89"/>
      <c r="I393" s="89"/>
      <c r="J393" s="89"/>
      <c r="K393" s="89"/>
      <c r="L393" s="89"/>
      <c r="M393" s="89"/>
      <c r="N393" s="89"/>
      <c r="O393" s="89"/>
      <c r="P393" s="89"/>
      <c r="Q393" s="89"/>
      <c r="R393" s="89"/>
      <c r="S393" s="89"/>
      <c r="T393" s="89"/>
      <c r="U393" s="89"/>
      <c r="V393" s="89"/>
      <c r="W393" s="89"/>
      <c r="X393" s="89"/>
      <c r="Y393" s="89"/>
      <c r="Z393" s="89"/>
      <c r="AA393" s="89"/>
      <c r="AB393" s="89"/>
      <c r="AC393" s="89"/>
      <c r="AD393" s="89"/>
    </row>
    <row r="394" spans="1:30" ht="14.5" x14ac:dyDescent="0.35">
      <c r="A394" s="89"/>
      <c r="B394" s="81"/>
      <c r="C394" s="89"/>
      <c r="D394" s="89"/>
      <c r="E394" s="89"/>
      <c r="F394" s="89"/>
      <c r="G394" s="89"/>
      <c r="H394" s="89"/>
      <c r="I394" s="89"/>
      <c r="J394" s="89"/>
      <c r="K394" s="89"/>
      <c r="L394" s="89"/>
      <c r="M394" s="89"/>
      <c r="N394" s="89"/>
      <c r="O394" s="89"/>
      <c r="P394" s="89"/>
      <c r="Q394" s="89"/>
      <c r="R394" s="89"/>
      <c r="S394" s="89"/>
      <c r="T394" s="89"/>
      <c r="U394" s="89"/>
      <c r="V394" s="89"/>
      <c r="W394" s="89"/>
      <c r="X394" s="89"/>
      <c r="Y394" s="89"/>
      <c r="Z394" s="89"/>
      <c r="AA394" s="89"/>
      <c r="AB394" s="89"/>
      <c r="AC394" s="89"/>
      <c r="AD394" s="89"/>
    </row>
    <row r="395" spans="1:30" ht="14.5" x14ac:dyDescent="0.35">
      <c r="A395" s="89"/>
      <c r="B395" s="81"/>
      <c r="C395" s="89"/>
      <c r="D395" s="89"/>
      <c r="E395" s="89"/>
      <c r="F395" s="89"/>
      <c r="G395" s="89"/>
      <c r="H395" s="89"/>
      <c r="I395" s="89"/>
      <c r="J395" s="89"/>
      <c r="K395" s="89"/>
      <c r="L395" s="89"/>
      <c r="M395" s="89"/>
      <c r="N395" s="89"/>
      <c r="O395" s="89"/>
      <c r="P395" s="89"/>
      <c r="Q395" s="89"/>
      <c r="R395" s="89"/>
      <c r="S395" s="89"/>
      <c r="T395" s="89"/>
      <c r="U395" s="89"/>
      <c r="V395" s="89"/>
      <c r="W395" s="89"/>
      <c r="X395" s="89"/>
      <c r="Y395" s="89"/>
      <c r="Z395" s="89"/>
      <c r="AA395" s="89"/>
      <c r="AB395" s="89"/>
      <c r="AC395" s="89"/>
      <c r="AD395" s="89"/>
    </row>
    <row r="396" spans="1:30" ht="14.5" x14ac:dyDescent="0.35">
      <c r="A396" s="89"/>
      <c r="B396" s="81"/>
      <c r="C396" s="89"/>
      <c r="D396" s="89"/>
      <c r="E396" s="89"/>
      <c r="F396" s="89"/>
      <c r="G396" s="89"/>
      <c r="H396" s="89"/>
      <c r="I396" s="89"/>
      <c r="J396" s="89"/>
      <c r="K396" s="89"/>
      <c r="L396" s="89"/>
      <c r="M396" s="89"/>
      <c r="N396" s="89"/>
      <c r="O396" s="89"/>
      <c r="P396" s="89"/>
      <c r="Q396" s="89"/>
      <c r="R396" s="89"/>
      <c r="S396" s="89"/>
      <c r="T396" s="89"/>
      <c r="U396" s="89"/>
      <c r="V396" s="89"/>
      <c r="W396" s="89"/>
      <c r="X396" s="89"/>
      <c r="Y396" s="89"/>
      <c r="Z396" s="89"/>
      <c r="AA396" s="89"/>
      <c r="AB396" s="89"/>
      <c r="AC396" s="89"/>
      <c r="AD396" s="89"/>
    </row>
    <row r="397" spans="1:30" ht="14.5" x14ac:dyDescent="0.35">
      <c r="A397" s="89"/>
      <c r="B397" s="81"/>
      <c r="C397" s="89"/>
      <c r="D397" s="89"/>
      <c r="E397" s="89"/>
      <c r="F397" s="89"/>
      <c r="G397" s="89"/>
      <c r="H397" s="89"/>
      <c r="I397" s="89"/>
      <c r="J397" s="89"/>
      <c r="K397" s="89"/>
      <c r="L397" s="89"/>
      <c r="M397" s="89"/>
      <c r="N397" s="89"/>
      <c r="O397" s="89"/>
      <c r="P397" s="89"/>
      <c r="Q397" s="89"/>
      <c r="R397" s="89"/>
      <c r="S397" s="89"/>
      <c r="T397" s="89"/>
      <c r="U397" s="89"/>
      <c r="V397" s="89"/>
      <c r="W397" s="89"/>
      <c r="X397" s="89"/>
      <c r="Y397" s="89"/>
      <c r="Z397" s="89"/>
      <c r="AA397" s="89"/>
      <c r="AB397" s="89"/>
      <c r="AC397" s="89"/>
      <c r="AD397" s="89"/>
    </row>
    <row r="398" spans="1:30" ht="14.5" x14ac:dyDescent="0.35">
      <c r="A398" s="89"/>
      <c r="B398" s="81"/>
      <c r="C398" s="89"/>
      <c r="D398" s="89"/>
      <c r="E398" s="89"/>
      <c r="F398" s="89"/>
      <c r="G398" s="89"/>
      <c r="H398" s="89"/>
      <c r="I398" s="89"/>
      <c r="J398" s="89"/>
      <c r="K398" s="89"/>
      <c r="L398" s="89"/>
      <c r="M398" s="89"/>
      <c r="N398" s="89"/>
      <c r="O398" s="89"/>
      <c r="P398" s="89"/>
      <c r="Q398" s="89"/>
      <c r="R398" s="89"/>
      <c r="S398" s="89"/>
      <c r="T398" s="89"/>
      <c r="U398" s="89"/>
      <c r="V398" s="89"/>
      <c r="W398" s="89"/>
      <c r="X398" s="89"/>
      <c r="Y398" s="89"/>
      <c r="Z398" s="89"/>
      <c r="AA398" s="89"/>
      <c r="AB398" s="89"/>
      <c r="AC398" s="89"/>
      <c r="AD398" s="89"/>
    </row>
    <row r="399" spans="1:30" ht="14.5" x14ac:dyDescent="0.35">
      <c r="A399" s="89"/>
      <c r="B399" s="81"/>
      <c r="C399" s="89"/>
      <c r="D399" s="89"/>
      <c r="E399" s="89"/>
      <c r="F399" s="89"/>
      <c r="G399" s="89"/>
      <c r="H399" s="89"/>
      <c r="I399" s="89"/>
      <c r="J399" s="89"/>
      <c r="K399" s="89"/>
      <c r="L399" s="89"/>
      <c r="M399" s="89"/>
      <c r="N399" s="89"/>
      <c r="O399" s="89"/>
      <c r="P399" s="89"/>
      <c r="Q399" s="89"/>
      <c r="R399" s="89"/>
      <c r="S399" s="89"/>
      <c r="T399" s="89"/>
      <c r="U399" s="89"/>
      <c r="V399" s="89"/>
      <c r="W399" s="89"/>
      <c r="X399" s="89"/>
      <c r="Y399" s="89"/>
      <c r="Z399" s="89"/>
      <c r="AA399" s="89"/>
      <c r="AB399" s="89"/>
      <c r="AC399" s="89"/>
      <c r="AD399" s="89"/>
    </row>
    <row r="400" spans="1:30" ht="14.5" x14ac:dyDescent="0.35">
      <c r="A400" s="89"/>
      <c r="B400" s="81"/>
      <c r="C400" s="89"/>
      <c r="D400" s="89"/>
      <c r="E400" s="89"/>
      <c r="F400" s="89"/>
      <c r="G400" s="89"/>
      <c r="H400" s="89"/>
      <c r="I400" s="89"/>
      <c r="J400" s="89"/>
      <c r="K400" s="89"/>
      <c r="L400" s="89"/>
      <c r="M400" s="89"/>
      <c r="N400" s="89"/>
      <c r="O400" s="89"/>
      <c r="P400" s="89"/>
      <c r="Q400" s="89"/>
      <c r="R400" s="89"/>
      <c r="S400" s="89"/>
      <c r="T400" s="89"/>
      <c r="U400" s="89"/>
      <c r="V400" s="89"/>
      <c r="W400" s="89"/>
      <c r="X400" s="89"/>
      <c r="Y400" s="89"/>
      <c r="Z400" s="89"/>
      <c r="AA400" s="89"/>
      <c r="AB400" s="89"/>
      <c r="AC400" s="89"/>
      <c r="AD400" s="89"/>
    </row>
    <row r="401" spans="1:30" ht="14.5" x14ac:dyDescent="0.35">
      <c r="A401" s="89"/>
      <c r="B401" s="81"/>
      <c r="C401" s="89"/>
      <c r="D401" s="89"/>
      <c r="E401" s="89"/>
      <c r="F401" s="89"/>
      <c r="G401" s="89"/>
      <c r="H401" s="89"/>
      <c r="I401" s="89"/>
      <c r="J401" s="89"/>
      <c r="K401" s="89"/>
      <c r="L401" s="89"/>
      <c r="M401" s="89"/>
      <c r="N401" s="89"/>
      <c r="O401" s="89"/>
      <c r="P401" s="89"/>
      <c r="Q401" s="89"/>
      <c r="R401" s="89"/>
      <c r="S401" s="89"/>
      <c r="T401" s="89"/>
      <c r="U401" s="89"/>
      <c r="V401" s="89"/>
      <c r="W401" s="89"/>
      <c r="X401" s="89"/>
      <c r="Y401" s="89"/>
      <c r="Z401" s="89"/>
      <c r="AA401" s="89"/>
      <c r="AB401" s="89"/>
      <c r="AC401" s="89"/>
      <c r="AD401" s="89"/>
    </row>
    <row r="402" spans="1:30" ht="14.5" x14ac:dyDescent="0.35">
      <c r="A402" s="89"/>
      <c r="B402" s="81"/>
      <c r="C402" s="89"/>
      <c r="D402" s="89"/>
      <c r="E402" s="89"/>
      <c r="F402" s="89"/>
      <c r="G402" s="89"/>
      <c r="H402" s="89"/>
      <c r="I402" s="89"/>
      <c r="J402" s="89"/>
      <c r="K402" s="89"/>
      <c r="L402" s="89"/>
      <c r="M402" s="89"/>
      <c r="N402" s="89"/>
      <c r="O402" s="89"/>
      <c r="P402" s="89"/>
      <c r="Q402" s="89"/>
      <c r="R402" s="89"/>
      <c r="S402" s="89"/>
      <c r="T402" s="89"/>
      <c r="U402" s="89"/>
      <c r="V402" s="89"/>
      <c r="W402" s="89"/>
      <c r="X402" s="89"/>
      <c r="Y402" s="89"/>
      <c r="Z402" s="89"/>
      <c r="AA402" s="89"/>
      <c r="AB402" s="89"/>
      <c r="AC402" s="89"/>
      <c r="AD402" s="89"/>
    </row>
    <row r="403" spans="1:30" ht="14.5" x14ac:dyDescent="0.35">
      <c r="A403" s="89"/>
      <c r="B403" s="81"/>
      <c r="C403" s="89"/>
      <c r="D403" s="89"/>
      <c r="E403" s="89"/>
      <c r="F403" s="89"/>
      <c r="G403" s="89"/>
      <c r="H403" s="89"/>
      <c r="I403" s="89"/>
      <c r="J403" s="89"/>
      <c r="K403" s="89"/>
      <c r="L403" s="89"/>
      <c r="M403" s="89"/>
      <c r="N403" s="89"/>
      <c r="O403" s="89"/>
      <c r="P403" s="89"/>
      <c r="Q403" s="89"/>
      <c r="R403" s="89"/>
      <c r="S403" s="89"/>
      <c r="T403" s="89"/>
      <c r="U403" s="89"/>
      <c r="V403" s="89"/>
      <c r="W403" s="89"/>
      <c r="X403" s="89"/>
      <c r="Y403" s="89"/>
      <c r="Z403" s="89"/>
      <c r="AA403" s="89"/>
      <c r="AB403" s="89"/>
      <c r="AC403" s="89"/>
      <c r="AD403" s="89"/>
    </row>
    <row r="404" spans="1:30" ht="14.5" x14ac:dyDescent="0.35">
      <c r="A404" s="89"/>
      <c r="B404" s="81"/>
      <c r="C404" s="89"/>
      <c r="D404" s="89"/>
      <c r="E404" s="89"/>
      <c r="F404" s="89"/>
      <c r="G404" s="89"/>
      <c r="H404" s="89"/>
      <c r="I404" s="89"/>
      <c r="J404" s="89"/>
      <c r="K404" s="89"/>
      <c r="L404" s="89"/>
      <c r="M404" s="89"/>
      <c r="N404" s="89"/>
      <c r="O404" s="89"/>
      <c r="P404" s="89"/>
      <c r="Q404" s="89"/>
      <c r="R404" s="89"/>
      <c r="S404" s="89"/>
      <c r="T404" s="89"/>
      <c r="U404" s="89"/>
      <c r="V404" s="89"/>
      <c r="W404" s="89"/>
      <c r="X404" s="89"/>
      <c r="Y404" s="89"/>
      <c r="Z404" s="89"/>
      <c r="AA404" s="89"/>
      <c r="AB404" s="89"/>
      <c r="AC404" s="89"/>
      <c r="AD404" s="89"/>
    </row>
    <row r="405" spans="1:30" ht="14.5" x14ac:dyDescent="0.35">
      <c r="A405" s="89"/>
      <c r="B405" s="81"/>
      <c r="C405" s="89"/>
      <c r="D405" s="89"/>
      <c r="E405" s="89"/>
      <c r="F405" s="89"/>
      <c r="G405" s="89"/>
      <c r="H405" s="89"/>
      <c r="I405" s="89"/>
      <c r="J405" s="89"/>
      <c r="K405" s="89"/>
      <c r="L405" s="89"/>
      <c r="M405" s="89"/>
      <c r="N405" s="89"/>
      <c r="O405" s="89"/>
      <c r="P405" s="89"/>
      <c r="Q405" s="89"/>
      <c r="R405" s="89"/>
      <c r="S405" s="89"/>
      <c r="T405" s="89"/>
      <c r="U405" s="89"/>
      <c r="V405" s="89"/>
      <c r="W405" s="89"/>
      <c r="X405" s="89"/>
      <c r="Y405" s="89"/>
      <c r="Z405" s="89"/>
      <c r="AA405" s="89"/>
      <c r="AB405" s="89"/>
      <c r="AC405" s="89"/>
      <c r="AD405" s="89"/>
    </row>
    <row r="406" spans="1:30" ht="14.5" x14ac:dyDescent="0.35">
      <c r="A406" s="89"/>
      <c r="B406" s="81"/>
      <c r="C406" s="89"/>
      <c r="D406" s="89"/>
      <c r="E406" s="89"/>
      <c r="F406" s="89"/>
      <c r="G406" s="89"/>
      <c r="H406" s="89"/>
      <c r="I406" s="89"/>
      <c r="J406" s="89"/>
      <c r="K406" s="89"/>
      <c r="L406" s="89"/>
      <c r="M406" s="89"/>
      <c r="N406" s="89"/>
      <c r="O406" s="89"/>
      <c r="P406" s="89"/>
      <c r="Q406" s="89"/>
      <c r="R406" s="89"/>
      <c r="S406" s="89"/>
      <c r="T406" s="89"/>
      <c r="U406" s="89"/>
      <c r="V406" s="89"/>
      <c r="W406" s="89"/>
      <c r="X406" s="89"/>
      <c r="Y406" s="89"/>
      <c r="Z406" s="89"/>
      <c r="AA406" s="89"/>
      <c r="AB406" s="89"/>
      <c r="AC406" s="89"/>
      <c r="AD406" s="89"/>
    </row>
    <row r="407" spans="1:30" ht="14.5" x14ac:dyDescent="0.35">
      <c r="A407" s="89"/>
      <c r="B407" s="81"/>
      <c r="C407" s="89"/>
      <c r="D407" s="89"/>
      <c r="E407" s="89"/>
      <c r="F407" s="89"/>
      <c r="G407" s="89"/>
      <c r="H407" s="89"/>
      <c r="I407" s="89"/>
      <c r="J407" s="89"/>
      <c r="K407" s="89"/>
      <c r="L407" s="89"/>
      <c r="M407" s="89"/>
      <c r="N407" s="89"/>
      <c r="O407" s="89"/>
      <c r="P407" s="89"/>
      <c r="Q407" s="89"/>
      <c r="R407" s="89"/>
      <c r="S407" s="89"/>
      <c r="T407" s="89"/>
      <c r="U407" s="89"/>
      <c r="V407" s="89"/>
      <c r="W407" s="89"/>
      <c r="X407" s="89"/>
      <c r="Y407" s="89"/>
      <c r="Z407" s="89"/>
      <c r="AA407" s="89"/>
      <c r="AB407" s="89"/>
      <c r="AC407" s="89"/>
      <c r="AD407" s="89"/>
    </row>
    <row r="408" spans="1:30" ht="14.5" x14ac:dyDescent="0.35">
      <c r="A408" s="89"/>
      <c r="B408" s="81"/>
      <c r="C408" s="89"/>
      <c r="D408" s="89"/>
      <c r="E408" s="89"/>
      <c r="F408" s="89"/>
      <c r="G408" s="89"/>
      <c r="H408" s="89"/>
      <c r="I408" s="89"/>
      <c r="J408" s="89"/>
      <c r="K408" s="89"/>
      <c r="L408" s="89"/>
      <c r="M408" s="89"/>
      <c r="N408" s="89"/>
      <c r="O408" s="89"/>
      <c r="P408" s="89"/>
      <c r="Q408" s="89"/>
      <c r="R408" s="89"/>
      <c r="S408" s="89"/>
      <c r="T408" s="89"/>
      <c r="U408" s="89"/>
      <c r="V408" s="89"/>
      <c r="W408" s="89"/>
      <c r="X408" s="89"/>
      <c r="Y408" s="89"/>
      <c r="Z408" s="89"/>
      <c r="AA408" s="89"/>
      <c r="AB408" s="89"/>
      <c r="AC408" s="89"/>
      <c r="AD408" s="89"/>
    </row>
    <row r="409" spans="1:30" ht="14.5" x14ac:dyDescent="0.35">
      <c r="A409" s="89"/>
      <c r="B409" s="81"/>
      <c r="C409" s="89"/>
      <c r="D409" s="89"/>
      <c r="E409" s="89"/>
      <c r="F409" s="89"/>
      <c r="G409" s="89"/>
      <c r="H409" s="89"/>
      <c r="I409" s="89"/>
      <c r="J409" s="89"/>
      <c r="K409" s="89"/>
      <c r="L409" s="89"/>
      <c r="M409" s="89"/>
      <c r="N409" s="89"/>
      <c r="O409" s="89"/>
      <c r="P409" s="89"/>
      <c r="Q409" s="89"/>
      <c r="R409" s="89"/>
      <c r="S409" s="89"/>
      <c r="T409" s="89"/>
      <c r="U409" s="89"/>
      <c r="V409" s="89"/>
      <c r="W409" s="89"/>
      <c r="X409" s="89"/>
      <c r="Y409" s="89"/>
      <c r="Z409" s="89"/>
      <c r="AA409" s="89"/>
      <c r="AB409" s="89"/>
      <c r="AC409" s="89"/>
      <c r="AD409" s="89"/>
    </row>
    <row r="410" spans="1:30" ht="14.5" x14ac:dyDescent="0.35">
      <c r="A410" s="89"/>
      <c r="B410" s="81"/>
      <c r="C410" s="89"/>
      <c r="D410" s="89"/>
      <c r="E410" s="89"/>
      <c r="F410" s="89"/>
      <c r="G410" s="89"/>
      <c r="H410" s="89"/>
      <c r="I410" s="89"/>
      <c r="J410" s="89"/>
      <c r="K410" s="89"/>
      <c r="L410" s="89"/>
      <c r="M410" s="89"/>
      <c r="N410" s="89"/>
      <c r="O410" s="89"/>
      <c r="P410" s="89"/>
      <c r="Q410" s="89"/>
      <c r="R410" s="89"/>
      <c r="S410" s="89"/>
      <c r="T410" s="89"/>
      <c r="U410" s="89"/>
      <c r="V410" s="89"/>
      <c r="W410" s="89"/>
      <c r="X410" s="89"/>
      <c r="Y410" s="89"/>
      <c r="Z410" s="89"/>
      <c r="AA410" s="89"/>
      <c r="AB410" s="89"/>
      <c r="AC410" s="89"/>
      <c r="AD410" s="89"/>
    </row>
    <row r="411" spans="1:30" ht="14.5" x14ac:dyDescent="0.35">
      <c r="A411" s="89"/>
      <c r="B411" s="81"/>
      <c r="C411" s="89"/>
      <c r="D411" s="89"/>
      <c r="E411" s="89"/>
      <c r="F411" s="89"/>
      <c r="G411" s="89"/>
      <c r="H411" s="89"/>
      <c r="I411" s="89"/>
      <c r="J411" s="89"/>
      <c r="K411" s="89"/>
      <c r="L411" s="89"/>
      <c r="M411" s="89"/>
      <c r="N411" s="89"/>
      <c r="O411" s="89"/>
      <c r="P411" s="89"/>
      <c r="Q411" s="89"/>
      <c r="R411" s="89"/>
      <c r="S411" s="89"/>
      <c r="T411" s="89"/>
      <c r="U411" s="89"/>
      <c r="V411" s="89"/>
      <c r="W411" s="89"/>
      <c r="X411" s="89"/>
      <c r="Y411" s="89"/>
      <c r="Z411" s="89"/>
      <c r="AA411" s="89"/>
      <c r="AB411" s="89"/>
      <c r="AC411" s="89"/>
      <c r="AD411" s="89"/>
    </row>
    <row r="412" spans="1:30" ht="14.5" x14ac:dyDescent="0.35">
      <c r="A412" s="89"/>
      <c r="B412" s="81"/>
      <c r="C412" s="89"/>
      <c r="D412" s="89"/>
      <c r="E412" s="89"/>
      <c r="F412" s="89"/>
      <c r="G412" s="89"/>
      <c r="H412" s="89"/>
      <c r="I412" s="89"/>
      <c r="J412" s="89"/>
      <c r="K412" s="89"/>
      <c r="L412" s="89"/>
      <c r="M412" s="89"/>
      <c r="N412" s="89"/>
      <c r="O412" s="89"/>
      <c r="P412" s="89"/>
      <c r="Q412" s="89"/>
      <c r="R412" s="89"/>
      <c r="S412" s="89"/>
      <c r="T412" s="89"/>
      <c r="U412" s="89"/>
      <c r="V412" s="89"/>
      <c r="W412" s="89"/>
      <c r="X412" s="89"/>
      <c r="Y412" s="89"/>
      <c r="Z412" s="89"/>
      <c r="AA412" s="89"/>
      <c r="AB412" s="89"/>
      <c r="AC412" s="89"/>
      <c r="AD412" s="89"/>
    </row>
    <row r="413" spans="1:30" ht="14.5" x14ac:dyDescent="0.35">
      <c r="A413" s="89"/>
      <c r="B413" s="81"/>
      <c r="C413" s="89"/>
      <c r="D413" s="89"/>
      <c r="E413" s="89"/>
      <c r="F413" s="89"/>
      <c r="G413" s="89"/>
      <c r="H413" s="89"/>
      <c r="I413" s="89"/>
      <c r="J413" s="89"/>
      <c r="K413" s="89"/>
      <c r="L413" s="89"/>
      <c r="M413" s="89"/>
      <c r="N413" s="89"/>
      <c r="O413" s="89"/>
      <c r="P413" s="89"/>
      <c r="Q413" s="89"/>
      <c r="R413" s="89"/>
      <c r="S413" s="89"/>
      <c r="T413" s="89"/>
      <c r="U413" s="89"/>
      <c r="V413" s="89"/>
      <c r="W413" s="89"/>
      <c r="X413" s="89"/>
      <c r="Y413" s="89"/>
      <c r="Z413" s="89"/>
      <c r="AA413" s="89"/>
      <c r="AB413" s="89"/>
      <c r="AC413" s="89"/>
      <c r="AD413" s="89"/>
    </row>
    <row r="414" spans="1:30" ht="14.5" x14ac:dyDescent="0.35">
      <c r="A414" s="89"/>
      <c r="B414" s="81"/>
      <c r="C414" s="89"/>
      <c r="D414" s="89"/>
      <c r="E414" s="89"/>
      <c r="F414" s="89"/>
      <c r="G414" s="89"/>
      <c r="H414" s="89"/>
      <c r="I414" s="89"/>
      <c r="J414" s="89"/>
      <c r="K414" s="89"/>
      <c r="L414" s="89"/>
      <c r="M414" s="89"/>
      <c r="N414" s="89"/>
      <c r="O414" s="89"/>
      <c r="P414" s="89"/>
      <c r="Q414" s="89"/>
      <c r="R414" s="89"/>
      <c r="S414" s="89"/>
      <c r="T414" s="89"/>
      <c r="U414" s="89"/>
      <c r="V414" s="89"/>
      <c r="W414" s="89"/>
      <c r="X414" s="89"/>
      <c r="Y414" s="89"/>
      <c r="Z414" s="89"/>
      <c r="AA414" s="89"/>
      <c r="AB414" s="89"/>
      <c r="AC414" s="89"/>
      <c r="AD414" s="89"/>
    </row>
    <row r="415" spans="1:30" ht="14.5" x14ac:dyDescent="0.35">
      <c r="A415" s="89"/>
      <c r="B415" s="81"/>
      <c r="C415" s="89"/>
      <c r="D415" s="89"/>
      <c r="E415" s="89"/>
      <c r="F415" s="89"/>
      <c r="G415" s="89"/>
      <c r="H415" s="89"/>
      <c r="I415" s="89"/>
      <c r="J415" s="89"/>
      <c r="K415" s="89"/>
      <c r="L415" s="89"/>
      <c r="M415" s="89"/>
      <c r="N415" s="89"/>
      <c r="O415" s="89"/>
      <c r="P415" s="89"/>
      <c r="Q415" s="89"/>
      <c r="R415" s="89"/>
      <c r="S415" s="89"/>
      <c r="T415" s="89"/>
      <c r="U415" s="89"/>
      <c r="V415" s="89"/>
      <c r="W415" s="89"/>
      <c r="X415" s="89"/>
      <c r="Y415" s="89"/>
      <c r="Z415" s="89"/>
      <c r="AA415" s="89"/>
      <c r="AB415" s="89"/>
      <c r="AC415" s="89"/>
      <c r="AD415" s="89"/>
    </row>
    <row r="416" spans="1:30" ht="14.5" x14ac:dyDescent="0.35">
      <c r="A416" s="89"/>
      <c r="B416" s="81"/>
      <c r="C416" s="89"/>
      <c r="D416" s="89"/>
      <c r="E416" s="89"/>
      <c r="F416" s="89"/>
      <c r="G416" s="89"/>
      <c r="H416" s="89"/>
      <c r="I416" s="89"/>
      <c r="J416" s="89"/>
      <c r="K416" s="89"/>
      <c r="L416" s="89"/>
      <c r="M416" s="89"/>
      <c r="N416" s="89"/>
      <c r="O416" s="89"/>
      <c r="P416" s="89"/>
      <c r="Q416" s="89"/>
      <c r="R416" s="89"/>
      <c r="S416" s="89"/>
      <c r="T416" s="89"/>
      <c r="U416" s="89"/>
      <c r="V416" s="89"/>
      <c r="W416" s="89"/>
      <c r="X416" s="89"/>
      <c r="Y416" s="89"/>
      <c r="Z416" s="89"/>
      <c r="AA416" s="89"/>
      <c r="AB416" s="89"/>
      <c r="AC416" s="89"/>
      <c r="AD416" s="89"/>
    </row>
    <row r="417" spans="1:30" ht="14.5" x14ac:dyDescent="0.35">
      <c r="A417" s="89"/>
      <c r="B417" s="81"/>
      <c r="C417" s="89"/>
      <c r="D417" s="89"/>
      <c r="E417" s="89"/>
      <c r="F417" s="89"/>
      <c r="G417" s="89"/>
      <c r="H417" s="89"/>
      <c r="I417" s="89"/>
      <c r="J417" s="89"/>
      <c r="K417" s="89"/>
      <c r="L417" s="89"/>
      <c r="M417" s="89"/>
      <c r="N417" s="89"/>
      <c r="O417" s="89"/>
      <c r="P417" s="89"/>
      <c r="Q417" s="89"/>
      <c r="R417" s="89"/>
      <c r="S417" s="89"/>
      <c r="T417" s="89"/>
      <c r="U417" s="89"/>
      <c r="V417" s="89"/>
      <c r="W417" s="89"/>
      <c r="X417" s="89"/>
      <c r="Y417" s="89"/>
      <c r="Z417" s="89"/>
      <c r="AA417" s="89"/>
      <c r="AB417" s="89"/>
      <c r="AC417" s="89"/>
      <c r="AD417" s="89"/>
    </row>
    <row r="418" spans="1:30" ht="14.5" x14ac:dyDescent="0.35">
      <c r="A418" s="89"/>
      <c r="B418" s="81"/>
      <c r="C418" s="89"/>
      <c r="D418" s="89"/>
      <c r="E418" s="89"/>
      <c r="F418" s="89"/>
      <c r="G418" s="89"/>
      <c r="H418" s="89"/>
      <c r="I418" s="89"/>
      <c r="J418" s="89"/>
      <c r="K418" s="89"/>
      <c r="L418" s="89"/>
      <c r="M418" s="89"/>
      <c r="N418" s="89"/>
      <c r="O418" s="89"/>
      <c r="P418" s="89"/>
      <c r="Q418" s="89"/>
      <c r="R418" s="89"/>
      <c r="S418" s="89"/>
      <c r="T418" s="89"/>
      <c r="U418" s="89"/>
      <c r="V418" s="89"/>
      <c r="W418" s="89"/>
      <c r="X418" s="89"/>
      <c r="Y418" s="89"/>
      <c r="Z418" s="89"/>
      <c r="AA418" s="89"/>
      <c r="AB418" s="89"/>
      <c r="AC418" s="89"/>
      <c r="AD418" s="89"/>
    </row>
    <row r="419" spans="1:30" ht="14.5" x14ac:dyDescent="0.35">
      <c r="A419" s="89"/>
      <c r="B419" s="81"/>
      <c r="C419" s="89"/>
      <c r="D419" s="89"/>
      <c r="E419" s="89"/>
      <c r="F419" s="89"/>
      <c r="G419" s="89"/>
      <c r="H419" s="89"/>
      <c r="I419" s="89"/>
      <c r="J419" s="89"/>
      <c r="K419" s="89"/>
      <c r="L419" s="89"/>
      <c r="M419" s="89"/>
      <c r="N419" s="89"/>
      <c r="O419" s="89"/>
      <c r="P419" s="89"/>
      <c r="Q419" s="89"/>
      <c r="R419" s="89"/>
      <c r="S419" s="89"/>
      <c r="T419" s="89"/>
      <c r="U419" s="89"/>
      <c r="V419" s="89"/>
      <c r="W419" s="89"/>
      <c r="X419" s="89"/>
      <c r="Y419" s="89"/>
      <c r="Z419" s="89"/>
      <c r="AA419" s="89"/>
      <c r="AB419" s="89"/>
      <c r="AC419" s="89"/>
      <c r="AD419" s="89"/>
    </row>
    <row r="420" spans="1:30" ht="14.5" x14ac:dyDescent="0.35">
      <c r="A420" s="89"/>
      <c r="B420" s="81"/>
      <c r="C420" s="89"/>
      <c r="D420" s="89"/>
      <c r="E420" s="89"/>
      <c r="F420" s="89"/>
      <c r="G420" s="89"/>
      <c r="H420" s="89"/>
      <c r="I420" s="89"/>
      <c r="J420" s="89"/>
      <c r="K420" s="89"/>
      <c r="L420" s="89"/>
      <c r="M420" s="89"/>
      <c r="N420" s="89"/>
      <c r="O420" s="89"/>
      <c r="P420" s="89"/>
      <c r="Q420" s="89"/>
      <c r="R420" s="89"/>
      <c r="S420" s="89"/>
      <c r="T420" s="89"/>
      <c r="U420" s="89"/>
      <c r="V420" s="89"/>
      <c r="W420" s="89"/>
      <c r="X420" s="89"/>
      <c r="Y420" s="89"/>
      <c r="Z420" s="89"/>
      <c r="AA420" s="89"/>
      <c r="AB420" s="89"/>
      <c r="AC420" s="89"/>
      <c r="AD420" s="89"/>
    </row>
    <row r="421" spans="1:30" ht="14.5" x14ac:dyDescent="0.35">
      <c r="A421" s="89"/>
      <c r="B421" s="81"/>
      <c r="C421" s="89"/>
      <c r="D421" s="89"/>
      <c r="E421" s="89"/>
      <c r="F421" s="89"/>
      <c r="G421" s="89"/>
      <c r="H421" s="89"/>
      <c r="I421" s="89"/>
      <c r="J421" s="89"/>
      <c r="K421" s="89"/>
      <c r="L421" s="89"/>
      <c r="M421" s="89"/>
      <c r="N421" s="89"/>
      <c r="O421" s="89"/>
      <c r="P421" s="89"/>
      <c r="Q421" s="89"/>
      <c r="R421" s="89"/>
      <c r="S421" s="89"/>
      <c r="T421" s="89"/>
      <c r="U421" s="89"/>
      <c r="V421" s="89"/>
      <c r="W421" s="89"/>
      <c r="X421" s="89"/>
      <c r="Y421" s="89"/>
      <c r="Z421" s="89"/>
      <c r="AA421" s="89"/>
      <c r="AB421" s="89"/>
      <c r="AC421" s="89"/>
      <c r="AD421" s="89"/>
    </row>
    <row r="422" spans="1:30" ht="14.5" x14ac:dyDescent="0.35">
      <c r="A422" s="89"/>
      <c r="B422" s="81"/>
      <c r="C422" s="89"/>
      <c r="D422" s="89"/>
      <c r="E422" s="89"/>
      <c r="F422" s="89"/>
      <c r="G422" s="89"/>
      <c r="H422" s="89"/>
      <c r="I422" s="89"/>
      <c r="J422" s="89"/>
      <c r="K422" s="89"/>
      <c r="L422" s="89"/>
      <c r="M422" s="89"/>
      <c r="N422" s="89"/>
      <c r="O422" s="89"/>
      <c r="P422" s="89"/>
      <c r="Q422" s="89"/>
      <c r="R422" s="89"/>
      <c r="S422" s="89"/>
      <c r="T422" s="89"/>
      <c r="U422" s="89"/>
      <c r="V422" s="89"/>
      <c r="W422" s="89"/>
      <c r="X422" s="89"/>
      <c r="Y422" s="89"/>
      <c r="Z422" s="89"/>
      <c r="AA422" s="89"/>
      <c r="AB422" s="89"/>
      <c r="AC422" s="89"/>
      <c r="AD422" s="89"/>
    </row>
    <row r="423" spans="1:30" ht="14.5" x14ac:dyDescent="0.35">
      <c r="A423" s="89"/>
      <c r="B423" s="81"/>
      <c r="C423" s="89"/>
      <c r="D423" s="89"/>
      <c r="E423" s="89"/>
      <c r="F423" s="89"/>
      <c r="G423" s="89"/>
      <c r="H423" s="89"/>
      <c r="I423" s="89"/>
      <c r="J423" s="89"/>
      <c r="K423" s="89"/>
      <c r="L423" s="89"/>
      <c r="M423" s="89"/>
      <c r="N423" s="89"/>
      <c r="O423" s="89"/>
      <c r="P423" s="89"/>
      <c r="Q423" s="89"/>
      <c r="R423" s="89"/>
      <c r="S423" s="89"/>
      <c r="T423" s="89"/>
      <c r="U423" s="89"/>
      <c r="V423" s="89"/>
      <c r="W423" s="89"/>
      <c r="X423" s="89"/>
      <c r="Y423" s="89"/>
      <c r="Z423" s="89"/>
      <c r="AA423" s="89"/>
      <c r="AB423" s="89"/>
      <c r="AC423" s="89"/>
      <c r="AD423" s="89"/>
    </row>
    <row r="424" spans="1:30" ht="14.5" x14ac:dyDescent="0.35">
      <c r="A424" s="89"/>
      <c r="B424" s="81"/>
      <c r="C424" s="89"/>
      <c r="D424" s="89"/>
      <c r="E424" s="89"/>
      <c r="F424" s="89"/>
      <c r="G424" s="89"/>
      <c r="H424" s="89"/>
      <c r="I424" s="89"/>
      <c r="J424" s="89"/>
      <c r="K424" s="89"/>
      <c r="L424" s="89"/>
      <c r="M424" s="89"/>
      <c r="N424" s="89"/>
      <c r="O424" s="89"/>
      <c r="P424" s="89"/>
      <c r="Q424" s="89"/>
      <c r="R424" s="89"/>
      <c r="S424" s="89"/>
      <c r="T424" s="89"/>
      <c r="U424" s="89"/>
      <c r="V424" s="89"/>
      <c r="W424" s="89"/>
      <c r="X424" s="89"/>
      <c r="Y424" s="89"/>
      <c r="Z424" s="89"/>
      <c r="AA424" s="89"/>
      <c r="AB424" s="89"/>
      <c r="AC424" s="89"/>
      <c r="AD424" s="89"/>
    </row>
    <row r="425" spans="1:30" ht="14.5" x14ac:dyDescent="0.35">
      <c r="A425" s="89"/>
      <c r="B425" s="81"/>
      <c r="C425" s="89"/>
      <c r="D425" s="89"/>
      <c r="E425" s="89"/>
      <c r="F425" s="89"/>
      <c r="G425" s="89"/>
      <c r="H425" s="89"/>
      <c r="I425" s="89"/>
      <c r="J425" s="89"/>
      <c r="K425" s="89"/>
      <c r="L425" s="89"/>
      <c r="M425" s="89"/>
      <c r="N425" s="89"/>
      <c r="O425" s="89"/>
      <c r="P425" s="89"/>
      <c r="Q425" s="89"/>
      <c r="R425" s="89"/>
      <c r="S425" s="89"/>
      <c r="T425" s="89"/>
      <c r="U425" s="89"/>
      <c r="V425" s="89"/>
      <c r="W425" s="89"/>
      <c r="X425" s="89"/>
      <c r="Y425" s="89"/>
      <c r="Z425" s="89"/>
      <c r="AA425" s="89"/>
      <c r="AB425" s="89"/>
      <c r="AC425" s="89"/>
      <c r="AD425" s="89"/>
    </row>
    <row r="426" spans="1:30" ht="14.5" x14ac:dyDescent="0.35">
      <c r="A426" s="89"/>
      <c r="B426" s="81"/>
      <c r="C426" s="89"/>
      <c r="D426" s="89"/>
      <c r="E426" s="89"/>
      <c r="F426" s="89"/>
      <c r="G426" s="89"/>
      <c r="H426" s="89"/>
      <c r="I426" s="89"/>
      <c r="J426" s="89"/>
      <c r="K426" s="89"/>
      <c r="L426" s="89"/>
      <c r="M426" s="89"/>
      <c r="N426" s="89"/>
      <c r="O426" s="89"/>
      <c r="P426" s="89"/>
      <c r="Q426" s="89"/>
      <c r="R426" s="89"/>
      <c r="S426" s="89"/>
      <c r="T426" s="89"/>
      <c r="U426" s="89"/>
      <c r="V426" s="89"/>
      <c r="W426" s="89"/>
      <c r="X426" s="89"/>
      <c r="Y426" s="89"/>
      <c r="Z426" s="89"/>
      <c r="AA426" s="89"/>
      <c r="AB426" s="89"/>
      <c r="AC426" s="89"/>
      <c r="AD426" s="89"/>
    </row>
    <row r="427" spans="1:30" ht="14.5" x14ac:dyDescent="0.35">
      <c r="A427" s="89"/>
      <c r="B427" s="81"/>
      <c r="C427" s="89"/>
      <c r="D427" s="89"/>
      <c r="E427" s="89"/>
      <c r="F427" s="89"/>
      <c r="G427" s="89"/>
      <c r="H427" s="89"/>
      <c r="I427" s="89"/>
      <c r="J427" s="89"/>
      <c r="K427" s="89"/>
      <c r="L427" s="89"/>
      <c r="M427" s="89"/>
      <c r="N427" s="89"/>
      <c r="O427" s="89"/>
      <c r="P427" s="89"/>
      <c r="Q427" s="89"/>
      <c r="R427" s="89"/>
      <c r="S427" s="89"/>
      <c r="T427" s="89"/>
      <c r="U427" s="89"/>
      <c r="V427" s="89"/>
      <c r="W427" s="89"/>
      <c r="X427" s="89"/>
      <c r="Y427" s="89"/>
      <c r="Z427" s="89"/>
      <c r="AA427" s="89"/>
      <c r="AB427" s="89"/>
      <c r="AC427" s="89"/>
      <c r="AD427" s="89"/>
    </row>
    <row r="428" spans="1:30" ht="14.5" x14ac:dyDescent="0.35">
      <c r="A428" s="89"/>
      <c r="B428" s="81"/>
      <c r="C428" s="89"/>
      <c r="D428" s="89"/>
      <c r="E428" s="89"/>
      <c r="F428" s="89"/>
      <c r="G428" s="89"/>
      <c r="H428" s="89"/>
      <c r="I428" s="89"/>
      <c r="J428" s="89"/>
      <c r="K428" s="89"/>
      <c r="L428" s="89"/>
      <c r="M428" s="89"/>
      <c r="N428" s="89"/>
      <c r="O428" s="89"/>
      <c r="P428" s="89"/>
      <c r="Q428" s="89"/>
      <c r="R428" s="89"/>
      <c r="S428" s="89"/>
      <c r="T428" s="89"/>
      <c r="U428" s="89"/>
      <c r="V428" s="89"/>
      <c r="W428" s="89"/>
      <c r="X428" s="89"/>
      <c r="Y428" s="89"/>
      <c r="Z428" s="89"/>
      <c r="AA428" s="89"/>
      <c r="AB428" s="89"/>
      <c r="AC428" s="89"/>
      <c r="AD428" s="89"/>
    </row>
    <row r="429" spans="1:30" ht="14.5" x14ac:dyDescent="0.35">
      <c r="A429" s="89"/>
      <c r="B429" s="81"/>
      <c r="C429" s="89"/>
      <c r="D429" s="89"/>
      <c r="E429" s="89"/>
      <c r="F429" s="89"/>
      <c r="G429" s="89"/>
      <c r="H429" s="89"/>
      <c r="I429" s="89"/>
      <c r="J429" s="89"/>
      <c r="K429" s="89"/>
      <c r="L429" s="89"/>
      <c r="M429" s="89"/>
      <c r="N429" s="89"/>
      <c r="O429" s="89"/>
      <c r="P429" s="89"/>
      <c r="Q429" s="89"/>
      <c r="R429" s="89"/>
      <c r="S429" s="89"/>
      <c r="T429" s="89"/>
      <c r="U429" s="89"/>
      <c r="V429" s="89"/>
      <c r="W429" s="89"/>
      <c r="X429" s="89"/>
      <c r="Y429" s="89"/>
      <c r="Z429" s="89"/>
      <c r="AA429" s="89"/>
      <c r="AB429" s="89"/>
      <c r="AC429" s="89"/>
      <c r="AD429" s="89"/>
    </row>
    <row r="430" spans="1:30" ht="14.5" x14ac:dyDescent="0.35">
      <c r="A430" s="89"/>
      <c r="B430" s="81"/>
      <c r="C430" s="89"/>
      <c r="D430" s="89"/>
      <c r="E430" s="89"/>
      <c r="F430" s="89"/>
      <c r="G430" s="89"/>
      <c r="H430" s="89"/>
      <c r="I430" s="89"/>
      <c r="J430" s="89"/>
      <c r="K430" s="89"/>
      <c r="L430" s="89"/>
      <c r="M430" s="89"/>
      <c r="N430" s="89"/>
      <c r="O430" s="89"/>
      <c r="P430" s="89"/>
      <c r="Q430" s="89"/>
      <c r="R430" s="89"/>
      <c r="S430" s="89"/>
      <c r="T430" s="89"/>
      <c r="U430" s="89"/>
      <c r="V430" s="89"/>
      <c r="W430" s="89"/>
      <c r="X430" s="89"/>
      <c r="Y430" s="89"/>
      <c r="Z430" s="89"/>
      <c r="AA430" s="89"/>
      <c r="AB430" s="89"/>
      <c r="AC430" s="89"/>
      <c r="AD430" s="89"/>
    </row>
    <row r="431" spans="1:30" ht="14.5" x14ac:dyDescent="0.35">
      <c r="A431" s="89"/>
      <c r="B431" s="81"/>
      <c r="C431" s="89"/>
      <c r="D431" s="89"/>
      <c r="E431" s="89"/>
      <c r="F431" s="89"/>
      <c r="G431" s="89"/>
      <c r="H431" s="89"/>
      <c r="I431" s="89"/>
      <c r="J431" s="89"/>
      <c r="K431" s="89"/>
      <c r="L431" s="89"/>
      <c r="M431" s="89"/>
      <c r="N431" s="89"/>
      <c r="O431" s="89"/>
      <c r="P431" s="89"/>
      <c r="Q431" s="89"/>
      <c r="R431" s="89"/>
      <c r="S431" s="89"/>
      <c r="T431" s="89"/>
      <c r="U431" s="89"/>
      <c r="V431" s="89"/>
      <c r="W431" s="89"/>
      <c r="X431" s="89"/>
      <c r="Y431" s="89"/>
      <c r="Z431" s="89"/>
      <c r="AA431" s="89"/>
      <c r="AB431" s="89"/>
      <c r="AC431" s="89"/>
      <c r="AD431" s="89"/>
    </row>
    <row r="432" spans="1:30" ht="14.5" x14ac:dyDescent="0.35">
      <c r="A432" s="89"/>
      <c r="B432" s="81"/>
      <c r="C432" s="89"/>
      <c r="D432" s="89"/>
      <c r="E432" s="89"/>
      <c r="F432" s="89"/>
      <c r="G432" s="89"/>
      <c r="H432" s="89"/>
      <c r="I432" s="89"/>
      <c r="J432" s="89"/>
      <c r="K432" s="89"/>
      <c r="L432" s="89"/>
      <c r="M432" s="89"/>
      <c r="N432" s="89"/>
      <c r="O432" s="89"/>
      <c r="P432" s="89"/>
      <c r="Q432" s="89"/>
      <c r="R432" s="89"/>
      <c r="S432" s="89"/>
      <c r="T432" s="89"/>
      <c r="U432" s="89"/>
      <c r="V432" s="89"/>
      <c r="W432" s="89"/>
      <c r="X432" s="89"/>
      <c r="Y432" s="89"/>
      <c r="Z432" s="89"/>
      <c r="AA432" s="89"/>
      <c r="AB432" s="89"/>
      <c r="AC432" s="89"/>
      <c r="AD432" s="89"/>
    </row>
    <row r="433" spans="1:30" ht="14.5" x14ac:dyDescent="0.35">
      <c r="A433" s="89"/>
      <c r="B433" s="81"/>
      <c r="C433" s="89"/>
      <c r="D433" s="89"/>
      <c r="E433" s="89"/>
      <c r="F433" s="89"/>
      <c r="G433" s="89"/>
      <c r="H433" s="89"/>
      <c r="I433" s="89"/>
      <c r="J433" s="89"/>
      <c r="K433" s="89"/>
      <c r="L433" s="89"/>
      <c r="M433" s="89"/>
      <c r="N433" s="89"/>
      <c r="O433" s="89"/>
      <c r="P433" s="89"/>
      <c r="Q433" s="89"/>
      <c r="R433" s="89"/>
      <c r="S433" s="89"/>
      <c r="T433" s="89"/>
      <c r="U433" s="89"/>
      <c r="V433" s="89"/>
      <c r="W433" s="89"/>
      <c r="X433" s="89"/>
      <c r="Y433" s="89"/>
      <c r="Z433" s="89"/>
      <c r="AA433" s="89"/>
      <c r="AB433" s="89"/>
      <c r="AC433" s="89"/>
      <c r="AD433" s="89"/>
    </row>
    <row r="434" spans="1:30" ht="14.5" x14ac:dyDescent="0.35">
      <c r="A434" s="89"/>
      <c r="B434" s="81"/>
      <c r="C434" s="89"/>
      <c r="D434" s="89"/>
      <c r="E434" s="89"/>
      <c r="F434" s="89"/>
      <c r="G434" s="89"/>
      <c r="H434" s="89"/>
      <c r="I434" s="89"/>
      <c r="J434" s="89"/>
      <c r="K434" s="89"/>
      <c r="L434" s="89"/>
      <c r="M434" s="89"/>
      <c r="N434" s="89"/>
      <c r="O434" s="89"/>
      <c r="P434" s="89"/>
      <c r="Q434" s="89"/>
      <c r="R434" s="89"/>
      <c r="S434" s="89"/>
      <c r="T434" s="89"/>
      <c r="U434" s="89"/>
      <c r="V434" s="89"/>
      <c r="W434" s="89"/>
      <c r="X434" s="89"/>
      <c r="Y434" s="89"/>
      <c r="Z434" s="89"/>
      <c r="AA434" s="89"/>
      <c r="AB434" s="89"/>
      <c r="AC434" s="89"/>
      <c r="AD434" s="89"/>
    </row>
    <row r="435" spans="1:30" ht="14.5" x14ac:dyDescent="0.35">
      <c r="A435" s="89"/>
      <c r="B435" s="81"/>
      <c r="C435" s="89"/>
      <c r="D435" s="89"/>
      <c r="E435" s="89"/>
      <c r="F435" s="89"/>
      <c r="G435" s="89"/>
      <c r="H435" s="89"/>
      <c r="I435" s="89"/>
      <c r="J435" s="89"/>
      <c r="K435" s="89"/>
      <c r="L435" s="89"/>
      <c r="M435" s="89"/>
      <c r="N435" s="89"/>
      <c r="O435" s="89"/>
      <c r="P435" s="89"/>
      <c r="Q435" s="89"/>
      <c r="R435" s="89"/>
      <c r="S435" s="89"/>
      <c r="T435" s="89"/>
      <c r="U435" s="89"/>
      <c r="V435" s="89"/>
      <c r="W435" s="89"/>
      <c r="X435" s="89"/>
      <c r="Y435" s="89"/>
      <c r="Z435" s="89"/>
      <c r="AA435" s="89"/>
      <c r="AB435" s="89"/>
      <c r="AC435" s="89"/>
      <c r="AD435" s="89"/>
    </row>
    <row r="436" spans="1:30" ht="14.5" x14ac:dyDescent="0.35">
      <c r="A436" s="89"/>
      <c r="B436" s="81"/>
      <c r="C436" s="89"/>
      <c r="D436" s="89"/>
      <c r="E436" s="89"/>
      <c r="F436" s="89"/>
      <c r="G436" s="89"/>
      <c r="H436" s="89"/>
      <c r="I436" s="89"/>
      <c r="J436" s="89"/>
      <c r="K436" s="89"/>
      <c r="L436" s="89"/>
      <c r="M436" s="89"/>
      <c r="N436" s="89"/>
      <c r="O436" s="89"/>
      <c r="P436" s="89"/>
      <c r="Q436" s="89"/>
      <c r="R436" s="89"/>
      <c r="S436" s="89"/>
      <c r="T436" s="89"/>
      <c r="U436" s="89"/>
      <c r="V436" s="89"/>
      <c r="W436" s="89"/>
      <c r="X436" s="89"/>
      <c r="Y436" s="89"/>
      <c r="Z436" s="89"/>
      <c r="AA436" s="89"/>
      <c r="AB436" s="89"/>
      <c r="AC436" s="89"/>
      <c r="AD436" s="89"/>
    </row>
    <row r="437" spans="1:30" ht="14.5" x14ac:dyDescent="0.35">
      <c r="A437" s="89"/>
      <c r="B437" s="81"/>
      <c r="C437" s="89"/>
      <c r="D437" s="89"/>
      <c r="E437" s="89"/>
      <c r="F437" s="89"/>
      <c r="G437" s="89"/>
      <c r="H437" s="89"/>
      <c r="I437" s="89"/>
      <c r="J437" s="89"/>
      <c r="K437" s="89"/>
      <c r="L437" s="89"/>
      <c r="M437" s="89"/>
      <c r="N437" s="89"/>
      <c r="O437" s="89"/>
      <c r="P437" s="89"/>
      <c r="Q437" s="89"/>
      <c r="R437" s="89"/>
      <c r="S437" s="89"/>
      <c r="T437" s="89"/>
      <c r="U437" s="89"/>
      <c r="V437" s="89"/>
      <c r="W437" s="89"/>
      <c r="X437" s="89"/>
      <c r="Y437" s="89"/>
      <c r="Z437" s="89"/>
      <c r="AA437" s="89"/>
      <c r="AB437" s="89"/>
      <c r="AC437" s="89"/>
      <c r="AD437" s="89"/>
    </row>
    <row r="438" spans="1:30" ht="14.5" x14ac:dyDescent="0.35">
      <c r="A438" s="89"/>
      <c r="B438" s="81"/>
      <c r="C438" s="89"/>
      <c r="D438" s="89"/>
      <c r="E438" s="89"/>
      <c r="F438" s="89"/>
      <c r="G438" s="89"/>
      <c r="H438" s="89"/>
      <c r="I438" s="89"/>
      <c r="J438" s="89"/>
      <c r="K438" s="89"/>
      <c r="L438" s="89"/>
      <c r="M438" s="89"/>
      <c r="N438" s="89"/>
      <c r="O438" s="89"/>
      <c r="P438" s="89"/>
      <c r="Q438" s="89"/>
      <c r="R438" s="89"/>
      <c r="S438" s="89"/>
      <c r="T438" s="89"/>
      <c r="U438" s="89"/>
      <c r="V438" s="89"/>
      <c r="W438" s="89"/>
      <c r="X438" s="89"/>
      <c r="Y438" s="89"/>
      <c r="Z438" s="89"/>
      <c r="AA438" s="89"/>
      <c r="AB438" s="89"/>
      <c r="AC438" s="89"/>
      <c r="AD438" s="89"/>
    </row>
    <row r="439" spans="1:30" ht="14.5" x14ac:dyDescent="0.35">
      <c r="A439" s="89"/>
      <c r="B439" s="81"/>
      <c r="C439" s="89"/>
      <c r="D439" s="89"/>
      <c r="E439" s="89"/>
      <c r="F439" s="89"/>
      <c r="G439" s="89"/>
      <c r="H439" s="89"/>
      <c r="I439" s="89"/>
      <c r="J439" s="89"/>
      <c r="K439" s="89"/>
      <c r="L439" s="89"/>
      <c r="M439" s="89"/>
      <c r="N439" s="89"/>
      <c r="O439" s="89"/>
      <c r="P439" s="89"/>
      <c r="Q439" s="89"/>
      <c r="R439" s="89"/>
      <c r="S439" s="89"/>
      <c r="T439" s="89"/>
      <c r="U439" s="89"/>
      <c r="V439" s="89"/>
      <c r="W439" s="89"/>
      <c r="X439" s="89"/>
      <c r="Y439" s="89"/>
      <c r="Z439" s="89"/>
      <c r="AA439" s="89"/>
      <c r="AB439" s="89"/>
      <c r="AC439" s="89"/>
      <c r="AD439" s="89"/>
    </row>
    <row r="440" spans="1:30" ht="14.5" x14ac:dyDescent="0.35">
      <c r="A440" s="89"/>
      <c r="B440" s="81"/>
      <c r="C440" s="89"/>
      <c r="D440" s="89"/>
      <c r="E440" s="89"/>
      <c r="F440" s="89"/>
      <c r="G440" s="89"/>
      <c r="H440" s="89"/>
      <c r="I440" s="89"/>
      <c r="J440" s="89"/>
      <c r="K440" s="89"/>
      <c r="L440" s="89"/>
      <c r="M440" s="89"/>
      <c r="N440" s="89"/>
      <c r="O440" s="89"/>
      <c r="P440" s="89"/>
      <c r="Q440" s="89"/>
      <c r="R440" s="89"/>
      <c r="S440" s="89"/>
      <c r="T440" s="89"/>
      <c r="U440" s="89"/>
      <c r="V440" s="89"/>
      <c r="W440" s="89"/>
      <c r="X440" s="89"/>
      <c r="Y440" s="89"/>
      <c r="Z440" s="89"/>
      <c r="AA440" s="89"/>
      <c r="AB440" s="89"/>
      <c r="AC440" s="89"/>
      <c r="AD440" s="89"/>
    </row>
    <row r="441" spans="1:30" ht="14.5" x14ac:dyDescent="0.35">
      <c r="A441" s="89"/>
      <c r="B441" s="81"/>
      <c r="C441" s="89"/>
      <c r="D441" s="89"/>
      <c r="E441" s="89"/>
      <c r="F441" s="89"/>
      <c r="G441" s="89"/>
      <c r="H441" s="89"/>
      <c r="I441" s="89"/>
      <c r="J441" s="89"/>
      <c r="K441" s="89"/>
      <c r="L441" s="89"/>
      <c r="M441" s="89"/>
      <c r="N441" s="89"/>
      <c r="O441" s="89"/>
      <c r="P441" s="89"/>
      <c r="Q441" s="89"/>
      <c r="R441" s="89"/>
      <c r="S441" s="89"/>
      <c r="T441" s="89"/>
      <c r="U441" s="89"/>
      <c r="V441" s="89"/>
      <c r="W441" s="89"/>
      <c r="X441" s="89"/>
      <c r="Y441" s="89"/>
      <c r="Z441" s="89"/>
      <c r="AA441" s="89"/>
      <c r="AB441" s="89"/>
      <c r="AC441" s="89"/>
      <c r="AD441" s="89"/>
    </row>
    <row r="442" spans="1:30" ht="14.5" x14ac:dyDescent="0.35">
      <c r="A442" s="89"/>
      <c r="B442" s="81"/>
      <c r="C442" s="89"/>
      <c r="D442" s="89"/>
      <c r="E442" s="89"/>
      <c r="F442" s="89"/>
      <c r="G442" s="89"/>
      <c r="H442" s="89"/>
      <c r="I442" s="89"/>
      <c r="J442" s="89"/>
      <c r="K442" s="89"/>
      <c r="L442" s="89"/>
      <c r="M442" s="89"/>
      <c r="N442" s="89"/>
      <c r="O442" s="89"/>
      <c r="P442" s="89"/>
      <c r="Q442" s="89"/>
      <c r="R442" s="89"/>
      <c r="S442" s="89"/>
      <c r="T442" s="89"/>
      <c r="U442" s="89"/>
      <c r="V442" s="89"/>
      <c r="W442" s="89"/>
      <c r="X442" s="89"/>
      <c r="Y442" s="89"/>
      <c r="Z442" s="89"/>
      <c r="AA442" s="89"/>
      <c r="AB442" s="89"/>
      <c r="AC442" s="89"/>
      <c r="AD442" s="89"/>
    </row>
    <row r="443" spans="1:30" ht="14.5" x14ac:dyDescent="0.35">
      <c r="A443" s="89"/>
      <c r="B443" s="81"/>
      <c r="C443" s="89"/>
      <c r="D443" s="89"/>
      <c r="E443" s="89"/>
      <c r="F443" s="89"/>
      <c r="G443" s="89"/>
      <c r="H443" s="89"/>
      <c r="I443" s="89"/>
      <c r="J443" s="89"/>
      <c r="K443" s="89"/>
      <c r="L443" s="89"/>
      <c r="M443" s="89"/>
      <c r="N443" s="89"/>
      <c r="O443" s="89"/>
      <c r="P443" s="89"/>
      <c r="Q443" s="89"/>
      <c r="R443" s="89"/>
      <c r="S443" s="89"/>
      <c r="T443" s="89"/>
      <c r="U443" s="89"/>
      <c r="V443" s="89"/>
      <c r="W443" s="89"/>
      <c r="X443" s="89"/>
      <c r="Y443" s="89"/>
      <c r="Z443" s="89"/>
      <c r="AA443" s="89"/>
      <c r="AB443" s="89"/>
      <c r="AC443" s="89"/>
      <c r="AD443" s="89"/>
    </row>
    <row r="444" spans="1:30" ht="14.5" x14ac:dyDescent="0.35">
      <c r="A444" s="89"/>
      <c r="B444" s="81"/>
      <c r="C444" s="89"/>
      <c r="D444" s="89"/>
      <c r="E444" s="89"/>
      <c r="F444" s="89"/>
      <c r="G444" s="89"/>
      <c r="H444" s="89"/>
      <c r="I444" s="89"/>
      <c r="J444" s="89"/>
      <c r="K444" s="89"/>
      <c r="L444" s="89"/>
      <c r="M444" s="89"/>
      <c r="N444" s="89"/>
      <c r="O444" s="89"/>
      <c r="P444" s="89"/>
      <c r="Q444" s="89"/>
      <c r="R444" s="89"/>
      <c r="S444" s="89"/>
      <c r="T444" s="89"/>
      <c r="U444" s="89"/>
      <c r="V444" s="89"/>
      <c r="W444" s="89"/>
      <c r="X444" s="89"/>
      <c r="Y444" s="89"/>
      <c r="Z444" s="89"/>
      <c r="AA444" s="89"/>
      <c r="AB444" s="89"/>
      <c r="AC444" s="89"/>
      <c r="AD444" s="89"/>
    </row>
    <row r="445" spans="1:30" ht="14.5" x14ac:dyDescent="0.35">
      <c r="A445" s="89"/>
      <c r="B445" s="81"/>
      <c r="C445" s="89"/>
      <c r="D445" s="89"/>
      <c r="E445" s="89"/>
      <c r="F445" s="89"/>
      <c r="G445" s="89"/>
      <c r="H445" s="89"/>
      <c r="I445" s="89"/>
      <c r="J445" s="89"/>
      <c r="K445" s="89"/>
      <c r="L445" s="89"/>
      <c r="M445" s="89"/>
      <c r="N445" s="89"/>
      <c r="O445" s="89"/>
      <c r="P445" s="89"/>
      <c r="Q445" s="89"/>
      <c r="R445" s="89"/>
      <c r="S445" s="89"/>
      <c r="T445" s="89"/>
      <c r="U445" s="89"/>
      <c r="V445" s="89"/>
      <c r="W445" s="89"/>
      <c r="X445" s="89"/>
      <c r="Y445" s="89"/>
      <c r="Z445" s="89"/>
      <c r="AA445" s="89"/>
      <c r="AB445" s="89"/>
      <c r="AC445" s="89"/>
      <c r="AD445" s="89"/>
    </row>
    <row r="446" spans="1:30" ht="14.5" x14ac:dyDescent="0.35">
      <c r="A446" s="89"/>
      <c r="B446" s="81"/>
      <c r="C446" s="89"/>
      <c r="D446" s="89"/>
      <c r="E446" s="89"/>
      <c r="F446" s="89"/>
      <c r="G446" s="89"/>
      <c r="H446" s="89"/>
      <c r="I446" s="89"/>
      <c r="J446" s="89"/>
      <c r="K446" s="89"/>
      <c r="L446" s="89"/>
      <c r="M446" s="89"/>
      <c r="N446" s="89"/>
      <c r="O446" s="89"/>
      <c r="P446" s="89"/>
      <c r="Q446" s="89"/>
      <c r="R446" s="89"/>
      <c r="S446" s="89"/>
      <c r="T446" s="89"/>
      <c r="U446" s="89"/>
      <c r="V446" s="89"/>
      <c r="W446" s="89"/>
      <c r="X446" s="89"/>
      <c r="Y446" s="89"/>
      <c r="Z446" s="89"/>
      <c r="AA446" s="89"/>
      <c r="AB446" s="89"/>
      <c r="AC446" s="89"/>
      <c r="AD446" s="89"/>
    </row>
    <row r="447" spans="1:30" ht="14.5" x14ac:dyDescent="0.35">
      <c r="A447" s="89"/>
      <c r="B447" s="81"/>
      <c r="C447" s="89"/>
      <c r="D447" s="89"/>
      <c r="E447" s="89"/>
      <c r="F447" s="89"/>
      <c r="G447" s="89"/>
      <c r="H447" s="89"/>
      <c r="I447" s="89"/>
      <c r="J447" s="89"/>
      <c r="K447" s="89"/>
      <c r="L447" s="89"/>
      <c r="M447" s="89"/>
      <c r="N447" s="89"/>
      <c r="O447" s="89"/>
      <c r="P447" s="89"/>
      <c r="Q447" s="89"/>
      <c r="R447" s="89"/>
      <c r="S447" s="89"/>
      <c r="T447" s="89"/>
      <c r="U447" s="89"/>
      <c r="V447" s="89"/>
      <c r="W447" s="89"/>
      <c r="X447" s="89"/>
      <c r="Y447" s="89"/>
      <c r="Z447" s="89"/>
      <c r="AA447" s="89"/>
      <c r="AB447" s="89"/>
      <c r="AC447" s="89"/>
      <c r="AD447" s="89"/>
    </row>
    <row r="448" spans="1:30" ht="14.5" x14ac:dyDescent="0.35">
      <c r="A448" s="89"/>
      <c r="B448" s="81"/>
      <c r="C448" s="89"/>
      <c r="D448" s="89"/>
      <c r="E448" s="89"/>
      <c r="F448" s="89"/>
      <c r="G448" s="89"/>
      <c r="H448" s="89"/>
      <c r="I448" s="89"/>
      <c r="J448" s="89"/>
      <c r="K448" s="89"/>
      <c r="L448" s="89"/>
      <c r="M448" s="89"/>
      <c r="N448" s="89"/>
      <c r="O448" s="89"/>
      <c r="P448" s="89"/>
      <c r="Q448" s="89"/>
      <c r="R448" s="89"/>
      <c r="S448" s="89"/>
      <c r="T448" s="89"/>
      <c r="U448" s="89"/>
      <c r="V448" s="89"/>
      <c r="W448" s="89"/>
      <c r="X448" s="89"/>
      <c r="Y448" s="89"/>
      <c r="Z448" s="89"/>
      <c r="AA448" s="89"/>
      <c r="AB448" s="89"/>
      <c r="AC448" s="89"/>
      <c r="AD448" s="89"/>
    </row>
    <row r="449" spans="1:30" ht="14.5" x14ac:dyDescent="0.35">
      <c r="A449" s="89"/>
      <c r="B449" s="81"/>
      <c r="C449" s="89"/>
      <c r="D449" s="89"/>
      <c r="E449" s="89"/>
      <c r="F449" s="89"/>
      <c r="G449" s="89"/>
      <c r="H449" s="89"/>
      <c r="I449" s="89"/>
      <c r="J449" s="89"/>
      <c r="K449" s="89"/>
      <c r="L449" s="89"/>
      <c r="M449" s="89"/>
      <c r="N449" s="89"/>
      <c r="O449" s="89"/>
      <c r="P449" s="89"/>
      <c r="Q449" s="89"/>
      <c r="R449" s="89"/>
      <c r="S449" s="89"/>
      <c r="T449" s="89"/>
      <c r="U449" s="89"/>
      <c r="V449" s="89"/>
      <c r="W449" s="89"/>
      <c r="X449" s="89"/>
      <c r="Y449" s="89"/>
      <c r="Z449" s="89"/>
      <c r="AA449" s="89"/>
      <c r="AB449" s="89"/>
      <c r="AC449" s="89"/>
      <c r="AD449" s="89"/>
    </row>
    <row r="450" spans="1:30" ht="14.5" x14ac:dyDescent="0.35">
      <c r="A450" s="89"/>
      <c r="B450" s="81"/>
      <c r="C450" s="89"/>
      <c r="D450" s="89"/>
      <c r="E450" s="89"/>
      <c r="F450" s="89"/>
      <c r="G450" s="89"/>
      <c r="H450" s="89"/>
      <c r="I450" s="89"/>
      <c r="J450" s="89"/>
      <c r="K450" s="89"/>
      <c r="L450" s="89"/>
      <c r="M450" s="89"/>
      <c r="N450" s="89"/>
      <c r="O450" s="89"/>
      <c r="P450" s="89"/>
      <c r="Q450" s="89"/>
      <c r="R450" s="89"/>
      <c r="S450" s="89"/>
      <c r="T450" s="89"/>
      <c r="U450" s="89"/>
      <c r="V450" s="89"/>
      <c r="W450" s="89"/>
      <c r="X450" s="89"/>
      <c r="Y450" s="89"/>
      <c r="Z450" s="89"/>
      <c r="AA450" s="89"/>
      <c r="AB450" s="89"/>
      <c r="AC450" s="89"/>
      <c r="AD450" s="89"/>
    </row>
    <row r="451" spans="1:30" ht="14.5" x14ac:dyDescent="0.35">
      <c r="A451" s="89"/>
      <c r="B451" s="81"/>
      <c r="C451" s="89"/>
      <c r="D451" s="89"/>
      <c r="E451" s="89"/>
      <c r="F451" s="89"/>
      <c r="G451" s="89"/>
      <c r="H451" s="89"/>
      <c r="I451" s="89"/>
      <c r="J451" s="89"/>
      <c r="K451" s="89"/>
      <c r="L451" s="89"/>
      <c r="M451" s="89"/>
      <c r="N451" s="89"/>
      <c r="O451" s="89"/>
      <c r="P451" s="89"/>
      <c r="Q451" s="89"/>
      <c r="R451" s="89"/>
      <c r="S451" s="89"/>
      <c r="T451" s="89"/>
      <c r="U451" s="89"/>
      <c r="V451" s="89"/>
      <c r="W451" s="89"/>
      <c r="X451" s="89"/>
      <c r="Y451" s="89"/>
      <c r="Z451" s="89"/>
      <c r="AA451" s="89"/>
      <c r="AB451" s="89"/>
      <c r="AC451" s="89"/>
      <c r="AD451" s="89"/>
    </row>
    <row r="452" spans="1:30" ht="14.5" x14ac:dyDescent="0.35">
      <c r="A452" s="89"/>
      <c r="B452" s="81"/>
      <c r="C452" s="89"/>
      <c r="D452" s="89"/>
      <c r="E452" s="89"/>
      <c r="F452" s="89"/>
      <c r="G452" s="89"/>
      <c r="H452" s="89"/>
      <c r="I452" s="89"/>
      <c r="J452" s="89"/>
      <c r="K452" s="89"/>
      <c r="L452" s="89"/>
      <c r="M452" s="89"/>
      <c r="N452" s="89"/>
      <c r="O452" s="89"/>
      <c r="P452" s="89"/>
      <c r="Q452" s="89"/>
      <c r="R452" s="89"/>
      <c r="S452" s="89"/>
      <c r="T452" s="89"/>
      <c r="U452" s="89"/>
      <c r="V452" s="89"/>
      <c r="W452" s="89"/>
      <c r="X452" s="89"/>
      <c r="Y452" s="89"/>
      <c r="Z452" s="89"/>
      <c r="AA452" s="89"/>
      <c r="AB452" s="89"/>
      <c r="AC452" s="89"/>
      <c r="AD452" s="89"/>
    </row>
    <row r="453" spans="1:30" ht="14.5" x14ac:dyDescent="0.35">
      <c r="A453" s="89"/>
      <c r="B453" s="81"/>
      <c r="C453" s="89"/>
      <c r="D453" s="89"/>
      <c r="E453" s="89"/>
      <c r="F453" s="89"/>
      <c r="G453" s="89"/>
      <c r="H453" s="89"/>
      <c r="I453" s="89"/>
      <c r="J453" s="89"/>
      <c r="K453" s="89"/>
      <c r="L453" s="89"/>
      <c r="M453" s="89"/>
      <c r="N453" s="89"/>
      <c r="O453" s="89"/>
      <c r="P453" s="89"/>
      <c r="Q453" s="89"/>
      <c r="R453" s="89"/>
      <c r="S453" s="89"/>
      <c r="T453" s="89"/>
      <c r="U453" s="89"/>
      <c r="V453" s="89"/>
      <c r="W453" s="89"/>
      <c r="X453" s="89"/>
      <c r="Y453" s="89"/>
      <c r="Z453" s="89"/>
      <c r="AA453" s="89"/>
      <c r="AB453" s="89"/>
      <c r="AC453" s="89"/>
      <c r="AD453" s="89"/>
    </row>
    <row r="454" spans="1:30" ht="14.5" x14ac:dyDescent="0.35">
      <c r="A454" s="89"/>
      <c r="B454" s="81"/>
      <c r="C454" s="89"/>
      <c r="D454" s="89"/>
      <c r="E454" s="89"/>
      <c r="F454" s="89"/>
      <c r="G454" s="89"/>
      <c r="H454" s="89"/>
      <c r="I454" s="89"/>
      <c r="J454" s="89"/>
      <c r="K454" s="89"/>
      <c r="L454" s="89"/>
      <c r="M454" s="89"/>
      <c r="N454" s="89"/>
      <c r="O454" s="89"/>
      <c r="P454" s="89"/>
      <c r="Q454" s="89"/>
      <c r="R454" s="89"/>
      <c r="S454" s="89"/>
      <c r="T454" s="89"/>
      <c r="U454" s="89"/>
      <c r="V454" s="89"/>
      <c r="W454" s="89"/>
      <c r="X454" s="89"/>
      <c r="Y454" s="89"/>
      <c r="Z454" s="89"/>
      <c r="AA454" s="89"/>
      <c r="AB454" s="89"/>
      <c r="AC454" s="89"/>
      <c r="AD454" s="89"/>
    </row>
    <row r="455" spans="1:30" ht="14.5" x14ac:dyDescent="0.35">
      <c r="A455" s="89"/>
      <c r="B455" s="81"/>
      <c r="C455" s="89"/>
      <c r="D455" s="89"/>
      <c r="E455" s="89"/>
      <c r="F455" s="89"/>
      <c r="G455" s="89"/>
      <c r="H455" s="89"/>
      <c r="I455" s="89"/>
      <c r="J455" s="89"/>
      <c r="K455" s="89"/>
      <c r="L455" s="89"/>
      <c r="M455" s="89"/>
      <c r="N455" s="89"/>
      <c r="O455" s="89"/>
      <c r="P455" s="89"/>
      <c r="Q455" s="89"/>
      <c r="R455" s="89"/>
      <c r="S455" s="89"/>
      <c r="T455" s="89"/>
      <c r="U455" s="89"/>
      <c r="V455" s="89"/>
      <c r="W455" s="89"/>
      <c r="X455" s="89"/>
      <c r="Y455" s="89"/>
      <c r="Z455" s="89"/>
      <c r="AA455" s="89"/>
      <c r="AB455" s="89"/>
      <c r="AC455" s="89"/>
      <c r="AD455" s="89"/>
    </row>
    <row r="456" spans="1:30" ht="14.5" x14ac:dyDescent="0.35">
      <c r="A456" s="89"/>
      <c r="B456" s="81"/>
      <c r="C456" s="89"/>
      <c r="D456" s="89"/>
      <c r="E456" s="89"/>
      <c r="F456" s="89"/>
      <c r="G456" s="89"/>
      <c r="H456" s="89"/>
      <c r="I456" s="89"/>
      <c r="J456" s="89"/>
      <c r="K456" s="89"/>
      <c r="L456" s="89"/>
      <c r="M456" s="89"/>
      <c r="N456" s="89"/>
      <c r="O456" s="89"/>
      <c r="P456" s="89"/>
      <c r="Q456" s="89"/>
      <c r="R456" s="89"/>
      <c r="S456" s="89"/>
      <c r="T456" s="89"/>
      <c r="U456" s="89"/>
      <c r="V456" s="89"/>
      <c r="W456" s="89"/>
      <c r="X456" s="89"/>
      <c r="Y456" s="89"/>
      <c r="Z456" s="89"/>
      <c r="AA456" s="89"/>
      <c r="AB456" s="89"/>
      <c r="AC456" s="89"/>
      <c r="AD456" s="89"/>
    </row>
    <row r="457" spans="1:30" ht="14.5" x14ac:dyDescent="0.35">
      <c r="A457" s="89"/>
      <c r="B457" s="81"/>
      <c r="C457" s="89"/>
      <c r="D457" s="89"/>
      <c r="E457" s="89"/>
      <c r="F457" s="89"/>
      <c r="G457" s="89"/>
      <c r="H457" s="89"/>
      <c r="I457" s="89"/>
      <c r="J457" s="89"/>
      <c r="K457" s="89"/>
      <c r="L457" s="89"/>
      <c r="M457" s="89"/>
      <c r="N457" s="89"/>
      <c r="O457" s="89"/>
      <c r="P457" s="89"/>
      <c r="Q457" s="89"/>
      <c r="R457" s="89"/>
      <c r="S457" s="89"/>
      <c r="T457" s="89"/>
      <c r="U457" s="89"/>
      <c r="V457" s="89"/>
      <c r="W457" s="89"/>
      <c r="X457" s="89"/>
      <c r="Y457" s="89"/>
      <c r="Z457" s="89"/>
      <c r="AA457" s="89"/>
      <c r="AB457" s="89"/>
      <c r="AC457" s="89"/>
      <c r="AD457" s="89"/>
    </row>
    <row r="458" spans="1:30" ht="14.5" x14ac:dyDescent="0.35">
      <c r="A458" s="89"/>
      <c r="B458" s="81"/>
      <c r="C458" s="89"/>
      <c r="D458" s="89"/>
      <c r="E458" s="89"/>
      <c r="F458" s="89"/>
      <c r="G458" s="89"/>
      <c r="H458" s="89"/>
      <c r="I458" s="89"/>
      <c r="J458" s="89"/>
      <c r="K458" s="89"/>
      <c r="L458" s="89"/>
      <c r="M458" s="89"/>
      <c r="N458" s="89"/>
      <c r="O458" s="89"/>
      <c r="P458" s="89"/>
      <c r="Q458" s="89"/>
      <c r="R458" s="89"/>
      <c r="S458" s="89"/>
      <c r="T458" s="89"/>
      <c r="U458" s="89"/>
      <c r="V458" s="89"/>
      <c r="W458" s="89"/>
      <c r="X458" s="89"/>
      <c r="Y458" s="89"/>
      <c r="Z458" s="89"/>
      <c r="AA458" s="89"/>
      <c r="AB458" s="89"/>
      <c r="AC458" s="89"/>
      <c r="AD458" s="89"/>
    </row>
    <row r="459" spans="1:30" ht="14.5" x14ac:dyDescent="0.35">
      <c r="A459" s="89"/>
      <c r="B459" s="81"/>
      <c r="C459" s="89"/>
      <c r="D459" s="89"/>
      <c r="E459" s="89"/>
      <c r="F459" s="89"/>
      <c r="G459" s="89"/>
      <c r="H459" s="89"/>
      <c r="I459" s="89"/>
      <c r="J459" s="89"/>
      <c r="K459" s="89"/>
      <c r="L459" s="89"/>
      <c r="M459" s="89"/>
      <c r="N459" s="89"/>
      <c r="O459" s="89"/>
      <c r="P459" s="89"/>
      <c r="Q459" s="89"/>
      <c r="R459" s="89"/>
      <c r="S459" s="89"/>
      <c r="T459" s="89"/>
      <c r="U459" s="89"/>
      <c r="V459" s="89"/>
      <c r="W459" s="89"/>
      <c r="X459" s="89"/>
      <c r="Y459" s="89"/>
      <c r="Z459" s="89"/>
      <c r="AA459" s="89"/>
      <c r="AB459" s="89"/>
      <c r="AC459" s="89"/>
      <c r="AD459" s="89"/>
    </row>
    <row r="460" spans="1:30" ht="14.5" x14ac:dyDescent="0.35">
      <c r="A460" s="89"/>
      <c r="B460" s="81"/>
      <c r="C460" s="89"/>
      <c r="D460" s="89"/>
      <c r="E460" s="89"/>
      <c r="F460" s="89"/>
      <c r="G460" s="89"/>
      <c r="H460" s="89"/>
      <c r="I460" s="89"/>
      <c r="J460" s="89"/>
      <c r="K460" s="89"/>
      <c r="L460" s="89"/>
      <c r="M460" s="89"/>
      <c r="N460" s="89"/>
      <c r="O460" s="89"/>
      <c r="P460" s="89"/>
      <c r="Q460" s="89"/>
      <c r="R460" s="89"/>
      <c r="S460" s="89"/>
      <c r="T460" s="89"/>
      <c r="U460" s="89"/>
      <c r="V460" s="89"/>
      <c r="W460" s="89"/>
      <c r="X460" s="89"/>
      <c r="Y460" s="89"/>
      <c r="Z460" s="89"/>
      <c r="AA460" s="89"/>
      <c r="AB460" s="89"/>
      <c r="AC460" s="89"/>
      <c r="AD460" s="89"/>
    </row>
    <row r="461" spans="1:30" ht="14.5" x14ac:dyDescent="0.35">
      <c r="A461" s="89"/>
      <c r="B461" s="81"/>
      <c r="C461" s="89"/>
      <c r="D461" s="89"/>
      <c r="E461" s="89"/>
      <c r="F461" s="89"/>
      <c r="G461" s="89"/>
      <c r="H461" s="89"/>
      <c r="I461" s="89"/>
      <c r="J461" s="89"/>
      <c r="K461" s="89"/>
      <c r="L461" s="89"/>
      <c r="M461" s="89"/>
      <c r="N461" s="89"/>
      <c r="O461" s="89"/>
      <c r="P461" s="89"/>
      <c r="Q461" s="89"/>
      <c r="R461" s="89"/>
      <c r="S461" s="89"/>
      <c r="T461" s="89"/>
      <c r="U461" s="89"/>
      <c r="V461" s="89"/>
      <c r="W461" s="89"/>
      <c r="X461" s="89"/>
      <c r="Y461" s="89"/>
      <c r="Z461" s="89"/>
      <c r="AA461" s="89"/>
      <c r="AB461" s="89"/>
      <c r="AC461" s="89"/>
      <c r="AD461" s="89"/>
    </row>
    <row r="462" spans="1:30" ht="14.5" x14ac:dyDescent="0.35">
      <c r="A462" s="89"/>
      <c r="B462" s="81"/>
      <c r="C462" s="89"/>
      <c r="D462" s="89"/>
      <c r="E462" s="89"/>
      <c r="F462" s="89"/>
      <c r="G462" s="89"/>
      <c r="H462" s="89"/>
      <c r="I462" s="89"/>
      <c r="J462" s="89"/>
      <c r="K462" s="89"/>
      <c r="L462" s="89"/>
      <c r="M462" s="89"/>
      <c r="N462" s="89"/>
      <c r="O462" s="89"/>
      <c r="P462" s="89"/>
      <c r="Q462" s="89"/>
      <c r="R462" s="89"/>
      <c r="S462" s="89"/>
      <c r="T462" s="89"/>
      <c r="U462" s="89"/>
      <c r="V462" s="89"/>
      <c r="W462" s="89"/>
      <c r="X462" s="89"/>
      <c r="Y462" s="89"/>
      <c r="Z462" s="89"/>
      <c r="AA462" s="89"/>
      <c r="AB462" s="89"/>
      <c r="AC462" s="89"/>
      <c r="AD462" s="89"/>
    </row>
    <row r="463" spans="1:30" ht="14.5" x14ac:dyDescent="0.35">
      <c r="A463" s="89"/>
      <c r="B463" s="81"/>
      <c r="C463" s="89"/>
      <c r="D463" s="89"/>
      <c r="E463" s="89"/>
      <c r="F463" s="89"/>
      <c r="G463" s="89"/>
      <c r="H463" s="89"/>
      <c r="I463" s="89"/>
      <c r="J463" s="89"/>
      <c r="K463" s="89"/>
      <c r="L463" s="89"/>
      <c r="M463" s="89"/>
      <c r="N463" s="89"/>
      <c r="O463" s="89"/>
      <c r="P463" s="89"/>
      <c r="Q463" s="89"/>
      <c r="R463" s="89"/>
      <c r="S463" s="89"/>
      <c r="T463" s="89"/>
      <c r="U463" s="89"/>
      <c r="V463" s="89"/>
      <c r="W463" s="89"/>
      <c r="X463" s="89"/>
      <c r="Y463" s="89"/>
      <c r="Z463" s="89"/>
      <c r="AA463" s="89"/>
      <c r="AB463" s="89"/>
      <c r="AC463" s="89"/>
      <c r="AD463" s="89"/>
    </row>
    <row r="464" spans="1:30" ht="14.5" x14ac:dyDescent="0.35">
      <c r="A464" s="89"/>
      <c r="B464" s="81"/>
      <c r="C464" s="89"/>
      <c r="D464" s="89"/>
      <c r="E464" s="89"/>
      <c r="F464" s="89"/>
      <c r="G464" s="89"/>
      <c r="H464" s="89"/>
      <c r="I464" s="89"/>
      <c r="J464" s="89"/>
      <c r="K464" s="89"/>
      <c r="L464" s="89"/>
      <c r="M464" s="89"/>
      <c r="N464" s="89"/>
      <c r="O464" s="89"/>
      <c r="P464" s="89"/>
      <c r="Q464" s="89"/>
      <c r="R464" s="89"/>
      <c r="S464" s="89"/>
      <c r="T464" s="89"/>
      <c r="U464" s="89"/>
      <c r="V464" s="89"/>
      <c r="W464" s="89"/>
      <c r="X464" s="89"/>
      <c r="Y464" s="89"/>
      <c r="Z464" s="89"/>
      <c r="AA464" s="89"/>
      <c r="AB464" s="89"/>
      <c r="AC464" s="89"/>
      <c r="AD464" s="89"/>
    </row>
    <row r="465" spans="1:30" ht="14.5" x14ac:dyDescent="0.35">
      <c r="A465" s="89"/>
      <c r="B465" s="81"/>
      <c r="C465" s="89"/>
      <c r="D465" s="89"/>
      <c r="E465" s="89"/>
      <c r="F465" s="89"/>
      <c r="G465" s="89"/>
      <c r="H465" s="89"/>
      <c r="I465" s="89"/>
      <c r="J465" s="89"/>
      <c r="K465" s="89"/>
      <c r="L465" s="89"/>
      <c r="M465" s="89"/>
      <c r="N465" s="89"/>
      <c r="O465" s="89"/>
      <c r="P465" s="89"/>
      <c r="Q465" s="89"/>
      <c r="R465" s="89"/>
      <c r="S465" s="89"/>
      <c r="T465" s="89"/>
      <c r="U465" s="89"/>
      <c r="V465" s="89"/>
      <c r="W465" s="89"/>
      <c r="X465" s="89"/>
      <c r="Y465" s="89"/>
      <c r="Z465" s="89"/>
      <c r="AA465" s="89"/>
      <c r="AB465" s="89"/>
      <c r="AC465" s="89"/>
      <c r="AD465" s="89"/>
    </row>
    <row r="466" spans="1:30" ht="14.5" x14ac:dyDescent="0.35">
      <c r="A466" s="89"/>
      <c r="B466" s="81"/>
      <c r="C466" s="89"/>
      <c r="D466" s="89"/>
      <c r="E466" s="89"/>
      <c r="F466" s="89"/>
      <c r="G466" s="89"/>
      <c r="H466" s="89"/>
      <c r="I466" s="89"/>
      <c r="J466" s="89"/>
      <c r="K466" s="89"/>
      <c r="L466" s="89"/>
      <c r="M466" s="89"/>
      <c r="N466" s="89"/>
      <c r="O466" s="89"/>
      <c r="P466" s="89"/>
      <c r="Q466" s="89"/>
      <c r="R466" s="89"/>
      <c r="S466" s="89"/>
      <c r="T466" s="89"/>
      <c r="U466" s="89"/>
      <c r="V466" s="89"/>
      <c r="W466" s="89"/>
      <c r="X466" s="89"/>
      <c r="Y466" s="89"/>
      <c r="Z466" s="89"/>
      <c r="AA466" s="89"/>
      <c r="AB466" s="89"/>
      <c r="AC466" s="89"/>
      <c r="AD466" s="89"/>
    </row>
    <row r="467" spans="1:30" ht="14.5" x14ac:dyDescent="0.35">
      <c r="A467" s="89"/>
      <c r="B467" s="81"/>
      <c r="C467" s="89"/>
      <c r="D467" s="89"/>
      <c r="E467" s="89"/>
      <c r="F467" s="89"/>
      <c r="G467" s="89"/>
      <c r="H467" s="89"/>
      <c r="I467" s="89"/>
      <c r="J467" s="89"/>
      <c r="K467" s="89"/>
      <c r="L467" s="89"/>
      <c r="M467" s="89"/>
      <c r="N467" s="89"/>
      <c r="O467" s="89"/>
      <c r="P467" s="89"/>
      <c r="Q467" s="89"/>
      <c r="R467" s="89"/>
      <c r="S467" s="89"/>
      <c r="T467" s="89"/>
      <c r="U467" s="89"/>
      <c r="V467" s="89"/>
      <c r="W467" s="89"/>
      <c r="X467" s="89"/>
      <c r="Y467" s="89"/>
      <c r="Z467" s="89"/>
      <c r="AA467" s="89"/>
      <c r="AB467" s="89"/>
      <c r="AC467" s="89"/>
      <c r="AD467" s="89"/>
    </row>
    <row r="468" spans="1:30" ht="14.5" x14ac:dyDescent="0.35">
      <c r="A468" s="89"/>
      <c r="B468" s="81"/>
      <c r="C468" s="89"/>
      <c r="D468" s="89"/>
      <c r="E468" s="89"/>
      <c r="F468" s="89"/>
      <c r="G468" s="89"/>
      <c r="H468" s="89"/>
      <c r="I468" s="89"/>
      <c r="J468" s="89"/>
      <c r="K468" s="89"/>
      <c r="L468" s="89"/>
      <c r="M468" s="89"/>
      <c r="N468" s="89"/>
      <c r="O468" s="89"/>
      <c r="P468" s="89"/>
      <c r="Q468" s="89"/>
      <c r="R468" s="89"/>
      <c r="S468" s="89"/>
      <c r="T468" s="89"/>
      <c r="U468" s="89"/>
      <c r="V468" s="89"/>
      <c r="W468" s="89"/>
      <c r="X468" s="89"/>
      <c r="Y468" s="89"/>
      <c r="Z468" s="89"/>
      <c r="AA468" s="89"/>
      <c r="AB468" s="89"/>
      <c r="AC468" s="89"/>
      <c r="AD468" s="89"/>
    </row>
    <row r="469" spans="1:30" ht="14.5" x14ac:dyDescent="0.35">
      <c r="A469" s="89"/>
      <c r="B469" s="81"/>
      <c r="C469" s="89"/>
      <c r="D469" s="89"/>
      <c r="E469" s="89"/>
      <c r="F469" s="89"/>
      <c r="G469" s="89"/>
      <c r="H469" s="89"/>
      <c r="I469" s="89"/>
      <c r="J469" s="89"/>
      <c r="K469" s="89"/>
      <c r="L469" s="89"/>
      <c r="M469" s="89"/>
      <c r="N469" s="89"/>
      <c r="O469" s="89"/>
      <c r="P469" s="89"/>
      <c r="Q469" s="89"/>
      <c r="R469" s="89"/>
      <c r="S469" s="89"/>
      <c r="T469" s="89"/>
      <c r="U469" s="89"/>
      <c r="V469" s="89"/>
      <c r="W469" s="89"/>
      <c r="X469" s="89"/>
      <c r="Y469" s="89"/>
      <c r="Z469" s="89"/>
      <c r="AA469" s="89"/>
      <c r="AB469" s="89"/>
      <c r="AC469" s="89"/>
      <c r="AD469" s="89"/>
    </row>
    <row r="470" spans="1:30" ht="14.5" x14ac:dyDescent="0.35">
      <c r="A470" s="89"/>
      <c r="B470" s="81"/>
      <c r="C470" s="89"/>
      <c r="D470" s="89"/>
      <c r="E470" s="89"/>
      <c r="F470" s="89"/>
      <c r="G470" s="89"/>
      <c r="H470" s="89"/>
      <c r="I470" s="89"/>
      <c r="J470" s="89"/>
      <c r="K470" s="89"/>
      <c r="L470" s="89"/>
      <c r="M470" s="89"/>
      <c r="N470" s="89"/>
      <c r="O470" s="89"/>
      <c r="P470" s="89"/>
      <c r="Q470" s="89"/>
      <c r="R470" s="89"/>
      <c r="S470" s="89"/>
      <c r="T470" s="89"/>
      <c r="U470" s="89"/>
      <c r="V470" s="89"/>
      <c r="W470" s="89"/>
      <c r="X470" s="89"/>
      <c r="Y470" s="89"/>
      <c r="Z470" s="89"/>
      <c r="AA470" s="89"/>
      <c r="AB470" s="89"/>
      <c r="AC470" s="89"/>
      <c r="AD470" s="89"/>
    </row>
    <row r="471" spans="1:30" ht="14.5" x14ac:dyDescent="0.35">
      <c r="A471" s="89"/>
      <c r="B471" s="81"/>
      <c r="C471" s="89"/>
      <c r="D471" s="89"/>
      <c r="E471" s="89"/>
      <c r="F471" s="89"/>
      <c r="G471" s="89"/>
      <c r="H471" s="89"/>
      <c r="I471" s="89"/>
      <c r="J471" s="89"/>
      <c r="K471" s="89"/>
      <c r="L471" s="89"/>
      <c r="M471" s="89"/>
      <c r="N471" s="89"/>
      <c r="O471" s="89"/>
      <c r="P471" s="89"/>
      <c r="Q471" s="89"/>
      <c r="R471" s="89"/>
      <c r="S471" s="89"/>
      <c r="T471" s="89"/>
      <c r="U471" s="89"/>
      <c r="V471" s="89"/>
      <c r="W471" s="89"/>
      <c r="X471" s="89"/>
      <c r="Y471" s="89"/>
      <c r="Z471" s="89"/>
      <c r="AA471" s="89"/>
      <c r="AB471" s="89"/>
      <c r="AC471" s="89"/>
      <c r="AD471" s="89"/>
    </row>
    <row r="472" spans="1:30" ht="14.5" x14ac:dyDescent="0.35">
      <c r="A472" s="89"/>
      <c r="B472" s="81"/>
      <c r="C472" s="89"/>
      <c r="D472" s="89"/>
      <c r="E472" s="89"/>
      <c r="F472" s="89"/>
      <c r="G472" s="89"/>
      <c r="H472" s="89"/>
      <c r="I472" s="89"/>
      <c r="J472" s="89"/>
      <c r="K472" s="89"/>
      <c r="L472" s="89"/>
      <c r="M472" s="89"/>
      <c r="N472" s="89"/>
      <c r="O472" s="89"/>
      <c r="P472" s="89"/>
      <c r="Q472" s="89"/>
      <c r="R472" s="89"/>
      <c r="S472" s="89"/>
      <c r="T472" s="89"/>
      <c r="U472" s="89"/>
      <c r="V472" s="89"/>
      <c r="W472" s="89"/>
      <c r="X472" s="89"/>
      <c r="Y472" s="89"/>
      <c r="Z472" s="89"/>
      <c r="AA472" s="89"/>
      <c r="AB472" s="89"/>
      <c r="AC472" s="89"/>
      <c r="AD472" s="89"/>
    </row>
    <row r="473" spans="1:30" ht="14.5" x14ac:dyDescent="0.35">
      <c r="A473" s="89"/>
      <c r="B473" s="81"/>
      <c r="C473" s="89"/>
      <c r="D473" s="89"/>
      <c r="E473" s="89"/>
      <c r="F473" s="89"/>
      <c r="G473" s="89"/>
      <c r="H473" s="89"/>
      <c r="I473" s="89"/>
      <c r="J473" s="89"/>
      <c r="K473" s="89"/>
      <c r="L473" s="89"/>
      <c r="M473" s="89"/>
      <c r="N473" s="89"/>
      <c r="O473" s="89"/>
      <c r="P473" s="89"/>
      <c r="Q473" s="89"/>
      <c r="R473" s="89"/>
      <c r="S473" s="89"/>
      <c r="T473" s="89"/>
      <c r="U473" s="89"/>
      <c r="V473" s="89"/>
      <c r="W473" s="89"/>
      <c r="X473" s="89"/>
      <c r="Y473" s="89"/>
      <c r="Z473" s="89"/>
      <c r="AA473" s="89"/>
      <c r="AB473" s="89"/>
      <c r="AC473" s="89"/>
      <c r="AD473" s="89"/>
    </row>
    <row r="474" spans="1:30" ht="14.5" x14ac:dyDescent="0.35">
      <c r="A474" s="89"/>
      <c r="B474" s="81"/>
      <c r="C474" s="89"/>
      <c r="D474" s="89"/>
      <c r="E474" s="89"/>
      <c r="F474" s="89"/>
      <c r="G474" s="89"/>
      <c r="H474" s="89"/>
      <c r="I474" s="89"/>
      <c r="J474" s="89"/>
      <c r="K474" s="89"/>
      <c r="L474" s="89"/>
      <c r="M474" s="89"/>
      <c r="N474" s="89"/>
      <c r="O474" s="89"/>
      <c r="P474" s="89"/>
      <c r="Q474" s="89"/>
      <c r="R474" s="89"/>
      <c r="S474" s="89"/>
      <c r="T474" s="89"/>
      <c r="U474" s="89"/>
      <c r="V474" s="89"/>
      <c r="W474" s="89"/>
      <c r="X474" s="89"/>
      <c r="Y474" s="89"/>
      <c r="Z474" s="89"/>
      <c r="AA474" s="89"/>
      <c r="AB474" s="89"/>
      <c r="AC474" s="89"/>
      <c r="AD474" s="89"/>
    </row>
    <row r="475" spans="1:30" ht="14.5" x14ac:dyDescent="0.35">
      <c r="A475" s="89"/>
      <c r="B475" s="81"/>
      <c r="C475" s="89"/>
      <c r="D475" s="89"/>
      <c r="E475" s="89"/>
      <c r="F475" s="89"/>
      <c r="G475" s="89"/>
      <c r="H475" s="89"/>
      <c r="I475" s="89"/>
      <c r="J475" s="89"/>
      <c r="K475" s="89"/>
      <c r="L475" s="89"/>
      <c r="M475" s="89"/>
      <c r="N475" s="89"/>
      <c r="O475" s="89"/>
      <c r="P475" s="89"/>
      <c r="Q475" s="89"/>
      <c r="R475" s="89"/>
      <c r="S475" s="89"/>
      <c r="T475" s="89"/>
      <c r="U475" s="89"/>
      <c r="V475" s="89"/>
      <c r="W475" s="89"/>
      <c r="X475" s="89"/>
      <c r="Y475" s="89"/>
      <c r="Z475" s="89"/>
      <c r="AA475" s="89"/>
      <c r="AB475" s="89"/>
      <c r="AC475" s="89"/>
      <c r="AD475" s="89"/>
    </row>
    <row r="476" spans="1:30" ht="14.5" x14ac:dyDescent="0.35">
      <c r="A476" s="89"/>
      <c r="B476" s="81"/>
      <c r="C476" s="89"/>
      <c r="D476" s="89"/>
      <c r="E476" s="89"/>
      <c r="F476" s="89"/>
      <c r="G476" s="89"/>
      <c r="H476" s="89"/>
      <c r="I476" s="89"/>
      <c r="J476" s="89"/>
      <c r="K476" s="89"/>
      <c r="L476" s="89"/>
      <c r="M476" s="89"/>
      <c r="N476" s="89"/>
      <c r="O476" s="89"/>
      <c r="P476" s="89"/>
      <c r="Q476" s="89"/>
      <c r="R476" s="89"/>
      <c r="S476" s="89"/>
      <c r="T476" s="89"/>
      <c r="U476" s="89"/>
      <c r="V476" s="89"/>
      <c r="W476" s="89"/>
      <c r="X476" s="89"/>
      <c r="Y476" s="89"/>
      <c r="Z476" s="89"/>
      <c r="AA476" s="89"/>
      <c r="AB476" s="89"/>
      <c r="AC476" s="89"/>
      <c r="AD476" s="89"/>
    </row>
    <row r="477" spans="1:30" ht="14.5" x14ac:dyDescent="0.35">
      <c r="A477" s="89"/>
      <c r="B477" s="81"/>
      <c r="C477" s="89"/>
      <c r="D477" s="89"/>
      <c r="E477" s="89"/>
      <c r="F477" s="89"/>
      <c r="G477" s="89"/>
      <c r="H477" s="89"/>
      <c r="I477" s="89"/>
      <c r="J477" s="89"/>
      <c r="K477" s="89"/>
      <c r="L477" s="89"/>
      <c r="M477" s="89"/>
      <c r="N477" s="89"/>
      <c r="O477" s="89"/>
      <c r="P477" s="89"/>
      <c r="Q477" s="89"/>
      <c r="R477" s="89"/>
      <c r="S477" s="89"/>
      <c r="T477" s="89"/>
      <c r="U477" s="89"/>
      <c r="V477" s="89"/>
      <c r="W477" s="89"/>
      <c r="X477" s="89"/>
      <c r="Y477" s="89"/>
      <c r="Z477" s="89"/>
      <c r="AA477" s="89"/>
      <c r="AB477" s="89"/>
      <c r="AC477" s="89"/>
      <c r="AD477" s="89"/>
    </row>
    <row r="478" spans="1:30" ht="14.5" x14ac:dyDescent="0.35">
      <c r="A478" s="89"/>
      <c r="B478" s="81"/>
      <c r="C478" s="89"/>
      <c r="D478" s="89"/>
      <c r="E478" s="89"/>
      <c r="F478" s="89"/>
      <c r="G478" s="89"/>
      <c r="H478" s="89"/>
      <c r="I478" s="89"/>
      <c r="J478" s="89"/>
      <c r="K478" s="89"/>
      <c r="L478" s="89"/>
      <c r="M478" s="89"/>
      <c r="N478" s="89"/>
      <c r="O478" s="89"/>
      <c r="P478" s="89"/>
      <c r="Q478" s="89"/>
      <c r="R478" s="89"/>
      <c r="S478" s="89"/>
      <c r="T478" s="89"/>
      <c r="U478" s="89"/>
      <c r="V478" s="89"/>
      <c r="W478" s="89"/>
      <c r="X478" s="89"/>
      <c r="Y478" s="89"/>
      <c r="Z478" s="89"/>
      <c r="AA478" s="89"/>
      <c r="AB478" s="89"/>
      <c r="AC478" s="89"/>
      <c r="AD478" s="89"/>
    </row>
    <row r="479" spans="1:30" ht="14.5" x14ac:dyDescent="0.35">
      <c r="A479" s="89"/>
      <c r="B479" s="81"/>
      <c r="C479" s="89"/>
      <c r="D479" s="89"/>
      <c r="E479" s="89"/>
      <c r="F479" s="89"/>
      <c r="G479" s="89"/>
      <c r="H479" s="89"/>
      <c r="I479" s="89"/>
      <c r="J479" s="89"/>
      <c r="K479" s="89"/>
      <c r="L479" s="89"/>
      <c r="M479" s="89"/>
      <c r="N479" s="89"/>
      <c r="O479" s="89"/>
      <c r="P479" s="89"/>
      <c r="Q479" s="89"/>
      <c r="R479" s="89"/>
      <c r="S479" s="89"/>
      <c r="T479" s="89"/>
      <c r="U479" s="89"/>
      <c r="V479" s="89"/>
      <c r="W479" s="89"/>
      <c r="X479" s="89"/>
      <c r="Y479" s="89"/>
      <c r="Z479" s="89"/>
      <c r="AA479" s="89"/>
      <c r="AB479" s="89"/>
      <c r="AC479" s="89"/>
      <c r="AD479" s="89"/>
    </row>
    <row r="480" spans="1:30" ht="14.5" x14ac:dyDescent="0.35">
      <c r="A480" s="89"/>
      <c r="B480" s="81"/>
      <c r="C480" s="89"/>
      <c r="D480" s="89"/>
      <c r="E480" s="89"/>
      <c r="F480" s="89"/>
      <c r="G480" s="89"/>
      <c r="H480" s="89"/>
      <c r="I480" s="89"/>
      <c r="J480" s="89"/>
      <c r="K480" s="89"/>
      <c r="L480" s="89"/>
      <c r="M480" s="89"/>
      <c r="N480" s="89"/>
      <c r="O480" s="89"/>
      <c r="P480" s="89"/>
      <c r="Q480" s="89"/>
      <c r="R480" s="89"/>
      <c r="S480" s="89"/>
      <c r="T480" s="89"/>
      <c r="U480" s="89"/>
      <c r="V480" s="89"/>
      <c r="W480" s="89"/>
      <c r="X480" s="89"/>
      <c r="Y480" s="89"/>
      <c r="Z480" s="89"/>
      <c r="AA480" s="89"/>
      <c r="AB480" s="89"/>
      <c r="AC480" s="89"/>
      <c r="AD480" s="89"/>
    </row>
    <row r="481" spans="1:30" ht="14.5" x14ac:dyDescent="0.35">
      <c r="A481" s="89"/>
      <c r="B481" s="81"/>
      <c r="C481" s="89"/>
      <c r="D481" s="89"/>
      <c r="E481" s="89"/>
      <c r="F481" s="89"/>
      <c r="G481" s="89"/>
      <c r="H481" s="89"/>
      <c r="I481" s="89"/>
      <c r="J481" s="89"/>
      <c r="K481" s="89"/>
      <c r="L481" s="89"/>
      <c r="M481" s="89"/>
      <c r="N481" s="89"/>
      <c r="O481" s="89"/>
      <c r="P481" s="89"/>
      <c r="Q481" s="89"/>
      <c r="R481" s="89"/>
      <c r="S481" s="89"/>
      <c r="T481" s="89"/>
      <c r="U481" s="89"/>
      <c r="V481" s="89"/>
      <c r="W481" s="89"/>
      <c r="X481" s="89"/>
      <c r="Y481" s="89"/>
      <c r="Z481" s="89"/>
      <c r="AA481" s="89"/>
      <c r="AB481" s="89"/>
      <c r="AC481" s="89"/>
      <c r="AD481" s="89"/>
    </row>
    <row r="482" spans="1:30" ht="14.5" x14ac:dyDescent="0.35">
      <c r="A482" s="89"/>
      <c r="B482" s="81"/>
      <c r="C482" s="89"/>
      <c r="D482" s="89"/>
      <c r="E482" s="89"/>
      <c r="F482" s="89"/>
      <c r="G482" s="89"/>
      <c r="H482" s="89"/>
      <c r="I482" s="89"/>
      <c r="J482" s="89"/>
      <c r="K482" s="89"/>
      <c r="L482" s="89"/>
      <c r="M482" s="89"/>
      <c r="N482" s="89"/>
      <c r="O482" s="89"/>
      <c r="P482" s="89"/>
      <c r="Q482" s="89"/>
      <c r="R482" s="89"/>
      <c r="S482" s="89"/>
      <c r="T482" s="89"/>
      <c r="U482" s="89"/>
      <c r="V482" s="89"/>
      <c r="W482" s="89"/>
      <c r="X482" s="89"/>
      <c r="Y482" s="89"/>
      <c r="Z482" s="89"/>
      <c r="AA482" s="89"/>
      <c r="AB482" s="89"/>
      <c r="AC482" s="89"/>
      <c r="AD482" s="89"/>
    </row>
    <row r="483" spans="1:30" ht="14.5" x14ac:dyDescent="0.35">
      <c r="A483" s="89"/>
      <c r="B483" s="81"/>
      <c r="C483" s="89"/>
      <c r="D483" s="89"/>
      <c r="E483" s="89"/>
      <c r="F483" s="89"/>
      <c r="G483" s="89"/>
      <c r="H483" s="89"/>
      <c r="I483" s="89"/>
      <c r="J483" s="89"/>
      <c r="K483" s="89"/>
      <c r="L483" s="89"/>
      <c r="M483" s="89"/>
      <c r="N483" s="89"/>
      <c r="O483" s="89"/>
      <c r="P483" s="89"/>
      <c r="Q483" s="89"/>
      <c r="R483" s="89"/>
      <c r="S483" s="89"/>
      <c r="T483" s="89"/>
      <c r="U483" s="89"/>
      <c r="V483" s="89"/>
      <c r="W483" s="89"/>
      <c r="X483" s="89"/>
      <c r="Y483" s="89"/>
      <c r="Z483" s="89"/>
      <c r="AA483" s="89"/>
      <c r="AB483" s="89"/>
      <c r="AC483" s="89"/>
      <c r="AD483" s="89"/>
    </row>
    <row r="484" spans="1:30" ht="14.5" x14ac:dyDescent="0.35">
      <c r="A484" s="89"/>
      <c r="B484" s="81"/>
      <c r="C484" s="89"/>
      <c r="D484" s="89"/>
      <c r="E484" s="89"/>
      <c r="F484" s="89"/>
      <c r="G484" s="89"/>
      <c r="H484" s="89"/>
      <c r="I484" s="89"/>
      <c r="J484" s="89"/>
      <c r="K484" s="89"/>
      <c r="L484" s="89"/>
      <c r="M484" s="89"/>
      <c r="N484" s="89"/>
      <c r="O484" s="89"/>
      <c r="P484" s="89"/>
      <c r="Q484" s="89"/>
      <c r="R484" s="89"/>
      <c r="S484" s="89"/>
      <c r="T484" s="89"/>
      <c r="U484" s="89"/>
      <c r="V484" s="89"/>
      <c r="W484" s="89"/>
      <c r="X484" s="89"/>
      <c r="Y484" s="89"/>
      <c r="Z484" s="89"/>
      <c r="AA484" s="89"/>
      <c r="AB484" s="89"/>
      <c r="AC484" s="89"/>
      <c r="AD484" s="89"/>
    </row>
    <row r="485" spans="1:30" ht="14.5" x14ac:dyDescent="0.35">
      <c r="A485" s="89"/>
      <c r="B485" s="81"/>
      <c r="C485" s="89"/>
      <c r="D485" s="89"/>
      <c r="E485" s="89"/>
      <c r="F485" s="89"/>
      <c r="G485" s="89"/>
      <c r="H485" s="89"/>
      <c r="I485" s="89"/>
      <c r="J485" s="89"/>
      <c r="K485" s="89"/>
      <c r="L485" s="89"/>
      <c r="M485" s="89"/>
      <c r="N485" s="89"/>
      <c r="O485" s="89"/>
      <c r="P485" s="89"/>
      <c r="Q485" s="89"/>
      <c r="R485" s="89"/>
      <c r="S485" s="89"/>
      <c r="T485" s="89"/>
      <c r="U485" s="89"/>
      <c r="V485" s="89"/>
      <c r="W485" s="89"/>
      <c r="X485" s="89"/>
      <c r="Y485" s="89"/>
      <c r="Z485" s="89"/>
      <c r="AA485" s="89"/>
      <c r="AB485" s="89"/>
      <c r="AC485" s="89"/>
      <c r="AD485" s="89"/>
    </row>
    <row r="486" spans="1:30" ht="14.5" x14ac:dyDescent="0.35">
      <c r="A486" s="89"/>
      <c r="B486" s="81"/>
      <c r="C486" s="89"/>
      <c r="D486" s="89"/>
      <c r="E486" s="89"/>
      <c r="F486" s="89"/>
      <c r="G486" s="89"/>
      <c r="H486" s="89"/>
      <c r="I486" s="89"/>
      <c r="J486" s="89"/>
      <c r="K486" s="89"/>
      <c r="L486" s="89"/>
      <c r="M486" s="89"/>
      <c r="N486" s="89"/>
      <c r="O486" s="89"/>
      <c r="P486" s="89"/>
      <c r="Q486" s="89"/>
      <c r="R486" s="89"/>
      <c r="S486" s="89"/>
      <c r="T486" s="89"/>
      <c r="U486" s="89"/>
      <c r="V486" s="89"/>
      <c r="W486" s="89"/>
      <c r="X486" s="89"/>
      <c r="Y486" s="89"/>
      <c r="Z486" s="89"/>
      <c r="AA486" s="89"/>
      <c r="AB486" s="89"/>
      <c r="AC486" s="89"/>
      <c r="AD486" s="89"/>
    </row>
    <row r="487" spans="1:30" ht="14.5" x14ac:dyDescent="0.35">
      <c r="A487" s="89"/>
      <c r="B487" s="81"/>
      <c r="C487" s="89"/>
      <c r="D487" s="89"/>
      <c r="E487" s="89"/>
      <c r="F487" s="89"/>
      <c r="G487" s="89"/>
      <c r="H487" s="89"/>
      <c r="I487" s="89"/>
      <c r="J487" s="89"/>
      <c r="K487" s="89"/>
      <c r="L487" s="89"/>
      <c r="M487" s="89"/>
      <c r="N487" s="89"/>
      <c r="O487" s="89"/>
      <c r="P487" s="89"/>
      <c r="Q487" s="89"/>
      <c r="R487" s="89"/>
      <c r="S487" s="89"/>
      <c r="T487" s="89"/>
      <c r="U487" s="89"/>
      <c r="V487" s="89"/>
      <c r="W487" s="89"/>
      <c r="X487" s="89"/>
      <c r="Y487" s="89"/>
      <c r="Z487" s="89"/>
      <c r="AA487" s="89"/>
      <c r="AB487" s="89"/>
      <c r="AC487" s="89"/>
      <c r="AD487" s="89"/>
    </row>
    <row r="488" spans="1:30" ht="14.5" x14ac:dyDescent="0.35">
      <c r="A488" s="89"/>
      <c r="B488" s="81"/>
      <c r="C488" s="89"/>
      <c r="D488" s="89"/>
      <c r="E488" s="89"/>
      <c r="F488" s="89"/>
      <c r="G488" s="89"/>
      <c r="H488" s="89"/>
      <c r="I488" s="89"/>
      <c r="J488" s="89"/>
      <c r="K488" s="89"/>
      <c r="L488" s="89"/>
      <c r="M488" s="89"/>
      <c r="N488" s="89"/>
      <c r="O488" s="89"/>
      <c r="P488" s="89"/>
      <c r="Q488" s="89"/>
      <c r="R488" s="89"/>
      <c r="S488" s="89"/>
      <c r="T488" s="89"/>
      <c r="U488" s="89"/>
      <c r="V488" s="89"/>
      <c r="W488" s="89"/>
      <c r="X488" s="89"/>
      <c r="Y488" s="89"/>
      <c r="Z488" s="89"/>
      <c r="AA488" s="89"/>
      <c r="AB488" s="89"/>
      <c r="AC488" s="89"/>
      <c r="AD488" s="89"/>
    </row>
    <row r="489" spans="1:30" ht="14.5" x14ac:dyDescent="0.35">
      <c r="A489" s="89"/>
      <c r="B489" s="81"/>
      <c r="C489" s="89"/>
      <c r="D489" s="89"/>
      <c r="E489" s="89"/>
      <c r="F489" s="89"/>
      <c r="G489" s="89"/>
      <c r="H489" s="89"/>
      <c r="I489" s="89"/>
      <c r="J489" s="89"/>
      <c r="K489" s="89"/>
      <c r="L489" s="89"/>
      <c r="M489" s="89"/>
      <c r="N489" s="89"/>
      <c r="O489" s="89"/>
      <c r="P489" s="89"/>
      <c r="Q489" s="89"/>
      <c r="R489" s="89"/>
      <c r="S489" s="89"/>
      <c r="T489" s="89"/>
      <c r="U489" s="89"/>
      <c r="V489" s="89"/>
      <c r="W489" s="89"/>
      <c r="X489" s="89"/>
      <c r="Y489" s="89"/>
      <c r="Z489" s="89"/>
      <c r="AA489" s="89"/>
      <c r="AB489" s="89"/>
      <c r="AC489" s="89"/>
      <c r="AD489" s="89"/>
    </row>
    <row r="490" spans="1:30" ht="14.5" x14ac:dyDescent="0.35">
      <c r="A490" s="89"/>
      <c r="B490" s="81"/>
      <c r="C490" s="89"/>
      <c r="D490" s="89"/>
      <c r="E490" s="89"/>
      <c r="F490" s="89"/>
      <c r="G490" s="89"/>
      <c r="H490" s="89"/>
      <c r="I490" s="89"/>
      <c r="J490" s="89"/>
      <c r="K490" s="89"/>
      <c r="L490" s="89"/>
      <c r="M490" s="89"/>
      <c r="N490" s="89"/>
      <c r="O490" s="89"/>
      <c r="P490" s="89"/>
      <c r="Q490" s="89"/>
      <c r="R490" s="89"/>
      <c r="S490" s="89"/>
      <c r="T490" s="89"/>
      <c r="U490" s="89"/>
      <c r="V490" s="89"/>
      <c r="W490" s="89"/>
      <c r="X490" s="89"/>
      <c r="Y490" s="89"/>
      <c r="Z490" s="89"/>
      <c r="AA490" s="89"/>
      <c r="AB490" s="89"/>
      <c r="AC490" s="89"/>
      <c r="AD490" s="89"/>
    </row>
    <row r="491" spans="1:30" ht="14.5" x14ac:dyDescent="0.35">
      <c r="A491" s="89"/>
      <c r="B491" s="81"/>
      <c r="C491" s="89"/>
      <c r="D491" s="89"/>
      <c r="E491" s="89"/>
      <c r="F491" s="89"/>
      <c r="G491" s="89"/>
      <c r="H491" s="89"/>
      <c r="I491" s="89"/>
      <c r="J491" s="89"/>
      <c r="K491" s="89"/>
      <c r="L491" s="89"/>
      <c r="M491" s="89"/>
      <c r="N491" s="89"/>
      <c r="O491" s="89"/>
      <c r="P491" s="89"/>
      <c r="Q491" s="89"/>
      <c r="R491" s="89"/>
      <c r="S491" s="89"/>
      <c r="T491" s="89"/>
      <c r="U491" s="89"/>
      <c r="V491" s="89"/>
      <c r="W491" s="89"/>
      <c r="X491" s="89"/>
      <c r="Y491" s="89"/>
      <c r="Z491" s="89"/>
      <c r="AA491" s="89"/>
      <c r="AB491" s="89"/>
      <c r="AC491" s="89"/>
      <c r="AD491" s="89"/>
    </row>
    <row r="492" spans="1:30" ht="14.5" x14ac:dyDescent="0.35">
      <c r="A492" s="89"/>
      <c r="B492" s="81"/>
      <c r="C492" s="89"/>
      <c r="D492" s="89"/>
      <c r="E492" s="89"/>
      <c r="F492" s="89"/>
      <c r="G492" s="89"/>
      <c r="H492" s="89"/>
      <c r="I492" s="89"/>
      <c r="J492" s="89"/>
      <c r="K492" s="89"/>
      <c r="L492" s="89"/>
      <c r="M492" s="89"/>
      <c r="N492" s="89"/>
      <c r="O492" s="89"/>
      <c r="P492" s="89"/>
      <c r="Q492" s="89"/>
      <c r="R492" s="89"/>
      <c r="S492" s="89"/>
      <c r="T492" s="89"/>
      <c r="U492" s="89"/>
      <c r="V492" s="89"/>
      <c r="W492" s="89"/>
      <c r="X492" s="89"/>
      <c r="Y492" s="89"/>
      <c r="Z492" s="89"/>
      <c r="AA492" s="89"/>
      <c r="AB492" s="89"/>
      <c r="AC492" s="89"/>
      <c r="AD492" s="89"/>
    </row>
    <row r="493" spans="1:30" ht="14.5" x14ac:dyDescent="0.35">
      <c r="A493" s="89"/>
      <c r="B493" s="81"/>
      <c r="C493" s="89"/>
      <c r="D493" s="89"/>
      <c r="E493" s="89"/>
      <c r="F493" s="89"/>
      <c r="G493" s="89"/>
      <c r="H493" s="89"/>
      <c r="I493" s="89"/>
      <c r="J493" s="89"/>
      <c r="K493" s="89"/>
      <c r="L493" s="89"/>
      <c r="M493" s="89"/>
      <c r="N493" s="89"/>
      <c r="O493" s="89"/>
      <c r="P493" s="89"/>
      <c r="Q493" s="89"/>
      <c r="R493" s="89"/>
      <c r="S493" s="89"/>
      <c r="T493" s="89"/>
      <c r="U493" s="89"/>
      <c r="V493" s="89"/>
      <c r="W493" s="89"/>
      <c r="X493" s="89"/>
      <c r="Y493" s="89"/>
      <c r="Z493" s="89"/>
      <c r="AA493" s="89"/>
      <c r="AB493" s="89"/>
      <c r="AC493" s="89"/>
      <c r="AD493" s="89"/>
    </row>
    <row r="494" spans="1:30" ht="14.5" x14ac:dyDescent="0.35">
      <c r="A494" s="89"/>
      <c r="B494" s="81"/>
      <c r="C494" s="89"/>
      <c r="D494" s="89"/>
      <c r="E494" s="89"/>
      <c r="F494" s="89"/>
      <c r="G494" s="89"/>
      <c r="H494" s="89"/>
      <c r="I494" s="89"/>
      <c r="J494" s="89"/>
      <c r="K494" s="89"/>
      <c r="L494" s="89"/>
      <c r="M494" s="89"/>
      <c r="N494" s="89"/>
      <c r="O494" s="89"/>
      <c r="P494" s="89"/>
      <c r="Q494" s="89"/>
      <c r="R494" s="89"/>
      <c r="S494" s="89"/>
      <c r="T494" s="89"/>
      <c r="U494" s="89"/>
      <c r="V494" s="89"/>
      <c r="W494" s="89"/>
      <c r="X494" s="89"/>
      <c r="Y494" s="89"/>
      <c r="Z494" s="89"/>
      <c r="AA494" s="89"/>
      <c r="AB494" s="89"/>
      <c r="AC494" s="89"/>
      <c r="AD494" s="89"/>
    </row>
    <row r="495" spans="1:30" ht="14.5" x14ac:dyDescent="0.35">
      <c r="A495" s="89"/>
      <c r="B495" s="81"/>
      <c r="C495" s="89"/>
      <c r="D495" s="89"/>
      <c r="E495" s="89"/>
      <c r="F495" s="89"/>
      <c r="G495" s="89"/>
      <c r="H495" s="89"/>
      <c r="I495" s="89"/>
      <c r="J495" s="89"/>
      <c r="K495" s="89"/>
      <c r="L495" s="89"/>
      <c r="M495" s="89"/>
      <c r="N495" s="89"/>
      <c r="O495" s="89"/>
      <c r="P495" s="89"/>
      <c r="Q495" s="89"/>
      <c r="R495" s="89"/>
      <c r="S495" s="89"/>
      <c r="T495" s="89"/>
      <c r="U495" s="89"/>
      <c r="V495" s="89"/>
      <c r="W495" s="89"/>
      <c r="X495" s="89"/>
      <c r="Y495" s="89"/>
      <c r="Z495" s="89"/>
      <c r="AA495" s="89"/>
      <c r="AB495" s="89"/>
      <c r="AC495" s="89"/>
      <c r="AD495" s="89"/>
    </row>
    <row r="496" spans="1:30" ht="14.5" x14ac:dyDescent="0.35">
      <c r="A496" s="89"/>
      <c r="B496" s="81"/>
      <c r="C496" s="89"/>
      <c r="D496" s="89"/>
      <c r="E496" s="89"/>
      <c r="F496" s="89"/>
      <c r="G496" s="89"/>
      <c r="H496" s="89"/>
      <c r="I496" s="89"/>
      <c r="J496" s="89"/>
      <c r="K496" s="89"/>
      <c r="L496" s="89"/>
      <c r="M496" s="89"/>
      <c r="N496" s="89"/>
      <c r="O496" s="89"/>
      <c r="P496" s="89"/>
      <c r="Q496" s="89"/>
      <c r="R496" s="89"/>
      <c r="S496" s="89"/>
      <c r="T496" s="89"/>
      <c r="U496" s="89"/>
      <c r="V496" s="89"/>
      <c r="W496" s="89"/>
      <c r="X496" s="89"/>
      <c r="Y496" s="89"/>
      <c r="Z496" s="89"/>
      <c r="AA496" s="89"/>
      <c r="AB496" s="89"/>
      <c r="AC496" s="89"/>
      <c r="AD496" s="89"/>
    </row>
    <row r="497" spans="1:30" ht="14.5" x14ac:dyDescent="0.35">
      <c r="A497" s="89"/>
      <c r="B497" s="81"/>
      <c r="C497" s="89"/>
      <c r="D497" s="89"/>
      <c r="E497" s="89"/>
      <c r="F497" s="89"/>
      <c r="G497" s="89"/>
      <c r="H497" s="89"/>
      <c r="I497" s="89"/>
      <c r="J497" s="89"/>
      <c r="K497" s="89"/>
      <c r="L497" s="89"/>
      <c r="M497" s="89"/>
      <c r="N497" s="89"/>
      <c r="O497" s="89"/>
      <c r="P497" s="89"/>
      <c r="Q497" s="89"/>
      <c r="R497" s="89"/>
      <c r="S497" s="89"/>
      <c r="T497" s="89"/>
      <c r="U497" s="89"/>
      <c r="V497" s="89"/>
      <c r="W497" s="89"/>
      <c r="X497" s="89"/>
      <c r="Y497" s="89"/>
      <c r="Z497" s="89"/>
      <c r="AA497" s="89"/>
      <c r="AB497" s="89"/>
      <c r="AC497" s="89"/>
      <c r="AD497" s="89"/>
    </row>
    <row r="498" spans="1:30" ht="14.5" x14ac:dyDescent="0.35">
      <c r="A498" s="89"/>
      <c r="B498" s="81"/>
      <c r="C498" s="89"/>
      <c r="D498" s="89"/>
      <c r="E498" s="89"/>
      <c r="F498" s="89"/>
      <c r="G498" s="89"/>
      <c r="H498" s="89"/>
      <c r="I498" s="89"/>
      <c r="J498" s="89"/>
      <c r="K498" s="89"/>
      <c r="L498" s="89"/>
      <c r="M498" s="89"/>
      <c r="N498" s="89"/>
      <c r="O498" s="89"/>
      <c r="P498" s="89"/>
      <c r="Q498" s="89"/>
      <c r="R498" s="89"/>
      <c r="S498" s="89"/>
      <c r="T498" s="89"/>
      <c r="U498" s="89"/>
      <c r="V498" s="89"/>
      <c r="W498" s="89"/>
      <c r="X498" s="89"/>
      <c r="Y498" s="89"/>
      <c r="Z498" s="89"/>
      <c r="AA498" s="89"/>
      <c r="AB498" s="89"/>
      <c r="AC498" s="89"/>
      <c r="AD498" s="89"/>
    </row>
    <row r="499" spans="1:30" ht="14.5" x14ac:dyDescent="0.35">
      <c r="A499" s="89"/>
      <c r="B499" s="81"/>
      <c r="C499" s="89"/>
      <c r="D499" s="89"/>
      <c r="E499" s="89"/>
      <c r="F499" s="89"/>
      <c r="G499" s="89"/>
      <c r="H499" s="89"/>
      <c r="I499" s="89"/>
      <c r="J499" s="89"/>
      <c r="K499" s="89"/>
      <c r="L499" s="89"/>
      <c r="M499" s="89"/>
      <c r="N499" s="89"/>
      <c r="O499" s="89"/>
      <c r="P499" s="89"/>
      <c r="Q499" s="89"/>
      <c r="R499" s="89"/>
      <c r="S499" s="89"/>
      <c r="T499" s="89"/>
      <c r="U499" s="89"/>
      <c r="V499" s="89"/>
      <c r="W499" s="89"/>
      <c r="X499" s="89"/>
      <c r="Y499" s="89"/>
      <c r="Z499" s="89"/>
      <c r="AA499" s="89"/>
      <c r="AB499" s="89"/>
      <c r="AC499" s="89"/>
      <c r="AD499" s="89"/>
    </row>
    <row r="500" spans="1:30" ht="14.5" x14ac:dyDescent="0.35">
      <c r="A500" s="89"/>
      <c r="B500" s="81"/>
      <c r="C500" s="89"/>
      <c r="D500" s="89"/>
      <c r="E500" s="89"/>
      <c r="F500" s="89"/>
      <c r="G500" s="89"/>
      <c r="H500" s="89"/>
      <c r="I500" s="89"/>
      <c r="J500" s="89"/>
      <c r="K500" s="89"/>
      <c r="L500" s="89"/>
      <c r="M500" s="89"/>
      <c r="N500" s="89"/>
      <c r="O500" s="89"/>
      <c r="P500" s="89"/>
      <c r="Q500" s="89"/>
      <c r="R500" s="89"/>
      <c r="S500" s="89"/>
      <c r="T500" s="89"/>
      <c r="U500" s="89"/>
      <c r="V500" s="89"/>
      <c r="W500" s="89"/>
      <c r="X500" s="89"/>
      <c r="Y500" s="89"/>
      <c r="Z500" s="89"/>
      <c r="AA500" s="89"/>
      <c r="AB500" s="89"/>
      <c r="AC500" s="89"/>
      <c r="AD500" s="89"/>
    </row>
    <row r="501" spans="1:30" ht="14.5" x14ac:dyDescent="0.35">
      <c r="A501" s="89"/>
      <c r="B501" s="81"/>
      <c r="C501" s="89"/>
      <c r="D501" s="89"/>
      <c r="E501" s="89"/>
      <c r="F501" s="89"/>
      <c r="G501" s="89"/>
      <c r="H501" s="89"/>
      <c r="I501" s="89"/>
      <c r="J501" s="89"/>
      <c r="K501" s="89"/>
      <c r="L501" s="89"/>
      <c r="M501" s="89"/>
      <c r="N501" s="89"/>
      <c r="O501" s="89"/>
      <c r="P501" s="89"/>
      <c r="Q501" s="89"/>
      <c r="R501" s="89"/>
      <c r="S501" s="89"/>
      <c r="T501" s="89"/>
      <c r="U501" s="89"/>
      <c r="V501" s="89"/>
      <c r="W501" s="89"/>
      <c r="X501" s="89"/>
      <c r="Y501" s="89"/>
      <c r="Z501" s="89"/>
      <c r="AA501" s="89"/>
      <c r="AB501" s="89"/>
      <c r="AC501" s="89"/>
      <c r="AD501" s="89"/>
    </row>
    <row r="502" spans="1:30" ht="14.5" x14ac:dyDescent="0.35">
      <c r="A502" s="89"/>
      <c r="B502" s="81"/>
      <c r="C502" s="89"/>
      <c r="D502" s="89"/>
      <c r="E502" s="89"/>
      <c r="F502" s="89"/>
      <c r="G502" s="89"/>
      <c r="H502" s="89"/>
      <c r="I502" s="89"/>
      <c r="J502" s="89"/>
      <c r="K502" s="89"/>
      <c r="L502" s="89"/>
      <c r="M502" s="89"/>
      <c r="N502" s="89"/>
      <c r="O502" s="89"/>
      <c r="P502" s="89"/>
      <c r="Q502" s="89"/>
      <c r="R502" s="89"/>
      <c r="S502" s="89"/>
      <c r="T502" s="89"/>
      <c r="U502" s="89"/>
      <c r="V502" s="89"/>
      <c r="W502" s="89"/>
      <c r="X502" s="89"/>
      <c r="Y502" s="89"/>
      <c r="Z502" s="89"/>
      <c r="AA502" s="89"/>
      <c r="AB502" s="89"/>
      <c r="AC502" s="89"/>
      <c r="AD502" s="89"/>
    </row>
    <row r="503" spans="1:30" ht="14.5" x14ac:dyDescent="0.35">
      <c r="A503" s="89"/>
      <c r="B503" s="81"/>
      <c r="C503" s="89"/>
      <c r="D503" s="89"/>
      <c r="E503" s="89"/>
      <c r="F503" s="89"/>
      <c r="G503" s="89"/>
      <c r="H503" s="89"/>
      <c r="I503" s="89"/>
      <c r="J503" s="89"/>
      <c r="K503" s="89"/>
      <c r="L503" s="89"/>
      <c r="M503" s="89"/>
      <c r="N503" s="89"/>
      <c r="O503" s="89"/>
      <c r="P503" s="89"/>
      <c r="Q503" s="89"/>
      <c r="R503" s="89"/>
      <c r="S503" s="89"/>
      <c r="T503" s="89"/>
      <c r="U503" s="89"/>
      <c r="V503" s="89"/>
      <c r="W503" s="89"/>
      <c r="X503" s="89"/>
      <c r="Y503" s="89"/>
      <c r="Z503" s="89"/>
      <c r="AA503" s="89"/>
      <c r="AB503" s="89"/>
      <c r="AC503" s="89"/>
      <c r="AD503" s="89"/>
    </row>
    <row r="504" spans="1:30" ht="14.5" x14ac:dyDescent="0.35">
      <c r="A504" s="89"/>
      <c r="B504" s="81"/>
      <c r="C504" s="89"/>
      <c r="D504" s="89"/>
      <c r="E504" s="89"/>
      <c r="F504" s="89"/>
      <c r="G504" s="89"/>
      <c r="H504" s="89"/>
      <c r="I504" s="89"/>
      <c r="J504" s="89"/>
      <c r="K504" s="89"/>
      <c r="L504" s="89"/>
      <c r="M504" s="89"/>
      <c r="N504" s="89"/>
      <c r="O504" s="89"/>
      <c r="P504" s="89"/>
      <c r="Q504" s="89"/>
      <c r="R504" s="89"/>
      <c r="S504" s="89"/>
      <c r="T504" s="89"/>
      <c r="U504" s="89"/>
      <c r="V504" s="89"/>
      <c r="W504" s="89"/>
      <c r="X504" s="89"/>
      <c r="Y504" s="89"/>
      <c r="Z504" s="89"/>
      <c r="AA504" s="89"/>
      <c r="AB504" s="89"/>
      <c r="AC504" s="89"/>
      <c r="AD504" s="89"/>
    </row>
    <row r="505" spans="1:30" ht="14.5" x14ac:dyDescent="0.35">
      <c r="A505" s="89"/>
      <c r="B505" s="81"/>
      <c r="C505" s="89"/>
      <c r="D505" s="89"/>
      <c r="E505" s="89"/>
      <c r="F505" s="89"/>
      <c r="G505" s="89"/>
      <c r="H505" s="89"/>
      <c r="I505" s="89"/>
      <c r="J505" s="89"/>
      <c r="K505" s="89"/>
      <c r="L505" s="89"/>
      <c r="M505" s="89"/>
      <c r="N505" s="89"/>
      <c r="O505" s="89"/>
      <c r="P505" s="89"/>
      <c r="Q505" s="89"/>
      <c r="R505" s="89"/>
      <c r="S505" s="89"/>
      <c r="T505" s="89"/>
      <c r="U505" s="89"/>
      <c r="V505" s="89"/>
      <c r="W505" s="89"/>
      <c r="X505" s="89"/>
      <c r="Y505" s="89"/>
      <c r="Z505" s="89"/>
      <c r="AA505" s="89"/>
      <c r="AB505" s="89"/>
      <c r="AC505" s="89"/>
      <c r="AD505" s="89"/>
    </row>
    <row r="506" spans="1:30" ht="14.5" x14ac:dyDescent="0.35">
      <c r="A506" s="89"/>
      <c r="B506" s="81"/>
      <c r="C506" s="89"/>
      <c r="D506" s="89"/>
      <c r="E506" s="89"/>
      <c r="F506" s="89"/>
      <c r="G506" s="89"/>
      <c r="H506" s="89"/>
      <c r="I506" s="89"/>
      <c r="J506" s="89"/>
      <c r="K506" s="89"/>
      <c r="L506" s="89"/>
      <c r="M506" s="89"/>
      <c r="N506" s="89"/>
      <c r="O506" s="89"/>
      <c r="P506" s="89"/>
      <c r="Q506" s="89"/>
      <c r="R506" s="89"/>
      <c r="S506" s="89"/>
      <c r="T506" s="89"/>
      <c r="U506" s="89"/>
      <c r="V506" s="89"/>
      <c r="W506" s="89"/>
      <c r="X506" s="89"/>
      <c r="Y506" s="89"/>
      <c r="Z506" s="89"/>
      <c r="AA506" s="89"/>
      <c r="AB506" s="89"/>
      <c r="AC506" s="89"/>
      <c r="AD506" s="89"/>
    </row>
    <row r="507" spans="1:30" ht="14.5" x14ac:dyDescent="0.35">
      <c r="A507" s="89"/>
      <c r="B507" s="81"/>
      <c r="C507" s="89"/>
      <c r="D507" s="89"/>
      <c r="E507" s="89"/>
      <c r="F507" s="89"/>
      <c r="G507" s="89"/>
      <c r="H507" s="89"/>
      <c r="I507" s="89"/>
      <c r="J507" s="89"/>
      <c r="K507" s="89"/>
      <c r="L507" s="89"/>
      <c r="M507" s="89"/>
      <c r="N507" s="89"/>
      <c r="O507" s="89"/>
      <c r="P507" s="89"/>
      <c r="Q507" s="89"/>
      <c r="R507" s="89"/>
      <c r="S507" s="89"/>
      <c r="T507" s="89"/>
      <c r="U507" s="89"/>
      <c r="V507" s="89"/>
      <c r="W507" s="89"/>
      <c r="X507" s="89"/>
      <c r="Y507" s="89"/>
      <c r="Z507" s="89"/>
      <c r="AA507" s="89"/>
      <c r="AB507" s="89"/>
      <c r="AC507" s="89"/>
      <c r="AD507" s="89"/>
    </row>
    <row r="508" spans="1:30" ht="14.5" x14ac:dyDescent="0.35">
      <c r="A508" s="89"/>
      <c r="B508" s="81"/>
      <c r="C508" s="89"/>
      <c r="D508" s="89"/>
      <c r="E508" s="89"/>
      <c r="F508" s="89"/>
      <c r="G508" s="89"/>
      <c r="H508" s="89"/>
      <c r="I508" s="89"/>
      <c r="J508" s="89"/>
      <c r="K508" s="89"/>
      <c r="L508" s="89"/>
      <c r="M508" s="89"/>
      <c r="N508" s="89"/>
      <c r="O508" s="89"/>
      <c r="P508" s="89"/>
      <c r="Q508" s="89"/>
      <c r="R508" s="89"/>
      <c r="S508" s="89"/>
      <c r="T508" s="89"/>
      <c r="U508" s="89"/>
      <c r="V508" s="89"/>
      <c r="W508" s="89"/>
      <c r="X508" s="89"/>
      <c r="Y508" s="89"/>
      <c r="Z508" s="89"/>
      <c r="AA508" s="89"/>
      <c r="AB508" s="89"/>
      <c r="AC508" s="89"/>
      <c r="AD508" s="89"/>
    </row>
    <row r="509" spans="1:30" ht="14.5" x14ac:dyDescent="0.35">
      <c r="A509" s="89"/>
      <c r="B509" s="81"/>
      <c r="C509" s="89"/>
      <c r="D509" s="89"/>
      <c r="E509" s="89"/>
      <c r="F509" s="89"/>
      <c r="G509" s="89"/>
      <c r="H509" s="89"/>
      <c r="I509" s="89"/>
      <c r="J509" s="89"/>
      <c r="K509" s="89"/>
      <c r="L509" s="89"/>
      <c r="M509" s="89"/>
      <c r="N509" s="89"/>
      <c r="O509" s="89"/>
      <c r="P509" s="89"/>
      <c r="Q509" s="89"/>
      <c r="R509" s="89"/>
      <c r="S509" s="89"/>
      <c r="T509" s="89"/>
      <c r="U509" s="89"/>
      <c r="V509" s="89"/>
      <c r="W509" s="89"/>
      <c r="X509" s="89"/>
      <c r="Y509" s="89"/>
      <c r="Z509" s="89"/>
      <c r="AA509" s="89"/>
      <c r="AB509" s="89"/>
      <c r="AC509" s="89"/>
      <c r="AD509" s="89"/>
    </row>
    <row r="510" spans="1:30" ht="14.5" x14ac:dyDescent="0.35">
      <c r="A510" s="89"/>
      <c r="B510" s="81"/>
      <c r="C510" s="89"/>
      <c r="D510" s="89"/>
      <c r="E510" s="89"/>
      <c r="F510" s="89"/>
      <c r="G510" s="89"/>
      <c r="H510" s="89"/>
      <c r="I510" s="89"/>
      <c r="J510" s="89"/>
      <c r="K510" s="89"/>
      <c r="L510" s="89"/>
      <c r="M510" s="89"/>
      <c r="N510" s="89"/>
      <c r="O510" s="89"/>
      <c r="P510" s="89"/>
      <c r="Q510" s="89"/>
      <c r="R510" s="89"/>
      <c r="S510" s="89"/>
      <c r="T510" s="89"/>
      <c r="U510" s="89"/>
      <c r="V510" s="89"/>
      <c r="W510" s="89"/>
      <c r="X510" s="89"/>
      <c r="Y510" s="89"/>
      <c r="Z510" s="89"/>
      <c r="AA510" s="89"/>
      <c r="AB510" s="89"/>
      <c r="AC510" s="89"/>
      <c r="AD510" s="89"/>
    </row>
    <row r="511" spans="1:30" ht="14.5" x14ac:dyDescent="0.35">
      <c r="A511" s="89"/>
      <c r="B511" s="81"/>
      <c r="C511" s="89"/>
      <c r="D511" s="89"/>
      <c r="E511" s="89"/>
      <c r="F511" s="89"/>
      <c r="G511" s="89"/>
      <c r="H511" s="89"/>
      <c r="I511" s="89"/>
      <c r="J511" s="89"/>
      <c r="K511" s="89"/>
      <c r="L511" s="89"/>
      <c r="M511" s="89"/>
      <c r="N511" s="89"/>
      <c r="O511" s="89"/>
      <c r="P511" s="89"/>
      <c r="Q511" s="89"/>
      <c r="R511" s="89"/>
      <c r="S511" s="89"/>
      <c r="T511" s="89"/>
      <c r="U511" s="89"/>
      <c r="V511" s="89"/>
      <c r="W511" s="89"/>
      <c r="X511" s="89"/>
      <c r="Y511" s="89"/>
      <c r="Z511" s="89"/>
      <c r="AA511" s="89"/>
      <c r="AB511" s="89"/>
      <c r="AC511" s="89"/>
      <c r="AD511" s="89"/>
    </row>
    <row r="512" spans="1:30" ht="14.5" x14ac:dyDescent="0.35">
      <c r="A512" s="89"/>
      <c r="B512" s="81"/>
      <c r="C512" s="89"/>
      <c r="D512" s="89"/>
      <c r="E512" s="89"/>
      <c r="F512" s="89"/>
      <c r="G512" s="89"/>
      <c r="H512" s="89"/>
      <c r="I512" s="89"/>
      <c r="J512" s="89"/>
      <c r="K512" s="89"/>
      <c r="L512" s="89"/>
      <c r="M512" s="89"/>
      <c r="N512" s="89"/>
      <c r="O512" s="89"/>
      <c r="P512" s="89"/>
      <c r="Q512" s="89"/>
      <c r="R512" s="89"/>
      <c r="S512" s="89"/>
      <c r="T512" s="89"/>
      <c r="U512" s="89"/>
      <c r="V512" s="89"/>
      <c r="W512" s="89"/>
      <c r="X512" s="89"/>
      <c r="Y512" s="89"/>
      <c r="Z512" s="89"/>
      <c r="AA512" s="89"/>
      <c r="AB512" s="89"/>
      <c r="AC512" s="89"/>
      <c r="AD512" s="89"/>
    </row>
    <row r="513" spans="1:30" ht="14.5" x14ac:dyDescent="0.35">
      <c r="A513" s="89"/>
      <c r="B513" s="81"/>
      <c r="C513" s="89"/>
      <c r="D513" s="89"/>
      <c r="E513" s="89"/>
      <c r="F513" s="89"/>
      <c r="G513" s="89"/>
      <c r="H513" s="89"/>
      <c r="I513" s="89"/>
      <c r="J513" s="89"/>
      <c r="K513" s="89"/>
      <c r="L513" s="89"/>
      <c r="M513" s="89"/>
      <c r="N513" s="89"/>
      <c r="O513" s="89"/>
      <c r="P513" s="89"/>
      <c r="Q513" s="89"/>
      <c r="R513" s="89"/>
      <c r="S513" s="89"/>
      <c r="T513" s="89"/>
      <c r="U513" s="89"/>
      <c r="V513" s="89"/>
      <c r="W513" s="89"/>
      <c r="X513" s="89"/>
      <c r="Y513" s="89"/>
      <c r="Z513" s="89"/>
      <c r="AA513" s="89"/>
      <c r="AB513" s="89"/>
      <c r="AC513" s="89"/>
      <c r="AD513" s="89"/>
    </row>
    <row r="514" spans="1:30" ht="14.5" x14ac:dyDescent="0.35">
      <c r="A514" s="89"/>
      <c r="B514" s="81"/>
      <c r="C514" s="89"/>
      <c r="D514" s="89"/>
      <c r="E514" s="89"/>
      <c r="F514" s="89"/>
      <c r="G514" s="89"/>
      <c r="H514" s="89"/>
      <c r="I514" s="89"/>
      <c r="J514" s="89"/>
      <c r="K514" s="89"/>
      <c r="L514" s="89"/>
      <c r="M514" s="89"/>
      <c r="N514" s="89"/>
      <c r="O514" s="89"/>
      <c r="P514" s="89"/>
      <c r="Q514" s="89"/>
      <c r="R514" s="89"/>
      <c r="S514" s="89"/>
      <c r="T514" s="89"/>
      <c r="U514" s="89"/>
      <c r="V514" s="89"/>
      <c r="W514" s="89"/>
      <c r="X514" s="89"/>
      <c r="Y514" s="89"/>
      <c r="Z514" s="89"/>
      <c r="AA514" s="89"/>
      <c r="AB514" s="89"/>
      <c r="AC514" s="89"/>
      <c r="AD514" s="89"/>
    </row>
    <row r="515" spans="1:30" ht="14.5" x14ac:dyDescent="0.35">
      <c r="A515" s="89"/>
      <c r="B515" s="81"/>
      <c r="C515" s="89"/>
      <c r="D515" s="89"/>
      <c r="E515" s="89"/>
      <c r="F515" s="89"/>
      <c r="G515" s="89"/>
      <c r="H515" s="89"/>
      <c r="I515" s="89"/>
      <c r="J515" s="89"/>
      <c r="K515" s="89"/>
      <c r="L515" s="89"/>
      <c r="M515" s="89"/>
      <c r="N515" s="89"/>
      <c r="O515" s="89"/>
      <c r="P515" s="89"/>
      <c r="Q515" s="89"/>
      <c r="R515" s="89"/>
      <c r="S515" s="89"/>
      <c r="T515" s="89"/>
      <c r="U515" s="89"/>
      <c r="V515" s="89"/>
      <c r="W515" s="89"/>
      <c r="X515" s="89"/>
      <c r="Y515" s="89"/>
      <c r="Z515" s="89"/>
      <c r="AA515" s="89"/>
      <c r="AB515" s="89"/>
      <c r="AC515" s="89"/>
      <c r="AD515" s="89"/>
    </row>
    <row r="516" spans="1:30" ht="14.5" x14ac:dyDescent="0.35">
      <c r="A516" s="89"/>
      <c r="B516" s="81"/>
      <c r="C516" s="89"/>
      <c r="D516" s="89"/>
      <c r="E516" s="89"/>
      <c r="F516" s="89"/>
      <c r="G516" s="89"/>
      <c r="H516" s="89"/>
      <c r="I516" s="89"/>
      <c r="J516" s="89"/>
      <c r="K516" s="89"/>
      <c r="L516" s="89"/>
      <c r="M516" s="89"/>
      <c r="N516" s="89"/>
      <c r="O516" s="89"/>
      <c r="P516" s="89"/>
      <c r="Q516" s="89"/>
      <c r="R516" s="89"/>
      <c r="S516" s="89"/>
      <c r="T516" s="89"/>
      <c r="U516" s="89"/>
      <c r="V516" s="89"/>
      <c r="W516" s="89"/>
      <c r="X516" s="89"/>
      <c r="Y516" s="89"/>
      <c r="Z516" s="89"/>
      <c r="AA516" s="89"/>
      <c r="AB516" s="89"/>
      <c r="AC516" s="89"/>
      <c r="AD516" s="89"/>
    </row>
    <row r="517" spans="1:30" ht="14.5" x14ac:dyDescent="0.35">
      <c r="A517" s="89"/>
      <c r="B517" s="81"/>
      <c r="C517" s="89"/>
      <c r="D517" s="89"/>
      <c r="E517" s="89"/>
      <c r="F517" s="89"/>
      <c r="G517" s="89"/>
      <c r="H517" s="89"/>
      <c r="I517" s="89"/>
      <c r="J517" s="89"/>
      <c r="K517" s="89"/>
      <c r="L517" s="89"/>
      <c r="M517" s="89"/>
      <c r="N517" s="89"/>
      <c r="O517" s="89"/>
      <c r="P517" s="89"/>
      <c r="Q517" s="89"/>
      <c r="R517" s="89"/>
      <c r="S517" s="89"/>
      <c r="T517" s="89"/>
      <c r="U517" s="89"/>
      <c r="V517" s="89"/>
      <c r="W517" s="89"/>
      <c r="X517" s="89"/>
      <c r="Y517" s="89"/>
      <c r="Z517" s="89"/>
      <c r="AA517" s="89"/>
      <c r="AB517" s="89"/>
      <c r="AC517" s="89"/>
      <c r="AD517" s="89"/>
    </row>
    <row r="518" spans="1:30" ht="14.5" x14ac:dyDescent="0.35">
      <c r="A518" s="89"/>
      <c r="B518" s="81"/>
      <c r="C518" s="89"/>
      <c r="D518" s="89"/>
      <c r="E518" s="89"/>
      <c r="F518" s="89"/>
      <c r="G518" s="89"/>
      <c r="H518" s="89"/>
      <c r="I518" s="89"/>
      <c r="J518" s="89"/>
      <c r="K518" s="89"/>
      <c r="L518" s="89"/>
      <c r="M518" s="89"/>
      <c r="N518" s="89"/>
      <c r="O518" s="89"/>
      <c r="P518" s="89"/>
      <c r="Q518" s="89"/>
      <c r="R518" s="89"/>
      <c r="S518" s="89"/>
      <c r="T518" s="89"/>
      <c r="U518" s="89"/>
      <c r="V518" s="89"/>
      <c r="W518" s="89"/>
      <c r="X518" s="89"/>
      <c r="Y518" s="89"/>
      <c r="Z518" s="89"/>
      <c r="AA518" s="89"/>
      <c r="AB518" s="89"/>
      <c r="AC518" s="89"/>
      <c r="AD518" s="89"/>
    </row>
    <row r="519" spans="1:30" ht="14.5" x14ac:dyDescent="0.35">
      <c r="A519" s="89"/>
      <c r="B519" s="81"/>
      <c r="C519" s="89"/>
      <c r="D519" s="89"/>
      <c r="E519" s="89"/>
      <c r="F519" s="89"/>
      <c r="G519" s="89"/>
      <c r="H519" s="89"/>
      <c r="I519" s="89"/>
      <c r="J519" s="89"/>
      <c r="K519" s="89"/>
      <c r="L519" s="89"/>
      <c r="M519" s="89"/>
      <c r="N519" s="89"/>
      <c r="O519" s="89"/>
      <c r="P519" s="89"/>
      <c r="Q519" s="89"/>
      <c r="R519" s="89"/>
      <c r="S519" s="89"/>
      <c r="T519" s="89"/>
      <c r="U519" s="89"/>
      <c r="V519" s="89"/>
      <c r="W519" s="89"/>
      <c r="X519" s="89"/>
      <c r="Y519" s="89"/>
      <c r="Z519" s="89"/>
      <c r="AA519" s="89"/>
      <c r="AB519" s="89"/>
      <c r="AC519" s="89"/>
      <c r="AD519" s="89"/>
    </row>
    <row r="520" spans="1:30" ht="14.5" x14ac:dyDescent="0.35">
      <c r="A520" s="89"/>
      <c r="B520" s="81"/>
      <c r="C520" s="89"/>
      <c r="D520" s="89"/>
      <c r="E520" s="89"/>
      <c r="F520" s="89"/>
      <c r="G520" s="89"/>
      <c r="H520" s="89"/>
      <c r="I520" s="89"/>
      <c r="J520" s="89"/>
      <c r="K520" s="89"/>
      <c r="L520" s="89"/>
      <c r="M520" s="89"/>
      <c r="N520" s="89"/>
      <c r="O520" s="89"/>
      <c r="P520" s="89"/>
      <c r="Q520" s="89"/>
      <c r="R520" s="89"/>
      <c r="S520" s="89"/>
      <c r="T520" s="89"/>
      <c r="U520" s="89"/>
      <c r="V520" s="89"/>
      <c r="W520" s="89"/>
      <c r="X520" s="89"/>
      <c r="Y520" s="89"/>
      <c r="Z520" s="89"/>
      <c r="AA520" s="89"/>
      <c r="AB520" s="89"/>
      <c r="AC520" s="89"/>
      <c r="AD520" s="89"/>
    </row>
    <row r="521" spans="1:30" ht="14.5" x14ac:dyDescent="0.35">
      <c r="A521" s="89"/>
      <c r="B521" s="81"/>
      <c r="C521" s="89"/>
      <c r="D521" s="89"/>
      <c r="E521" s="89"/>
      <c r="F521" s="89"/>
      <c r="G521" s="89"/>
      <c r="H521" s="89"/>
      <c r="I521" s="89"/>
      <c r="J521" s="89"/>
      <c r="K521" s="89"/>
      <c r="L521" s="89"/>
      <c r="M521" s="89"/>
      <c r="N521" s="89"/>
      <c r="O521" s="89"/>
      <c r="P521" s="89"/>
      <c r="Q521" s="89"/>
      <c r="R521" s="89"/>
      <c r="S521" s="89"/>
      <c r="T521" s="89"/>
      <c r="U521" s="89"/>
      <c r="V521" s="89"/>
      <c r="W521" s="89"/>
      <c r="X521" s="89"/>
      <c r="Y521" s="89"/>
      <c r="Z521" s="89"/>
      <c r="AA521" s="89"/>
      <c r="AB521" s="89"/>
      <c r="AC521" s="89"/>
      <c r="AD521" s="89"/>
    </row>
    <row r="522" spans="1:30" ht="14.5" x14ac:dyDescent="0.35">
      <c r="A522" s="89"/>
      <c r="B522" s="81"/>
      <c r="C522" s="89"/>
      <c r="D522" s="89"/>
      <c r="E522" s="89"/>
      <c r="F522" s="89"/>
      <c r="G522" s="89"/>
      <c r="H522" s="89"/>
      <c r="I522" s="89"/>
      <c r="J522" s="89"/>
      <c r="K522" s="89"/>
      <c r="L522" s="89"/>
      <c r="M522" s="89"/>
      <c r="N522" s="89"/>
      <c r="O522" s="89"/>
      <c r="P522" s="89"/>
      <c r="Q522" s="89"/>
      <c r="R522" s="89"/>
      <c r="S522" s="89"/>
      <c r="T522" s="89"/>
      <c r="U522" s="89"/>
      <c r="V522" s="89"/>
      <c r="W522" s="89"/>
      <c r="X522" s="89"/>
      <c r="Y522" s="89"/>
      <c r="Z522" s="89"/>
      <c r="AA522" s="89"/>
      <c r="AB522" s="89"/>
      <c r="AC522" s="89"/>
      <c r="AD522" s="89"/>
    </row>
    <row r="523" spans="1:30" ht="14.5" x14ac:dyDescent="0.35">
      <c r="A523" s="89"/>
      <c r="B523" s="81"/>
      <c r="C523" s="89"/>
      <c r="D523" s="89"/>
      <c r="E523" s="89"/>
      <c r="F523" s="89"/>
      <c r="G523" s="89"/>
      <c r="H523" s="89"/>
      <c r="I523" s="89"/>
      <c r="J523" s="89"/>
      <c r="K523" s="89"/>
      <c r="L523" s="89"/>
      <c r="M523" s="89"/>
      <c r="N523" s="89"/>
      <c r="O523" s="89"/>
      <c r="P523" s="89"/>
      <c r="Q523" s="89"/>
      <c r="R523" s="89"/>
      <c r="S523" s="89"/>
      <c r="T523" s="89"/>
      <c r="U523" s="89"/>
      <c r="V523" s="89"/>
      <c r="W523" s="89"/>
      <c r="X523" s="89"/>
      <c r="Y523" s="89"/>
      <c r="Z523" s="89"/>
      <c r="AA523" s="89"/>
      <c r="AB523" s="89"/>
      <c r="AC523" s="89"/>
      <c r="AD523" s="89"/>
    </row>
    <row r="524" spans="1:30" ht="14.5" x14ac:dyDescent="0.35">
      <c r="A524" s="89"/>
      <c r="B524" s="81"/>
      <c r="C524" s="89"/>
      <c r="D524" s="89"/>
      <c r="E524" s="89"/>
      <c r="F524" s="89"/>
      <c r="G524" s="89"/>
      <c r="H524" s="89"/>
      <c r="I524" s="89"/>
      <c r="J524" s="89"/>
      <c r="K524" s="89"/>
      <c r="L524" s="89"/>
      <c r="M524" s="89"/>
      <c r="N524" s="89"/>
      <c r="O524" s="89"/>
      <c r="P524" s="89"/>
      <c r="Q524" s="89"/>
      <c r="R524" s="89"/>
      <c r="S524" s="89"/>
      <c r="T524" s="89"/>
      <c r="U524" s="89"/>
      <c r="V524" s="89"/>
      <c r="W524" s="89"/>
      <c r="X524" s="89"/>
      <c r="Y524" s="89"/>
      <c r="Z524" s="89"/>
      <c r="AA524" s="89"/>
      <c r="AB524" s="89"/>
      <c r="AC524" s="89"/>
      <c r="AD524" s="89"/>
    </row>
    <row r="525" spans="1:30" ht="14.5" x14ac:dyDescent="0.35">
      <c r="A525" s="89"/>
      <c r="B525" s="81"/>
      <c r="C525" s="89"/>
      <c r="D525" s="89"/>
      <c r="E525" s="89"/>
      <c r="F525" s="89"/>
      <c r="G525" s="89"/>
      <c r="H525" s="89"/>
      <c r="I525" s="89"/>
      <c r="J525" s="89"/>
      <c r="K525" s="89"/>
      <c r="L525" s="89"/>
      <c r="M525" s="89"/>
      <c r="N525" s="89"/>
      <c r="O525" s="89"/>
      <c r="P525" s="89"/>
      <c r="Q525" s="89"/>
      <c r="R525" s="89"/>
      <c r="S525" s="89"/>
      <c r="T525" s="89"/>
      <c r="U525" s="89"/>
      <c r="V525" s="89"/>
      <c r="W525" s="89"/>
      <c r="X525" s="89"/>
      <c r="Y525" s="89"/>
      <c r="Z525" s="89"/>
      <c r="AA525" s="89"/>
      <c r="AB525" s="89"/>
      <c r="AC525" s="89"/>
      <c r="AD525" s="89"/>
    </row>
    <row r="526" spans="1:30" ht="14.5" x14ac:dyDescent="0.35">
      <c r="A526" s="89"/>
      <c r="B526" s="81"/>
      <c r="C526" s="89"/>
      <c r="D526" s="89"/>
      <c r="E526" s="89"/>
      <c r="F526" s="89"/>
      <c r="G526" s="89"/>
      <c r="H526" s="89"/>
      <c r="I526" s="89"/>
      <c r="J526" s="89"/>
      <c r="K526" s="89"/>
      <c r="L526" s="89"/>
      <c r="M526" s="89"/>
      <c r="N526" s="89"/>
      <c r="O526" s="89"/>
      <c r="P526" s="89"/>
      <c r="Q526" s="89"/>
      <c r="R526" s="89"/>
      <c r="S526" s="89"/>
      <c r="T526" s="89"/>
      <c r="U526" s="89"/>
      <c r="V526" s="89"/>
      <c r="W526" s="89"/>
      <c r="X526" s="89"/>
      <c r="Y526" s="89"/>
      <c r="Z526" s="89"/>
      <c r="AA526" s="89"/>
      <c r="AB526" s="89"/>
      <c r="AC526" s="89"/>
      <c r="AD526" s="89"/>
    </row>
    <row r="527" spans="1:30" ht="14.5" x14ac:dyDescent="0.35">
      <c r="A527" s="89"/>
      <c r="B527" s="81"/>
      <c r="C527" s="89"/>
      <c r="D527" s="89"/>
      <c r="E527" s="89"/>
      <c r="F527" s="89"/>
      <c r="G527" s="89"/>
      <c r="H527" s="89"/>
      <c r="I527" s="89"/>
      <c r="J527" s="89"/>
      <c r="K527" s="89"/>
      <c r="L527" s="89"/>
      <c r="M527" s="89"/>
      <c r="N527" s="89"/>
      <c r="O527" s="89"/>
      <c r="P527" s="89"/>
      <c r="Q527" s="89"/>
      <c r="R527" s="89"/>
      <c r="S527" s="89"/>
      <c r="T527" s="89"/>
      <c r="U527" s="89"/>
      <c r="V527" s="89"/>
      <c r="W527" s="89"/>
      <c r="X527" s="89"/>
      <c r="Y527" s="89"/>
      <c r="Z527" s="89"/>
      <c r="AA527" s="89"/>
      <c r="AB527" s="89"/>
      <c r="AC527" s="89"/>
      <c r="AD527" s="89"/>
    </row>
    <row r="528" spans="1:30" ht="14.5" x14ac:dyDescent="0.35">
      <c r="A528" s="89"/>
      <c r="B528" s="81"/>
      <c r="C528" s="89"/>
      <c r="D528" s="89"/>
      <c r="E528" s="89"/>
      <c r="F528" s="89"/>
      <c r="G528" s="89"/>
      <c r="H528" s="89"/>
      <c r="I528" s="89"/>
      <c r="J528" s="89"/>
      <c r="K528" s="89"/>
      <c r="L528" s="89"/>
      <c r="M528" s="89"/>
      <c r="N528" s="89"/>
      <c r="O528" s="89"/>
      <c r="P528" s="89"/>
      <c r="Q528" s="89"/>
      <c r="R528" s="89"/>
      <c r="S528" s="89"/>
      <c r="T528" s="89"/>
      <c r="U528" s="89"/>
      <c r="V528" s="89"/>
      <c r="W528" s="89"/>
      <c r="X528" s="89"/>
      <c r="Y528" s="89"/>
      <c r="Z528" s="89"/>
      <c r="AA528" s="89"/>
      <c r="AB528" s="89"/>
      <c r="AC528" s="89"/>
      <c r="AD528" s="89"/>
    </row>
    <row r="529" spans="1:30" ht="14.5" x14ac:dyDescent="0.35">
      <c r="A529" s="89"/>
      <c r="B529" s="81"/>
      <c r="C529" s="89"/>
      <c r="D529" s="89"/>
      <c r="E529" s="89"/>
      <c r="F529" s="89"/>
      <c r="G529" s="89"/>
      <c r="H529" s="89"/>
      <c r="I529" s="89"/>
      <c r="J529" s="89"/>
      <c r="K529" s="89"/>
      <c r="L529" s="89"/>
      <c r="M529" s="89"/>
      <c r="N529" s="89"/>
      <c r="O529" s="89"/>
      <c r="P529" s="89"/>
      <c r="Q529" s="89"/>
      <c r="R529" s="89"/>
      <c r="S529" s="89"/>
      <c r="T529" s="89"/>
      <c r="U529" s="89"/>
      <c r="V529" s="89"/>
      <c r="W529" s="89"/>
      <c r="X529" s="89"/>
      <c r="Y529" s="89"/>
      <c r="Z529" s="89"/>
      <c r="AA529" s="89"/>
      <c r="AB529" s="89"/>
      <c r="AC529" s="89"/>
      <c r="AD529" s="89"/>
    </row>
    <row r="530" spans="1:30" ht="14.5" x14ac:dyDescent="0.35">
      <c r="A530" s="89"/>
      <c r="B530" s="81"/>
      <c r="C530" s="89"/>
      <c r="D530" s="89"/>
      <c r="E530" s="89"/>
      <c r="F530" s="89"/>
      <c r="G530" s="89"/>
      <c r="H530" s="89"/>
      <c r="I530" s="89"/>
      <c r="J530" s="89"/>
      <c r="K530" s="89"/>
      <c r="L530" s="89"/>
      <c r="M530" s="89"/>
      <c r="N530" s="89"/>
      <c r="O530" s="89"/>
      <c r="P530" s="89"/>
      <c r="Q530" s="89"/>
      <c r="R530" s="89"/>
      <c r="S530" s="89"/>
      <c r="T530" s="89"/>
      <c r="U530" s="89"/>
      <c r="V530" s="89"/>
      <c r="W530" s="89"/>
      <c r="X530" s="89"/>
      <c r="Y530" s="89"/>
      <c r="Z530" s="89"/>
      <c r="AA530" s="89"/>
      <c r="AB530" s="89"/>
      <c r="AC530" s="89"/>
      <c r="AD530" s="89"/>
    </row>
    <row r="531" spans="1:30" ht="14.5" x14ac:dyDescent="0.35">
      <c r="A531" s="89"/>
      <c r="B531" s="81"/>
      <c r="C531" s="89"/>
      <c r="D531" s="89"/>
      <c r="E531" s="89"/>
      <c r="F531" s="89"/>
      <c r="G531" s="89"/>
      <c r="H531" s="89"/>
      <c r="I531" s="89"/>
      <c r="J531" s="89"/>
      <c r="K531" s="89"/>
      <c r="L531" s="89"/>
      <c r="M531" s="89"/>
      <c r="N531" s="89"/>
      <c r="O531" s="89"/>
      <c r="P531" s="89"/>
      <c r="Q531" s="89"/>
      <c r="R531" s="89"/>
      <c r="S531" s="89"/>
      <c r="T531" s="89"/>
      <c r="U531" s="89"/>
      <c r="V531" s="89"/>
      <c r="W531" s="89"/>
      <c r="X531" s="89"/>
      <c r="Y531" s="89"/>
      <c r="Z531" s="89"/>
      <c r="AA531" s="89"/>
      <c r="AB531" s="89"/>
      <c r="AC531" s="89"/>
      <c r="AD531" s="89"/>
    </row>
    <row r="532" spans="1:30" ht="14.5" x14ac:dyDescent="0.35">
      <c r="A532" s="89"/>
      <c r="B532" s="81"/>
      <c r="C532" s="89"/>
      <c r="D532" s="89"/>
      <c r="E532" s="89"/>
      <c r="F532" s="89"/>
      <c r="G532" s="89"/>
      <c r="H532" s="89"/>
      <c r="I532" s="89"/>
      <c r="J532" s="89"/>
      <c r="K532" s="89"/>
      <c r="L532" s="89"/>
      <c r="M532" s="89"/>
      <c r="N532" s="89"/>
      <c r="O532" s="89"/>
      <c r="P532" s="89"/>
      <c r="Q532" s="89"/>
      <c r="R532" s="89"/>
      <c r="S532" s="89"/>
      <c r="T532" s="89"/>
      <c r="U532" s="89"/>
      <c r="V532" s="89"/>
      <c r="W532" s="89"/>
      <c r="X532" s="89"/>
      <c r="Y532" s="89"/>
      <c r="Z532" s="89"/>
      <c r="AA532" s="89"/>
      <c r="AB532" s="89"/>
      <c r="AC532" s="89"/>
      <c r="AD532" s="89"/>
    </row>
    <row r="533" spans="1:30" ht="14.5" x14ac:dyDescent="0.35">
      <c r="A533" s="89"/>
      <c r="B533" s="81"/>
      <c r="C533" s="89"/>
      <c r="D533" s="89"/>
      <c r="E533" s="89"/>
      <c r="F533" s="89"/>
      <c r="G533" s="89"/>
      <c r="H533" s="89"/>
      <c r="I533" s="89"/>
      <c r="J533" s="89"/>
      <c r="K533" s="89"/>
      <c r="L533" s="89"/>
      <c r="M533" s="89"/>
      <c r="N533" s="89"/>
      <c r="O533" s="89"/>
      <c r="P533" s="89"/>
      <c r="Q533" s="89"/>
      <c r="R533" s="89"/>
      <c r="S533" s="89"/>
      <c r="T533" s="89"/>
      <c r="U533" s="89"/>
      <c r="V533" s="89"/>
      <c r="W533" s="89"/>
      <c r="X533" s="89"/>
      <c r="Y533" s="89"/>
      <c r="Z533" s="89"/>
      <c r="AA533" s="89"/>
      <c r="AB533" s="89"/>
      <c r="AC533" s="89"/>
      <c r="AD533" s="89"/>
    </row>
    <row r="534" spans="1:30" ht="14.5" x14ac:dyDescent="0.35">
      <c r="A534" s="89"/>
      <c r="B534" s="81"/>
      <c r="C534" s="89"/>
      <c r="D534" s="89"/>
      <c r="E534" s="89"/>
      <c r="F534" s="89"/>
      <c r="G534" s="89"/>
      <c r="H534" s="89"/>
      <c r="I534" s="89"/>
      <c r="J534" s="89"/>
      <c r="K534" s="89"/>
      <c r="L534" s="89"/>
      <c r="M534" s="89"/>
      <c r="N534" s="89"/>
      <c r="O534" s="89"/>
      <c r="P534" s="89"/>
      <c r="Q534" s="89"/>
      <c r="R534" s="89"/>
      <c r="S534" s="89"/>
      <c r="T534" s="89"/>
      <c r="U534" s="89"/>
      <c r="V534" s="89"/>
      <c r="W534" s="89"/>
      <c r="X534" s="89"/>
      <c r="Y534" s="89"/>
      <c r="Z534" s="89"/>
      <c r="AA534" s="89"/>
      <c r="AB534" s="89"/>
      <c r="AC534" s="89"/>
      <c r="AD534" s="89"/>
    </row>
    <row r="535" spans="1:30" ht="14.5" x14ac:dyDescent="0.35">
      <c r="A535" s="89"/>
      <c r="B535" s="81"/>
      <c r="C535" s="89"/>
      <c r="D535" s="89"/>
      <c r="E535" s="89"/>
      <c r="F535" s="89"/>
      <c r="G535" s="89"/>
      <c r="H535" s="89"/>
      <c r="I535" s="89"/>
      <c r="J535" s="89"/>
      <c r="K535" s="89"/>
      <c r="L535" s="89"/>
      <c r="M535" s="89"/>
      <c r="N535" s="89"/>
      <c r="O535" s="89"/>
      <c r="P535" s="89"/>
      <c r="Q535" s="89"/>
      <c r="R535" s="89"/>
      <c r="S535" s="89"/>
      <c r="T535" s="89"/>
      <c r="U535" s="89"/>
      <c r="V535" s="89"/>
      <c r="W535" s="89"/>
      <c r="X535" s="89"/>
      <c r="Y535" s="89"/>
      <c r="Z535" s="89"/>
      <c r="AA535" s="89"/>
      <c r="AB535" s="89"/>
      <c r="AC535" s="89"/>
      <c r="AD535" s="89"/>
    </row>
    <row r="536" spans="1:30" ht="14.5" x14ac:dyDescent="0.35">
      <c r="A536" s="89"/>
      <c r="B536" s="81"/>
      <c r="C536" s="89"/>
      <c r="D536" s="89"/>
      <c r="E536" s="89"/>
      <c r="F536" s="89"/>
      <c r="G536" s="89"/>
      <c r="H536" s="89"/>
      <c r="I536" s="89"/>
      <c r="J536" s="89"/>
      <c r="K536" s="89"/>
      <c r="L536" s="89"/>
      <c r="M536" s="89"/>
      <c r="N536" s="89"/>
      <c r="O536" s="89"/>
      <c r="P536" s="89"/>
      <c r="Q536" s="89"/>
      <c r="R536" s="89"/>
      <c r="S536" s="89"/>
      <c r="T536" s="89"/>
      <c r="U536" s="89"/>
      <c r="V536" s="89"/>
      <c r="W536" s="89"/>
      <c r="X536" s="89"/>
      <c r="Y536" s="89"/>
      <c r="Z536" s="89"/>
      <c r="AA536" s="89"/>
      <c r="AB536" s="89"/>
      <c r="AC536" s="89"/>
      <c r="AD536" s="89"/>
    </row>
    <row r="537" spans="1:30" ht="14.5" x14ac:dyDescent="0.35">
      <c r="A537" s="89"/>
      <c r="B537" s="81"/>
      <c r="C537" s="89"/>
      <c r="D537" s="89"/>
      <c r="E537" s="89"/>
      <c r="F537" s="89"/>
      <c r="G537" s="89"/>
      <c r="H537" s="89"/>
      <c r="I537" s="89"/>
      <c r="J537" s="89"/>
      <c r="K537" s="89"/>
      <c r="L537" s="89"/>
      <c r="M537" s="89"/>
      <c r="N537" s="89"/>
      <c r="O537" s="89"/>
      <c r="P537" s="89"/>
      <c r="Q537" s="89"/>
      <c r="R537" s="89"/>
      <c r="S537" s="89"/>
      <c r="T537" s="89"/>
      <c r="U537" s="89"/>
      <c r="V537" s="89"/>
      <c r="W537" s="89"/>
      <c r="X537" s="89"/>
      <c r="Y537" s="89"/>
      <c r="Z537" s="89"/>
      <c r="AA537" s="89"/>
      <c r="AB537" s="89"/>
      <c r="AC537" s="89"/>
      <c r="AD537" s="89"/>
    </row>
    <row r="538" spans="1:30" ht="14.5" x14ac:dyDescent="0.35">
      <c r="A538" s="89"/>
      <c r="B538" s="81"/>
      <c r="C538" s="89"/>
      <c r="D538" s="89"/>
      <c r="E538" s="89"/>
      <c r="F538" s="89"/>
      <c r="G538" s="89"/>
      <c r="H538" s="89"/>
      <c r="I538" s="89"/>
      <c r="J538" s="89"/>
      <c r="K538" s="89"/>
      <c r="L538" s="89"/>
      <c r="M538" s="89"/>
      <c r="N538" s="89"/>
      <c r="O538" s="89"/>
      <c r="P538" s="89"/>
      <c r="Q538" s="89"/>
      <c r="R538" s="89"/>
      <c r="S538" s="89"/>
      <c r="T538" s="89"/>
      <c r="U538" s="89"/>
      <c r="V538" s="89"/>
      <c r="W538" s="89"/>
      <c r="X538" s="89"/>
      <c r="Y538" s="89"/>
      <c r="Z538" s="89"/>
      <c r="AA538" s="89"/>
      <c r="AB538" s="89"/>
      <c r="AC538" s="89"/>
      <c r="AD538" s="89"/>
    </row>
    <row r="539" spans="1:30" ht="14.5" x14ac:dyDescent="0.35">
      <c r="A539" s="89"/>
      <c r="B539" s="81"/>
      <c r="C539" s="89"/>
      <c r="D539" s="89"/>
      <c r="E539" s="89"/>
      <c r="F539" s="89"/>
      <c r="G539" s="89"/>
      <c r="H539" s="89"/>
      <c r="I539" s="89"/>
      <c r="J539" s="89"/>
      <c r="K539" s="89"/>
      <c r="L539" s="89"/>
      <c r="M539" s="89"/>
      <c r="N539" s="89"/>
      <c r="O539" s="89"/>
      <c r="P539" s="89"/>
      <c r="Q539" s="89"/>
      <c r="R539" s="89"/>
      <c r="S539" s="89"/>
      <c r="T539" s="89"/>
      <c r="U539" s="89"/>
      <c r="V539" s="89"/>
      <c r="W539" s="89"/>
      <c r="X539" s="89"/>
      <c r="Y539" s="89"/>
      <c r="Z539" s="89"/>
      <c r="AA539" s="89"/>
      <c r="AB539" s="89"/>
      <c r="AC539" s="89"/>
      <c r="AD539" s="89"/>
    </row>
    <row r="540" spans="1:30" ht="14.5" x14ac:dyDescent="0.35">
      <c r="A540" s="89"/>
      <c r="B540" s="81"/>
      <c r="C540" s="89"/>
      <c r="D540" s="89"/>
      <c r="E540" s="89"/>
      <c r="F540" s="89"/>
      <c r="G540" s="89"/>
      <c r="H540" s="89"/>
      <c r="I540" s="89"/>
      <c r="J540" s="89"/>
      <c r="K540" s="89"/>
      <c r="L540" s="89"/>
      <c r="M540" s="89"/>
      <c r="N540" s="89"/>
      <c r="O540" s="89"/>
      <c r="P540" s="89"/>
      <c r="Q540" s="89"/>
      <c r="R540" s="89"/>
      <c r="S540" s="89"/>
      <c r="T540" s="89"/>
      <c r="U540" s="89"/>
      <c r="V540" s="89"/>
      <c r="W540" s="89"/>
      <c r="X540" s="89"/>
      <c r="Y540" s="89"/>
      <c r="Z540" s="89"/>
      <c r="AA540" s="89"/>
      <c r="AB540" s="89"/>
      <c r="AC540" s="89"/>
      <c r="AD540" s="89"/>
    </row>
    <row r="541" spans="1:30" ht="14.5" x14ac:dyDescent="0.35">
      <c r="A541" s="89"/>
      <c r="B541" s="81"/>
      <c r="C541" s="89"/>
      <c r="D541" s="89"/>
      <c r="E541" s="89"/>
      <c r="F541" s="89"/>
      <c r="G541" s="89"/>
      <c r="H541" s="89"/>
      <c r="I541" s="89"/>
      <c r="J541" s="89"/>
      <c r="K541" s="89"/>
      <c r="L541" s="89"/>
      <c r="M541" s="89"/>
      <c r="N541" s="89"/>
      <c r="O541" s="89"/>
      <c r="P541" s="89"/>
      <c r="Q541" s="89"/>
      <c r="R541" s="89"/>
      <c r="S541" s="89"/>
      <c r="T541" s="89"/>
      <c r="U541" s="89"/>
      <c r="V541" s="89"/>
      <c r="W541" s="89"/>
      <c r="X541" s="89"/>
      <c r="Y541" s="89"/>
      <c r="Z541" s="89"/>
      <c r="AA541" s="89"/>
      <c r="AB541" s="89"/>
      <c r="AC541" s="89"/>
      <c r="AD541" s="89"/>
    </row>
    <row r="542" spans="1:30" ht="14.5" x14ac:dyDescent="0.35">
      <c r="A542" s="89"/>
      <c r="B542" s="81"/>
      <c r="C542" s="89"/>
      <c r="D542" s="89"/>
      <c r="E542" s="89"/>
      <c r="F542" s="89"/>
      <c r="G542" s="89"/>
      <c r="H542" s="89"/>
      <c r="I542" s="89"/>
      <c r="J542" s="89"/>
      <c r="K542" s="89"/>
      <c r="L542" s="89"/>
      <c r="M542" s="89"/>
      <c r="N542" s="89"/>
      <c r="O542" s="89"/>
      <c r="P542" s="89"/>
      <c r="Q542" s="89"/>
      <c r="R542" s="89"/>
      <c r="S542" s="89"/>
      <c r="T542" s="89"/>
      <c r="U542" s="89"/>
      <c r="V542" s="89"/>
      <c r="W542" s="89"/>
      <c r="X542" s="89"/>
      <c r="Y542" s="89"/>
      <c r="Z542" s="89"/>
      <c r="AA542" s="89"/>
      <c r="AB542" s="89"/>
      <c r="AC542" s="89"/>
      <c r="AD542" s="89"/>
    </row>
    <row r="543" spans="1:30" ht="14.5" x14ac:dyDescent="0.35">
      <c r="A543" s="89"/>
      <c r="B543" s="81"/>
      <c r="C543" s="89"/>
      <c r="D543" s="89"/>
      <c r="E543" s="89"/>
      <c r="F543" s="89"/>
      <c r="G543" s="89"/>
      <c r="H543" s="89"/>
      <c r="I543" s="89"/>
      <c r="J543" s="89"/>
      <c r="K543" s="89"/>
      <c r="L543" s="89"/>
      <c r="M543" s="89"/>
      <c r="N543" s="89"/>
      <c r="O543" s="89"/>
      <c r="P543" s="89"/>
      <c r="Q543" s="89"/>
      <c r="R543" s="89"/>
      <c r="S543" s="89"/>
      <c r="T543" s="89"/>
      <c r="U543" s="89"/>
      <c r="V543" s="89"/>
      <c r="W543" s="89"/>
      <c r="X543" s="89"/>
      <c r="Y543" s="89"/>
      <c r="Z543" s="89"/>
      <c r="AA543" s="89"/>
      <c r="AB543" s="89"/>
      <c r="AC543" s="89"/>
      <c r="AD543" s="89"/>
    </row>
    <row r="544" spans="1:30" ht="14.5" x14ac:dyDescent="0.35">
      <c r="A544" s="89"/>
      <c r="B544" s="81"/>
      <c r="C544" s="89"/>
      <c r="D544" s="89"/>
      <c r="E544" s="89"/>
      <c r="F544" s="89"/>
      <c r="G544" s="89"/>
      <c r="H544" s="89"/>
      <c r="I544" s="89"/>
      <c r="J544" s="89"/>
      <c r="K544" s="89"/>
      <c r="L544" s="89"/>
      <c r="M544" s="89"/>
      <c r="N544" s="89"/>
      <c r="O544" s="89"/>
      <c r="P544" s="89"/>
      <c r="Q544" s="89"/>
      <c r="R544" s="89"/>
      <c r="S544" s="89"/>
      <c r="T544" s="89"/>
      <c r="U544" s="89"/>
      <c r="V544" s="89"/>
      <c r="W544" s="89"/>
      <c r="X544" s="89"/>
      <c r="Y544" s="89"/>
      <c r="Z544" s="89"/>
      <c r="AA544" s="89"/>
      <c r="AB544" s="89"/>
      <c r="AC544" s="89"/>
      <c r="AD544" s="89"/>
    </row>
    <row r="545" spans="1:30" ht="14.5" x14ac:dyDescent="0.35">
      <c r="A545" s="89"/>
      <c r="B545" s="81"/>
      <c r="C545" s="89"/>
      <c r="D545" s="89"/>
      <c r="E545" s="89"/>
      <c r="F545" s="89"/>
      <c r="G545" s="89"/>
      <c r="H545" s="89"/>
      <c r="I545" s="89"/>
      <c r="J545" s="89"/>
      <c r="K545" s="89"/>
      <c r="L545" s="89"/>
      <c r="M545" s="89"/>
      <c r="N545" s="89"/>
      <c r="O545" s="89"/>
      <c r="P545" s="89"/>
      <c r="Q545" s="89"/>
      <c r="R545" s="89"/>
      <c r="S545" s="89"/>
      <c r="T545" s="89"/>
      <c r="U545" s="89"/>
      <c r="V545" s="89"/>
      <c r="W545" s="89"/>
      <c r="X545" s="89"/>
      <c r="Y545" s="89"/>
      <c r="Z545" s="89"/>
      <c r="AA545" s="89"/>
      <c r="AB545" s="89"/>
      <c r="AC545" s="89"/>
      <c r="AD545" s="89"/>
    </row>
    <row r="546" spans="1:30" ht="14.5" x14ac:dyDescent="0.35">
      <c r="A546" s="89"/>
      <c r="B546" s="81"/>
      <c r="C546" s="89"/>
      <c r="D546" s="89"/>
      <c r="E546" s="89"/>
      <c r="F546" s="89"/>
      <c r="G546" s="89"/>
      <c r="H546" s="89"/>
      <c r="I546" s="89"/>
      <c r="J546" s="89"/>
      <c r="K546" s="89"/>
      <c r="L546" s="89"/>
      <c r="M546" s="89"/>
      <c r="N546" s="89"/>
      <c r="O546" s="89"/>
      <c r="P546" s="89"/>
      <c r="Q546" s="89"/>
      <c r="R546" s="89"/>
      <c r="S546" s="89"/>
      <c r="T546" s="89"/>
      <c r="U546" s="89"/>
      <c r="V546" s="89"/>
      <c r="W546" s="89"/>
      <c r="X546" s="89"/>
      <c r="Y546" s="89"/>
      <c r="Z546" s="89"/>
      <c r="AA546" s="89"/>
      <c r="AB546" s="89"/>
      <c r="AC546" s="89"/>
      <c r="AD546" s="89"/>
    </row>
    <row r="547" spans="1:30" ht="14.5" x14ac:dyDescent="0.35">
      <c r="A547" s="89"/>
      <c r="B547" s="81"/>
      <c r="C547" s="89"/>
      <c r="D547" s="89"/>
      <c r="E547" s="89"/>
      <c r="F547" s="89"/>
      <c r="G547" s="89"/>
      <c r="H547" s="89"/>
      <c r="I547" s="89"/>
      <c r="J547" s="89"/>
      <c r="K547" s="89"/>
      <c r="L547" s="89"/>
      <c r="M547" s="89"/>
      <c r="N547" s="89"/>
      <c r="O547" s="89"/>
      <c r="P547" s="89"/>
      <c r="Q547" s="89"/>
      <c r="R547" s="89"/>
      <c r="S547" s="89"/>
      <c r="T547" s="89"/>
      <c r="U547" s="89"/>
      <c r="V547" s="89"/>
      <c r="W547" s="89"/>
      <c r="X547" s="89"/>
      <c r="Y547" s="89"/>
      <c r="Z547" s="89"/>
      <c r="AA547" s="89"/>
      <c r="AB547" s="89"/>
      <c r="AC547" s="89"/>
      <c r="AD547" s="89"/>
    </row>
    <row r="548" spans="1:30" ht="14.5" x14ac:dyDescent="0.35">
      <c r="A548" s="89"/>
      <c r="B548" s="81"/>
      <c r="C548" s="89"/>
      <c r="D548" s="89"/>
      <c r="E548" s="89"/>
      <c r="F548" s="89"/>
      <c r="G548" s="89"/>
      <c r="H548" s="89"/>
      <c r="I548" s="89"/>
      <c r="J548" s="89"/>
      <c r="K548" s="89"/>
      <c r="L548" s="89"/>
      <c r="M548" s="89"/>
      <c r="N548" s="89"/>
      <c r="O548" s="89"/>
      <c r="P548" s="89"/>
      <c r="Q548" s="89"/>
      <c r="R548" s="89"/>
      <c r="S548" s="89"/>
      <c r="T548" s="89"/>
      <c r="U548" s="89"/>
      <c r="V548" s="89"/>
      <c r="W548" s="89"/>
      <c r="X548" s="89"/>
      <c r="Y548" s="89"/>
      <c r="Z548" s="89"/>
      <c r="AA548" s="89"/>
      <c r="AB548" s="89"/>
      <c r="AC548" s="89"/>
      <c r="AD548" s="89"/>
    </row>
    <row r="549" spans="1:30" ht="14.5" x14ac:dyDescent="0.35">
      <c r="A549" s="89"/>
      <c r="B549" s="81"/>
      <c r="C549" s="89"/>
      <c r="D549" s="89"/>
      <c r="E549" s="89"/>
      <c r="F549" s="89"/>
      <c r="G549" s="89"/>
      <c r="H549" s="89"/>
      <c r="I549" s="89"/>
      <c r="J549" s="89"/>
      <c r="K549" s="89"/>
      <c r="L549" s="89"/>
      <c r="M549" s="89"/>
      <c r="N549" s="89"/>
      <c r="O549" s="89"/>
      <c r="P549" s="89"/>
      <c r="Q549" s="89"/>
      <c r="R549" s="89"/>
      <c r="S549" s="89"/>
      <c r="T549" s="89"/>
      <c r="U549" s="89"/>
      <c r="V549" s="89"/>
      <c r="W549" s="89"/>
      <c r="X549" s="89"/>
      <c r="Y549" s="89"/>
      <c r="Z549" s="89"/>
      <c r="AA549" s="89"/>
      <c r="AB549" s="89"/>
      <c r="AC549" s="89"/>
      <c r="AD549" s="89"/>
    </row>
    <row r="550" spans="1:30" ht="14.5" x14ac:dyDescent="0.35">
      <c r="A550" s="89"/>
      <c r="B550" s="81"/>
      <c r="C550" s="89"/>
      <c r="D550" s="89"/>
      <c r="E550" s="89"/>
      <c r="F550" s="89"/>
      <c r="G550" s="89"/>
      <c r="H550" s="89"/>
      <c r="I550" s="89"/>
      <c r="J550" s="89"/>
      <c r="K550" s="89"/>
      <c r="L550" s="89"/>
      <c r="M550" s="89"/>
      <c r="N550" s="89"/>
      <c r="O550" s="89"/>
      <c r="P550" s="89"/>
      <c r="Q550" s="89"/>
      <c r="R550" s="89"/>
      <c r="S550" s="89"/>
      <c r="T550" s="89"/>
      <c r="U550" s="89"/>
      <c r="V550" s="89"/>
      <c r="W550" s="89"/>
      <c r="X550" s="89"/>
      <c r="Y550" s="89"/>
      <c r="Z550" s="89"/>
      <c r="AA550" s="89"/>
      <c r="AB550" s="89"/>
      <c r="AC550" s="89"/>
      <c r="AD550" s="89"/>
    </row>
    <row r="551" spans="1:30" ht="14.5" x14ac:dyDescent="0.35">
      <c r="A551" s="89"/>
      <c r="B551" s="81"/>
      <c r="C551" s="89"/>
      <c r="D551" s="89"/>
      <c r="E551" s="89"/>
      <c r="F551" s="89"/>
      <c r="G551" s="89"/>
      <c r="H551" s="89"/>
      <c r="I551" s="89"/>
      <c r="J551" s="89"/>
      <c r="K551" s="89"/>
      <c r="L551" s="89"/>
      <c r="M551" s="89"/>
      <c r="N551" s="89"/>
      <c r="O551" s="89"/>
      <c r="P551" s="89"/>
      <c r="Q551" s="89"/>
      <c r="R551" s="89"/>
      <c r="S551" s="89"/>
      <c r="T551" s="89"/>
      <c r="U551" s="89"/>
      <c r="V551" s="89"/>
      <c r="W551" s="89"/>
      <c r="X551" s="89"/>
      <c r="Y551" s="89"/>
      <c r="Z551" s="89"/>
      <c r="AA551" s="89"/>
      <c r="AB551" s="89"/>
      <c r="AC551" s="89"/>
      <c r="AD551" s="89"/>
    </row>
    <row r="552" spans="1:30" ht="14.5" x14ac:dyDescent="0.35">
      <c r="A552" s="89"/>
      <c r="B552" s="81"/>
      <c r="C552" s="89"/>
      <c r="D552" s="89"/>
      <c r="E552" s="89"/>
      <c r="F552" s="89"/>
      <c r="G552" s="89"/>
      <c r="H552" s="89"/>
      <c r="I552" s="89"/>
      <c r="J552" s="89"/>
      <c r="K552" s="89"/>
      <c r="L552" s="89"/>
      <c r="M552" s="89"/>
      <c r="N552" s="89"/>
      <c r="O552" s="89"/>
      <c r="P552" s="89"/>
      <c r="Q552" s="89"/>
      <c r="R552" s="89"/>
      <c r="S552" s="89"/>
      <c r="T552" s="89"/>
      <c r="U552" s="89"/>
      <c r="V552" s="89"/>
      <c r="W552" s="89"/>
      <c r="X552" s="89"/>
      <c r="Y552" s="89"/>
      <c r="Z552" s="89"/>
      <c r="AA552" s="89"/>
      <c r="AB552" s="89"/>
      <c r="AC552" s="89"/>
      <c r="AD552" s="89"/>
    </row>
    <row r="553" spans="1:30" ht="14.5" x14ac:dyDescent="0.35">
      <c r="A553" s="89"/>
      <c r="B553" s="81"/>
      <c r="C553" s="89"/>
      <c r="D553" s="89"/>
      <c r="E553" s="89"/>
      <c r="F553" s="89"/>
      <c r="G553" s="89"/>
      <c r="H553" s="89"/>
      <c r="I553" s="89"/>
      <c r="J553" s="89"/>
      <c r="K553" s="89"/>
      <c r="L553" s="89"/>
      <c r="M553" s="89"/>
      <c r="N553" s="89"/>
      <c r="O553" s="89"/>
      <c r="P553" s="89"/>
      <c r="Q553" s="89"/>
      <c r="R553" s="89"/>
      <c r="S553" s="89"/>
      <c r="T553" s="89"/>
      <c r="U553" s="89"/>
      <c r="V553" s="89"/>
      <c r="W553" s="89"/>
      <c r="X553" s="89"/>
      <c r="Y553" s="89"/>
      <c r="Z553" s="89"/>
      <c r="AA553" s="89"/>
      <c r="AB553" s="89"/>
      <c r="AC553" s="89"/>
      <c r="AD553" s="89"/>
    </row>
    <row r="554" spans="1:30" ht="14.5" x14ac:dyDescent="0.35">
      <c r="A554" s="89"/>
      <c r="B554" s="81"/>
      <c r="C554" s="89"/>
      <c r="D554" s="89"/>
      <c r="E554" s="89"/>
      <c r="F554" s="89"/>
      <c r="G554" s="89"/>
      <c r="H554" s="89"/>
      <c r="I554" s="89"/>
      <c r="J554" s="89"/>
      <c r="K554" s="89"/>
      <c r="L554" s="89"/>
      <c r="M554" s="89"/>
      <c r="N554" s="89"/>
      <c r="O554" s="89"/>
      <c r="P554" s="89"/>
      <c r="Q554" s="89"/>
      <c r="R554" s="89"/>
      <c r="S554" s="89"/>
      <c r="T554" s="89"/>
      <c r="U554" s="89"/>
      <c r="V554" s="89"/>
      <c r="W554" s="89"/>
      <c r="X554" s="89"/>
      <c r="Y554" s="89"/>
      <c r="Z554" s="89"/>
      <c r="AA554" s="89"/>
      <c r="AB554" s="89"/>
      <c r="AC554" s="89"/>
      <c r="AD554" s="89"/>
    </row>
    <row r="555" spans="1:30" ht="14.5" x14ac:dyDescent="0.35">
      <c r="A555" s="89"/>
      <c r="B555" s="81"/>
      <c r="C555" s="89"/>
      <c r="D555" s="89"/>
      <c r="E555" s="89"/>
      <c r="F555" s="89"/>
      <c r="G555" s="89"/>
      <c r="H555" s="89"/>
      <c r="I555" s="89"/>
      <c r="J555" s="89"/>
      <c r="K555" s="89"/>
      <c r="L555" s="89"/>
      <c r="M555" s="89"/>
      <c r="N555" s="89"/>
      <c r="O555" s="89"/>
      <c r="P555" s="89"/>
      <c r="Q555" s="89"/>
      <c r="R555" s="89"/>
      <c r="S555" s="89"/>
      <c r="T555" s="89"/>
      <c r="U555" s="89"/>
      <c r="V555" s="89"/>
      <c r="W555" s="89"/>
      <c r="X555" s="89"/>
      <c r="Y555" s="89"/>
      <c r="Z555" s="89"/>
      <c r="AA555" s="89"/>
      <c r="AB555" s="89"/>
      <c r="AC555" s="89"/>
      <c r="AD555" s="89"/>
    </row>
    <row r="556" spans="1:30" ht="14.5" x14ac:dyDescent="0.35">
      <c r="A556" s="89"/>
      <c r="B556" s="81"/>
      <c r="C556" s="89"/>
      <c r="D556" s="89"/>
      <c r="E556" s="89"/>
      <c r="F556" s="89"/>
      <c r="G556" s="89"/>
      <c r="H556" s="89"/>
      <c r="I556" s="89"/>
      <c r="J556" s="89"/>
      <c r="K556" s="89"/>
      <c r="L556" s="89"/>
      <c r="M556" s="89"/>
      <c r="N556" s="89"/>
      <c r="O556" s="89"/>
      <c r="P556" s="89"/>
      <c r="Q556" s="89"/>
      <c r="R556" s="89"/>
      <c r="S556" s="89"/>
      <c r="T556" s="89"/>
      <c r="U556" s="89"/>
      <c r="V556" s="89"/>
      <c r="W556" s="89"/>
      <c r="X556" s="89"/>
      <c r="Y556" s="89"/>
      <c r="Z556" s="89"/>
      <c r="AA556" s="89"/>
      <c r="AB556" s="89"/>
      <c r="AC556" s="89"/>
      <c r="AD556" s="89"/>
    </row>
    <row r="557" spans="1:30" ht="14.5" x14ac:dyDescent="0.35">
      <c r="A557" s="89"/>
      <c r="B557" s="81"/>
      <c r="C557" s="89"/>
      <c r="D557" s="89"/>
      <c r="E557" s="89"/>
      <c r="F557" s="89"/>
      <c r="G557" s="89"/>
      <c r="H557" s="89"/>
      <c r="I557" s="89"/>
      <c r="J557" s="89"/>
      <c r="K557" s="89"/>
      <c r="L557" s="89"/>
      <c r="M557" s="89"/>
      <c r="N557" s="89"/>
      <c r="O557" s="89"/>
      <c r="P557" s="89"/>
      <c r="Q557" s="89"/>
      <c r="R557" s="89"/>
      <c r="S557" s="89"/>
      <c r="T557" s="89"/>
      <c r="U557" s="89"/>
      <c r="V557" s="89"/>
      <c r="W557" s="89"/>
      <c r="X557" s="89"/>
      <c r="Y557" s="89"/>
      <c r="Z557" s="89"/>
      <c r="AA557" s="89"/>
      <c r="AB557" s="89"/>
      <c r="AC557" s="89"/>
      <c r="AD557" s="89"/>
    </row>
    <row r="558" spans="1:30" ht="14.5" x14ac:dyDescent="0.35">
      <c r="A558" s="89"/>
      <c r="B558" s="81"/>
      <c r="C558" s="89"/>
      <c r="D558" s="89"/>
      <c r="E558" s="89"/>
      <c r="F558" s="89"/>
      <c r="G558" s="89"/>
      <c r="H558" s="89"/>
      <c r="I558" s="89"/>
      <c r="J558" s="89"/>
      <c r="K558" s="89"/>
      <c r="L558" s="89"/>
      <c r="M558" s="89"/>
      <c r="N558" s="89"/>
      <c r="O558" s="89"/>
      <c r="P558" s="89"/>
      <c r="Q558" s="89"/>
      <c r="R558" s="89"/>
      <c r="S558" s="89"/>
      <c r="T558" s="89"/>
      <c r="U558" s="89"/>
      <c r="V558" s="89"/>
      <c r="W558" s="89"/>
      <c r="X558" s="89"/>
      <c r="Y558" s="89"/>
      <c r="Z558" s="89"/>
      <c r="AA558" s="89"/>
      <c r="AB558" s="89"/>
      <c r="AC558" s="89"/>
      <c r="AD558" s="89"/>
    </row>
    <row r="559" spans="1:30" ht="14.5" x14ac:dyDescent="0.35">
      <c r="A559" s="89"/>
      <c r="B559" s="81"/>
      <c r="C559" s="89"/>
      <c r="D559" s="89"/>
      <c r="E559" s="89"/>
      <c r="F559" s="89"/>
      <c r="G559" s="89"/>
      <c r="H559" s="89"/>
      <c r="I559" s="89"/>
      <c r="J559" s="89"/>
      <c r="K559" s="89"/>
      <c r="L559" s="89"/>
      <c r="M559" s="89"/>
      <c r="N559" s="89"/>
      <c r="O559" s="89"/>
      <c r="P559" s="89"/>
      <c r="Q559" s="89"/>
      <c r="R559" s="89"/>
      <c r="S559" s="89"/>
      <c r="T559" s="89"/>
      <c r="U559" s="89"/>
      <c r="V559" s="89"/>
      <c r="W559" s="89"/>
      <c r="X559" s="89"/>
      <c r="Y559" s="89"/>
      <c r="Z559" s="89"/>
      <c r="AA559" s="89"/>
      <c r="AB559" s="89"/>
      <c r="AC559" s="89"/>
      <c r="AD559" s="89"/>
    </row>
    <row r="560" spans="1:30" ht="14.5" x14ac:dyDescent="0.35">
      <c r="A560" s="89"/>
      <c r="B560" s="81"/>
      <c r="C560" s="89"/>
      <c r="D560" s="89"/>
      <c r="E560" s="89"/>
      <c r="F560" s="89"/>
      <c r="G560" s="89"/>
      <c r="H560" s="89"/>
      <c r="I560" s="89"/>
      <c r="J560" s="89"/>
      <c r="K560" s="89"/>
      <c r="L560" s="89"/>
      <c r="M560" s="89"/>
      <c r="N560" s="89"/>
      <c r="O560" s="89"/>
      <c r="P560" s="89"/>
      <c r="Q560" s="89"/>
      <c r="R560" s="89"/>
      <c r="S560" s="89"/>
      <c r="T560" s="89"/>
      <c r="U560" s="89"/>
      <c r="V560" s="89"/>
      <c r="W560" s="89"/>
      <c r="X560" s="89"/>
      <c r="Y560" s="89"/>
      <c r="Z560" s="89"/>
      <c r="AA560" s="89"/>
      <c r="AB560" s="89"/>
      <c r="AC560" s="89"/>
      <c r="AD560" s="89"/>
    </row>
    <row r="561" spans="1:30" ht="14.5" x14ac:dyDescent="0.35">
      <c r="A561" s="89"/>
      <c r="B561" s="81"/>
      <c r="C561" s="89"/>
      <c r="D561" s="89"/>
      <c r="E561" s="89"/>
      <c r="F561" s="89"/>
      <c r="G561" s="89"/>
      <c r="H561" s="89"/>
      <c r="I561" s="89"/>
      <c r="J561" s="89"/>
      <c r="K561" s="89"/>
      <c r="L561" s="89"/>
      <c r="M561" s="89"/>
      <c r="N561" s="89"/>
      <c r="O561" s="89"/>
      <c r="P561" s="89"/>
      <c r="Q561" s="89"/>
      <c r="R561" s="89"/>
      <c r="S561" s="89"/>
      <c r="T561" s="89"/>
      <c r="U561" s="89"/>
      <c r="V561" s="89"/>
      <c r="W561" s="89"/>
      <c r="X561" s="89"/>
      <c r="Y561" s="89"/>
      <c r="Z561" s="89"/>
      <c r="AA561" s="89"/>
      <c r="AB561" s="89"/>
      <c r="AC561" s="89"/>
      <c r="AD561" s="89"/>
    </row>
    <row r="562" spans="1:30" ht="14.5" x14ac:dyDescent="0.35">
      <c r="A562" s="89"/>
      <c r="B562" s="81"/>
      <c r="C562" s="89"/>
      <c r="D562" s="89"/>
      <c r="E562" s="89"/>
      <c r="F562" s="89"/>
      <c r="G562" s="89"/>
      <c r="H562" s="89"/>
      <c r="I562" s="89"/>
      <c r="J562" s="89"/>
      <c r="K562" s="89"/>
      <c r="L562" s="89"/>
      <c r="M562" s="89"/>
      <c r="N562" s="89"/>
      <c r="O562" s="89"/>
      <c r="P562" s="89"/>
      <c r="Q562" s="89"/>
      <c r="R562" s="89"/>
      <c r="S562" s="89"/>
      <c r="T562" s="89"/>
      <c r="U562" s="89"/>
      <c r="V562" s="89"/>
      <c r="W562" s="89"/>
      <c r="X562" s="89"/>
      <c r="Y562" s="89"/>
      <c r="Z562" s="89"/>
      <c r="AA562" s="89"/>
      <c r="AB562" s="89"/>
      <c r="AC562" s="89"/>
      <c r="AD562" s="89"/>
    </row>
    <row r="563" spans="1:30" ht="14.5" x14ac:dyDescent="0.35">
      <c r="A563" s="89"/>
      <c r="B563" s="81"/>
      <c r="C563" s="89"/>
      <c r="D563" s="89"/>
      <c r="E563" s="89"/>
      <c r="F563" s="89"/>
      <c r="G563" s="89"/>
      <c r="H563" s="89"/>
      <c r="I563" s="89"/>
      <c r="J563" s="89"/>
      <c r="K563" s="89"/>
      <c r="L563" s="89"/>
      <c r="M563" s="89"/>
      <c r="N563" s="89"/>
      <c r="O563" s="89"/>
      <c r="P563" s="89"/>
      <c r="Q563" s="89"/>
      <c r="R563" s="89"/>
      <c r="S563" s="89"/>
      <c r="T563" s="89"/>
      <c r="U563" s="89"/>
      <c r="V563" s="89"/>
      <c r="W563" s="89"/>
      <c r="X563" s="89"/>
      <c r="Y563" s="89"/>
      <c r="Z563" s="89"/>
      <c r="AA563" s="89"/>
      <c r="AB563" s="89"/>
      <c r="AC563" s="89"/>
      <c r="AD563" s="89"/>
    </row>
    <row r="564" spans="1:30" ht="14.5" x14ac:dyDescent="0.35">
      <c r="A564" s="89"/>
      <c r="B564" s="81"/>
      <c r="C564" s="89"/>
      <c r="D564" s="89"/>
      <c r="E564" s="89"/>
      <c r="F564" s="89"/>
      <c r="G564" s="89"/>
      <c r="H564" s="89"/>
      <c r="I564" s="89"/>
      <c r="J564" s="89"/>
      <c r="K564" s="89"/>
      <c r="L564" s="89"/>
      <c r="M564" s="89"/>
      <c r="N564" s="89"/>
      <c r="O564" s="89"/>
      <c r="P564" s="89"/>
      <c r="Q564" s="89"/>
      <c r="R564" s="89"/>
      <c r="S564" s="89"/>
      <c r="T564" s="89"/>
      <c r="U564" s="89"/>
      <c r="V564" s="89"/>
      <c r="W564" s="89"/>
      <c r="X564" s="89"/>
      <c r="Y564" s="89"/>
      <c r="Z564" s="89"/>
      <c r="AA564" s="89"/>
      <c r="AB564" s="89"/>
      <c r="AC564" s="89"/>
      <c r="AD564" s="89"/>
    </row>
    <row r="565" spans="1:30" ht="14.5" x14ac:dyDescent="0.35">
      <c r="A565" s="89"/>
      <c r="B565" s="81"/>
      <c r="C565" s="89"/>
      <c r="D565" s="89"/>
      <c r="E565" s="89"/>
      <c r="F565" s="89"/>
      <c r="G565" s="89"/>
      <c r="H565" s="89"/>
      <c r="I565" s="89"/>
      <c r="J565" s="89"/>
      <c r="K565" s="89"/>
      <c r="L565" s="89"/>
      <c r="M565" s="89"/>
      <c r="N565" s="89"/>
      <c r="O565" s="89"/>
      <c r="P565" s="89"/>
      <c r="Q565" s="89"/>
      <c r="R565" s="89"/>
      <c r="S565" s="89"/>
      <c r="T565" s="89"/>
      <c r="U565" s="89"/>
      <c r="V565" s="89"/>
      <c r="W565" s="89"/>
      <c r="X565" s="89"/>
      <c r="Y565" s="89"/>
      <c r="Z565" s="89"/>
      <c r="AA565" s="89"/>
      <c r="AB565" s="89"/>
      <c r="AC565" s="89"/>
      <c r="AD565" s="89"/>
    </row>
    <row r="566" spans="1:30" ht="14.5" x14ac:dyDescent="0.35">
      <c r="A566" s="89"/>
      <c r="B566" s="81"/>
      <c r="C566" s="89"/>
      <c r="D566" s="89"/>
      <c r="E566" s="89"/>
      <c r="F566" s="89"/>
      <c r="G566" s="89"/>
      <c r="H566" s="89"/>
      <c r="I566" s="89"/>
      <c r="J566" s="89"/>
      <c r="K566" s="89"/>
      <c r="L566" s="89"/>
      <c r="M566" s="89"/>
      <c r="N566" s="89"/>
      <c r="O566" s="89"/>
      <c r="P566" s="89"/>
      <c r="Q566" s="89"/>
      <c r="R566" s="89"/>
      <c r="S566" s="89"/>
      <c r="T566" s="89"/>
      <c r="U566" s="89"/>
      <c r="V566" s="89"/>
      <c r="W566" s="89"/>
      <c r="X566" s="89"/>
      <c r="Y566" s="89"/>
      <c r="Z566" s="89"/>
      <c r="AA566" s="89"/>
      <c r="AB566" s="89"/>
      <c r="AC566" s="89"/>
      <c r="AD566" s="89"/>
    </row>
    <row r="567" spans="1:30" ht="14.5" x14ac:dyDescent="0.35">
      <c r="A567" s="89"/>
      <c r="B567" s="81"/>
      <c r="C567" s="89"/>
      <c r="D567" s="89"/>
      <c r="E567" s="89"/>
      <c r="F567" s="89"/>
      <c r="G567" s="89"/>
      <c r="H567" s="89"/>
      <c r="I567" s="89"/>
      <c r="J567" s="89"/>
      <c r="K567" s="89"/>
      <c r="L567" s="89"/>
      <c r="M567" s="89"/>
      <c r="N567" s="89"/>
      <c r="O567" s="89"/>
      <c r="P567" s="89"/>
      <c r="Q567" s="89"/>
      <c r="R567" s="89"/>
      <c r="S567" s="89"/>
      <c r="T567" s="89"/>
      <c r="U567" s="89"/>
      <c r="V567" s="89"/>
      <c r="W567" s="89"/>
      <c r="X567" s="89"/>
      <c r="Y567" s="89"/>
      <c r="Z567" s="89"/>
      <c r="AA567" s="89"/>
      <c r="AB567" s="89"/>
      <c r="AC567" s="89"/>
      <c r="AD567" s="89"/>
    </row>
    <row r="568" spans="1:30" ht="14.5" x14ac:dyDescent="0.35">
      <c r="A568" s="89"/>
      <c r="B568" s="81"/>
      <c r="C568" s="89"/>
      <c r="D568" s="89"/>
      <c r="E568" s="89"/>
      <c r="F568" s="89"/>
      <c r="G568" s="89"/>
      <c r="H568" s="89"/>
      <c r="I568" s="89"/>
      <c r="J568" s="89"/>
      <c r="K568" s="89"/>
      <c r="L568" s="89"/>
      <c r="M568" s="89"/>
      <c r="N568" s="89"/>
      <c r="O568" s="89"/>
      <c r="P568" s="89"/>
      <c r="Q568" s="89"/>
      <c r="R568" s="89"/>
      <c r="S568" s="89"/>
      <c r="T568" s="89"/>
      <c r="U568" s="89"/>
      <c r="V568" s="89"/>
      <c r="W568" s="89"/>
      <c r="X568" s="89"/>
      <c r="Y568" s="89"/>
      <c r="Z568" s="89"/>
      <c r="AA568" s="89"/>
      <c r="AB568" s="89"/>
      <c r="AC568" s="89"/>
      <c r="AD568" s="89"/>
    </row>
    <row r="569" spans="1:30" ht="14.5" x14ac:dyDescent="0.35">
      <c r="A569" s="89"/>
      <c r="B569" s="81"/>
      <c r="C569" s="89"/>
      <c r="D569" s="89"/>
      <c r="E569" s="89"/>
      <c r="F569" s="89"/>
      <c r="G569" s="89"/>
      <c r="H569" s="89"/>
      <c r="I569" s="89"/>
      <c r="J569" s="89"/>
      <c r="K569" s="89"/>
      <c r="L569" s="89"/>
      <c r="M569" s="89"/>
      <c r="N569" s="89"/>
      <c r="O569" s="89"/>
      <c r="P569" s="89"/>
      <c r="Q569" s="89"/>
      <c r="R569" s="89"/>
      <c r="S569" s="89"/>
      <c r="T569" s="89"/>
      <c r="U569" s="89"/>
      <c r="V569" s="89"/>
      <c r="W569" s="89"/>
      <c r="X569" s="89"/>
      <c r="Y569" s="89"/>
      <c r="Z569" s="89"/>
      <c r="AA569" s="89"/>
      <c r="AB569" s="89"/>
      <c r="AC569" s="89"/>
      <c r="AD569" s="89"/>
    </row>
    <row r="570" spans="1:30" ht="14.5" x14ac:dyDescent="0.35">
      <c r="A570" s="89"/>
      <c r="B570" s="81"/>
      <c r="C570" s="89"/>
      <c r="D570" s="89"/>
      <c r="E570" s="89"/>
      <c r="F570" s="89"/>
      <c r="G570" s="89"/>
      <c r="H570" s="89"/>
      <c r="I570" s="89"/>
      <c r="J570" s="89"/>
      <c r="K570" s="89"/>
      <c r="L570" s="89"/>
      <c r="M570" s="89"/>
      <c r="N570" s="89"/>
      <c r="O570" s="89"/>
      <c r="P570" s="89"/>
      <c r="Q570" s="89"/>
      <c r="R570" s="89"/>
      <c r="S570" s="89"/>
      <c r="T570" s="89"/>
      <c r="U570" s="89"/>
      <c r="V570" s="89"/>
      <c r="W570" s="89"/>
      <c r="X570" s="89"/>
      <c r="Y570" s="89"/>
      <c r="Z570" s="89"/>
      <c r="AA570" s="89"/>
      <c r="AB570" s="89"/>
      <c r="AC570" s="89"/>
      <c r="AD570" s="89"/>
    </row>
    <row r="571" spans="1:30" ht="14.5" x14ac:dyDescent="0.35">
      <c r="A571" s="89"/>
      <c r="B571" s="81"/>
      <c r="C571" s="89"/>
      <c r="D571" s="89"/>
      <c r="E571" s="89"/>
      <c r="F571" s="89"/>
      <c r="G571" s="89"/>
      <c r="H571" s="89"/>
      <c r="I571" s="89"/>
      <c r="J571" s="89"/>
      <c r="K571" s="89"/>
      <c r="L571" s="89"/>
      <c r="M571" s="89"/>
      <c r="N571" s="89"/>
      <c r="O571" s="89"/>
      <c r="P571" s="89"/>
      <c r="Q571" s="89"/>
      <c r="R571" s="89"/>
      <c r="S571" s="89"/>
      <c r="T571" s="89"/>
      <c r="U571" s="89"/>
      <c r="V571" s="89"/>
      <c r="W571" s="89"/>
      <c r="X571" s="89"/>
      <c r="Y571" s="89"/>
      <c r="Z571" s="89"/>
      <c r="AA571" s="89"/>
      <c r="AB571" s="89"/>
      <c r="AC571" s="89"/>
      <c r="AD571" s="89"/>
    </row>
    <row r="572" spans="1:30" ht="14.5" x14ac:dyDescent="0.35">
      <c r="A572" s="89"/>
      <c r="B572" s="81"/>
      <c r="C572" s="89"/>
      <c r="D572" s="89"/>
      <c r="E572" s="89"/>
      <c r="F572" s="89"/>
      <c r="G572" s="89"/>
      <c r="H572" s="89"/>
      <c r="I572" s="89"/>
      <c r="J572" s="89"/>
      <c r="K572" s="89"/>
      <c r="L572" s="89"/>
      <c r="M572" s="89"/>
      <c r="N572" s="89"/>
      <c r="O572" s="89"/>
      <c r="P572" s="89"/>
      <c r="Q572" s="89"/>
      <c r="R572" s="89"/>
      <c r="S572" s="89"/>
      <c r="T572" s="89"/>
      <c r="U572" s="89"/>
      <c r="V572" s="89"/>
      <c r="W572" s="89"/>
      <c r="X572" s="89"/>
      <c r="Y572" s="89"/>
      <c r="Z572" s="89"/>
      <c r="AA572" s="89"/>
      <c r="AB572" s="89"/>
      <c r="AC572" s="89"/>
      <c r="AD572" s="89"/>
    </row>
    <row r="573" spans="1:30" ht="14.5" x14ac:dyDescent="0.35">
      <c r="A573" s="89"/>
      <c r="B573" s="81"/>
      <c r="C573" s="89"/>
      <c r="D573" s="89"/>
      <c r="E573" s="89"/>
      <c r="F573" s="89"/>
      <c r="G573" s="89"/>
      <c r="H573" s="89"/>
      <c r="I573" s="89"/>
      <c r="J573" s="89"/>
      <c r="K573" s="89"/>
      <c r="L573" s="89"/>
      <c r="M573" s="89"/>
      <c r="N573" s="89"/>
      <c r="O573" s="89"/>
      <c r="P573" s="89"/>
      <c r="Q573" s="89"/>
      <c r="R573" s="89"/>
      <c r="S573" s="89"/>
      <c r="T573" s="89"/>
      <c r="U573" s="89"/>
      <c r="V573" s="89"/>
      <c r="W573" s="89"/>
      <c r="X573" s="89"/>
      <c r="Y573" s="89"/>
      <c r="Z573" s="89"/>
      <c r="AA573" s="89"/>
      <c r="AB573" s="89"/>
      <c r="AC573" s="89"/>
      <c r="AD573" s="89"/>
    </row>
    <row r="574" spans="1:30" ht="14.5" x14ac:dyDescent="0.35">
      <c r="A574" s="89"/>
      <c r="B574" s="81"/>
      <c r="C574" s="89"/>
      <c r="D574" s="89"/>
      <c r="E574" s="89"/>
      <c r="F574" s="89"/>
      <c r="G574" s="89"/>
      <c r="H574" s="89"/>
      <c r="I574" s="89"/>
      <c r="J574" s="89"/>
      <c r="K574" s="89"/>
      <c r="L574" s="89"/>
      <c r="M574" s="89"/>
      <c r="N574" s="89"/>
      <c r="O574" s="89"/>
      <c r="P574" s="89"/>
      <c r="Q574" s="89"/>
      <c r="R574" s="89"/>
      <c r="S574" s="89"/>
      <c r="T574" s="89"/>
      <c r="U574" s="89"/>
      <c r="V574" s="89"/>
      <c r="W574" s="89"/>
      <c r="X574" s="89"/>
      <c r="Y574" s="89"/>
      <c r="Z574" s="89"/>
      <c r="AA574" s="89"/>
      <c r="AB574" s="89"/>
      <c r="AC574" s="89"/>
      <c r="AD574" s="89"/>
    </row>
    <row r="575" spans="1:30" ht="14.5" x14ac:dyDescent="0.35">
      <c r="A575" s="89"/>
      <c r="B575" s="81"/>
      <c r="C575" s="89"/>
      <c r="D575" s="89"/>
      <c r="E575" s="89"/>
      <c r="F575" s="89"/>
      <c r="G575" s="89"/>
      <c r="H575" s="89"/>
      <c r="I575" s="89"/>
      <c r="J575" s="89"/>
      <c r="K575" s="89"/>
      <c r="L575" s="89"/>
      <c r="M575" s="89"/>
      <c r="N575" s="89"/>
      <c r="O575" s="89"/>
      <c r="P575" s="89"/>
      <c r="Q575" s="89"/>
      <c r="R575" s="89"/>
      <c r="S575" s="89"/>
      <c r="T575" s="89"/>
      <c r="U575" s="89"/>
      <c r="V575" s="89"/>
      <c r="W575" s="89"/>
      <c r="X575" s="89"/>
      <c r="Y575" s="89"/>
      <c r="Z575" s="89"/>
      <c r="AA575" s="89"/>
      <c r="AB575" s="89"/>
      <c r="AC575" s="89"/>
      <c r="AD575" s="89"/>
    </row>
    <row r="576" spans="1:30" ht="14.5" x14ac:dyDescent="0.35">
      <c r="A576" s="89"/>
      <c r="B576" s="81"/>
      <c r="C576" s="89"/>
      <c r="D576" s="89"/>
      <c r="E576" s="89"/>
      <c r="F576" s="89"/>
      <c r="G576" s="89"/>
      <c r="H576" s="89"/>
      <c r="I576" s="89"/>
      <c r="J576" s="89"/>
      <c r="K576" s="89"/>
      <c r="L576" s="89"/>
      <c r="M576" s="89"/>
      <c r="N576" s="89"/>
      <c r="O576" s="89"/>
      <c r="P576" s="89"/>
      <c r="Q576" s="89"/>
      <c r="R576" s="89"/>
      <c r="S576" s="89"/>
      <c r="T576" s="89"/>
      <c r="U576" s="89"/>
      <c r="V576" s="89"/>
      <c r="W576" s="89"/>
      <c r="X576" s="89"/>
      <c r="Y576" s="89"/>
      <c r="Z576" s="89"/>
      <c r="AA576" s="89"/>
      <c r="AB576" s="89"/>
      <c r="AC576" s="89"/>
      <c r="AD576" s="89"/>
    </row>
    <row r="577" spans="1:30" ht="14.5" x14ac:dyDescent="0.35">
      <c r="A577" s="89"/>
      <c r="B577" s="81"/>
      <c r="C577" s="89"/>
      <c r="D577" s="89"/>
      <c r="E577" s="89"/>
      <c r="F577" s="89"/>
      <c r="G577" s="89"/>
      <c r="H577" s="89"/>
      <c r="I577" s="89"/>
      <c r="J577" s="89"/>
      <c r="K577" s="89"/>
      <c r="L577" s="89"/>
      <c r="M577" s="89"/>
      <c r="N577" s="89"/>
      <c r="O577" s="89"/>
      <c r="P577" s="89"/>
      <c r="Q577" s="89"/>
      <c r="R577" s="89"/>
      <c r="S577" s="89"/>
      <c r="T577" s="89"/>
      <c r="U577" s="89"/>
      <c r="V577" s="89"/>
      <c r="W577" s="89"/>
      <c r="X577" s="89"/>
      <c r="Y577" s="89"/>
      <c r="Z577" s="89"/>
      <c r="AA577" s="89"/>
      <c r="AB577" s="89"/>
      <c r="AC577" s="89"/>
      <c r="AD577" s="89"/>
    </row>
    <row r="578" spans="1:30" ht="14.5" x14ac:dyDescent="0.35">
      <c r="A578" s="89"/>
      <c r="B578" s="81"/>
      <c r="C578" s="89"/>
      <c r="D578" s="89"/>
      <c r="E578" s="89"/>
      <c r="F578" s="89"/>
      <c r="G578" s="89"/>
      <c r="H578" s="89"/>
      <c r="I578" s="89"/>
      <c r="J578" s="89"/>
      <c r="K578" s="89"/>
      <c r="L578" s="89"/>
      <c r="M578" s="89"/>
      <c r="N578" s="89"/>
      <c r="O578" s="89"/>
      <c r="P578" s="89"/>
      <c r="Q578" s="89"/>
      <c r="R578" s="89"/>
      <c r="S578" s="89"/>
      <c r="T578" s="89"/>
      <c r="U578" s="89"/>
      <c r="V578" s="89"/>
      <c r="W578" s="89"/>
      <c r="X578" s="89"/>
      <c r="Y578" s="89"/>
      <c r="Z578" s="89"/>
      <c r="AA578" s="89"/>
      <c r="AB578" s="89"/>
      <c r="AC578" s="89"/>
      <c r="AD578" s="89"/>
    </row>
    <row r="579" spans="1:30" ht="14.5" x14ac:dyDescent="0.35">
      <c r="A579" s="89"/>
      <c r="B579" s="81"/>
      <c r="C579" s="89"/>
      <c r="D579" s="89"/>
      <c r="E579" s="89"/>
      <c r="F579" s="89"/>
      <c r="G579" s="89"/>
      <c r="H579" s="89"/>
      <c r="I579" s="89"/>
      <c r="J579" s="89"/>
      <c r="K579" s="89"/>
      <c r="L579" s="89"/>
      <c r="M579" s="89"/>
      <c r="N579" s="89"/>
      <c r="O579" s="89"/>
      <c r="P579" s="89"/>
      <c r="Q579" s="89"/>
      <c r="R579" s="89"/>
      <c r="S579" s="89"/>
      <c r="T579" s="89"/>
      <c r="U579" s="89"/>
      <c r="V579" s="89"/>
      <c r="W579" s="89"/>
      <c r="X579" s="89"/>
      <c r="Y579" s="89"/>
      <c r="Z579" s="89"/>
      <c r="AA579" s="89"/>
      <c r="AB579" s="89"/>
      <c r="AC579" s="89"/>
      <c r="AD579" s="89"/>
    </row>
    <row r="580" spans="1:30" ht="14.5" x14ac:dyDescent="0.35">
      <c r="A580" s="89"/>
      <c r="B580" s="81"/>
      <c r="C580" s="89"/>
      <c r="D580" s="89"/>
      <c r="E580" s="89"/>
      <c r="F580" s="89"/>
      <c r="G580" s="89"/>
      <c r="H580" s="89"/>
      <c r="I580" s="89"/>
      <c r="J580" s="89"/>
      <c r="K580" s="89"/>
      <c r="L580" s="89"/>
      <c r="M580" s="89"/>
      <c r="N580" s="89"/>
      <c r="O580" s="89"/>
      <c r="P580" s="89"/>
      <c r="Q580" s="89"/>
      <c r="R580" s="89"/>
      <c r="S580" s="89"/>
      <c r="T580" s="89"/>
      <c r="U580" s="89"/>
      <c r="V580" s="89"/>
      <c r="W580" s="89"/>
      <c r="X580" s="89"/>
      <c r="Y580" s="89"/>
      <c r="Z580" s="89"/>
      <c r="AA580" s="89"/>
      <c r="AB580" s="89"/>
      <c r="AC580" s="89"/>
      <c r="AD580" s="89"/>
    </row>
    <row r="581" spans="1:30" ht="14.5" x14ac:dyDescent="0.35">
      <c r="A581" s="89"/>
      <c r="B581" s="81"/>
      <c r="C581" s="89"/>
      <c r="D581" s="89"/>
      <c r="E581" s="89"/>
      <c r="F581" s="89"/>
      <c r="G581" s="89"/>
      <c r="H581" s="89"/>
      <c r="I581" s="89"/>
      <c r="J581" s="89"/>
      <c r="K581" s="89"/>
      <c r="L581" s="89"/>
      <c r="M581" s="89"/>
      <c r="N581" s="89"/>
      <c r="O581" s="89"/>
      <c r="P581" s="89"/>
      <c r="Q581" s="89"/>
      <c r="R581" s="89"/>
      <c r="S581" s="89"/>
      <c r="T581" s="89"/>
      <c r="U581" s="89"/>
      <c r="V581" s="89"/>
      <c r="W581" s="89"/>
      <c r="X581" s="89"/>
      <c r="Y581" s="89"/>
      <c r="Z581" s="89"/>
      <c r="AA581" s="89"/>
      <c r="AB581" s="89"/>
      <c r="AC581" s="89"/>
      <c r="AD581" s="89"/>
    </row>
    <row r="582" spans="1:30" ht="14.5" x14ac:dyDescent="0.35">
      <c r="A582" s="89"/>
      <c r="B582" s="81"/>
      <c r="C582" s="89"/>
      <c r="D582" s="89"/>
      <c r="E582" s="89"/>
      <c r="F582" s="89"/>
      <c r="G582" s="89"/>
      <c r="H582" s="89"/>
      <c r="I582" s="89"/>
      <c r="J582" s="89"/>
      <c r="K582" s="89"/>
      <c r="L582" s="89"/>
      <c r="M582" s="89"/>
      <c r="N582" s="89"/>
      <c r="O582" s="89"/>
      <c r="P582" s="89"/>
      <c r="Q582" s="89"/>
      <c r="R582" s="89"/>
      <c r="S582" s="89"/>
      <c r="T582" s="89"/>
      <c r="U582" s="89"/>
      <c r="V582" s="89"/>
      <c r="W582" s="89"/>
      <c r="X582" s="89"/>
      <c r="Y582" s="89"/>
      <c r="Z582" s="89"/>
      <c r="AA582" s="89"/>
      <c r="AB582" s="89"/>
      <c r="AC582" s="89"/>
      <c r="AD582" s="89"/>
    </row>
    <row r="583" spans="1:30" ht="14.5" x14ac:dyDescent="0.35">
      <c r="A583" s="89"/>
      <c r="B583" s="81"/>
      <c r="C583" s="89"/>
      <c r="D583" s="89"/>
      <c r="E583" s="89"/>
      <c r="F583" s="89"/>
      <c r="G583" s="89"/>
      <c r="H583" s="89"/>
      <c r="I583" s="89"/>
      <c r="J583" s="89"/>
      <c r="K583" s="89"/>
      <c r="L583" s="89"/>
      <c r="M583" s="89"/>
      <c r="N583" s="89"/>
      <c r="O583" s="89"/>
      <c r="P583" s="89"/>
      <c r="Q583" s="89"/>
      <c r="R583" s="89"/>
      <c r="S583" s="89"/>
      <c r="T583" s="89"/>
      <c r="U583" s="89"/>
      <c r="V583" s="89"/>
      <c r="W583" s="89"/>
      <c r="X583" s="89"/>
      <c r="Y583" s="89"/>
      <c r="Z583" s="89"/>
      <c r="AA583" s="89"/>
      <c r="AB583" s="89"/>
      <c r="AC583" s="89"/>
      <c r="AD583" s="89"/>
    </row>
    <row r="584" spans="1:30" ht="14.5" x14ac:dyDescent="0.35">
      <c r="A584" s="89"/>
      <c r="B584" s="81"/>
      <c r="C584" s="89"/>
      <c r="D584" s="89"/>
      <c r="E584" s="89"/>
      <c r="F584" s="89"/>
      <c r="G584" s="89"/>
      <c r="H584" s="89"/>
      <c r="I584" s="89"/>
      <c r="J584" s="89"/>
      <c r="K584" s="89"/>
      <c r="L584" s="89"/>
      <c r="M584" s="89"/>
      <c r="N584" s="89"/>
      <c r="O584" s="89"/>
      <c r="P584" s="89"/>
      <c r="Q584" s="89"/>
      <c r="R584" s="89"/>
      <c r="S584" s="89"/>
      <c r="T584" s="89"/>
      <c r="U584" s="89"/>
      <c r="V584" s="89"/>
      <c r="W584" s="89"/>
      <c r="X584" s="89"/>
      <c r="Y584" s="89"/>
      <c r="Z584" s="89"/>
      <c r="AA584" s="89"/>
      <c r="AB584" s="89"/>
      <c r="AC584" s="89"/>
      <c r="AD584" s="89"/>
    </row>
    <row r="585" spans="1:30" ht="14.5" x14ac:dyDescent="0.35">
      <c r="A585" s="89"/>
      <c r="B585" s="81"/>
      <c r="C585" s="89"/>
      <c r="D585" s="89"/>
      <c r="E585" s="89"/>
      <c r="F585" s="89"/>
      <c r="G585" s="89"/>
      <c r="H585" s="89"/>
      <c r="I585" s="89"/>
      <c r="J585" s="89"/>
      <c r="K585" s="89"/>
      <c r="L585" s="89"/>
      <c r="M585" s="89"/>
      <c r="N585" s="89"/>
      <c r="O585" s="89"/>
      <c r="P585" s="89"/>
      <c r="Q585" s="89"/>
      <c r="R585" s="89"/>
      <c r="S585" s="89"/>
      <c r="T585" s="89"/>
      <c r="U585" s="89"/>
      <c r="V585" s="89"/>
      <c r="W585" s="89"/>
      <c r="X585" s="89"/>
      <c r="Y585" s="89"/>
      <c r="Z585" s="89"/>
      <c r="AA585" s="89"/>
      <c r="AB585" s="89"/>
      <c r="AC585" s="89"/>
      <c r="AD585" s="89"/>
    </row>
    <row r="586" spans="1:30" ht="14.5" x14ac:dyDescent="0.35">
      <c r="A586" s="89"/>
      <c r="B586" s="81"/>
      <c r="C586" s="89"/>
      <c r="D586" s="89"/>
      <c r="E586" s="89"/>
      <c r="F586" s="89"/>
      <c r="G586" s="89"/>
      <c r="H586" s="89"/>
      <c r="I586" s="89"/>
      <c r="J586" s="89"/>
      <c r="K586" s="89"/>
      <c r="L586" s="89"/>
      <c r="M586" s="89"/>
      <c r="N586" s="89"/>
      <c r="O586" s="89"/>
      <c r="P586" s="89"/>
      <c r="Q586" s="89"/>
      <c r="R586" s="89"/>
      <c r="S586" s="89"/>
      <c r="T586" s="89"/>
      <c r="U586" s="89"/>
      <c r="V586" s="89"/>
      <c r="W586" s="89"/>
      <c r="X586" s="89"/>
      <c r="Y586" s="89"/>
      <c r="Z586" s="89"/>
      <c r="AA586" s="89"/>
      <c r="AB586" s="89"/>
      <c r="AC586" s="89"/>
      <c r="AD586" s="89"/>
    </row>
    <row r="587" spans="1:30" ht="14.5" x14ac:dyDescent="0.35">
      <c r="A587" s="89"/>
      <c r="B587" s="81"/>
      <c r="C587" s="89"/>
      <c r="D587" s="89"/>
      <c r="E587" s="89"/>
      <c r="F587" s="89"/>
      <c r="G587" s="89"/>
      <c r="H587" s="89"/>
      <c r="I587" s="89"/>
      <c r="J587" s="89"/>
      <c r="K587" s="89"/>
      <c r="L587" s="89"/>
      <c r="M587" s="89"/>
      <c r="N587" s="89"/>
      <c r="O587" s="89"/>
      <c r="P587" s="89"/>
      <c r="Q587" s="89"/>
      <c r="R587" s="89"/>
      <c r="S587" s="89"/>
      <c r="T587" s="89"/>
      <c r="U587" s="89"/>
      <c r="V587" s="89"/>
      <c r="W587" s="89"/>
      <c r="X587" s="89"/>
      <c r="Y587" s="89"/>
      <c r="Z587" s="89"/>
      <c r="AA587" s="89"/>
      <c r="AB587" s="89"/>
      <c r="AC587" s="89"/>
      <c r="AD587" s="89"/>
    </row>
    <row r="588" spans="1:30" ht="14.5" x14ac:dyDescent="0.35">
      <c r="A588" s="89"/>
      <c r="B588" s="81"/>
      <c r="C588" s="89"/>
      <c r="D588" s="89"/>
      <c r="E588" s="89"/>
      <c r="F588" s="89"/>
      <c r="G588" s="89"/>
      <c r="H588" s="89"/>
      <c r="I588" s="89"/>
      <c r="J588" s="89"/>
      <c r="K588" s="89"/>
      <c r="L588" s="89"/>
      <c r="M588" s="89"/>
      <c r="N588" s="89"/>
      <c r="O588" s="89"/>
      <c r="P588" s="89"/>
      <c r="Q588" s="89"/>
      <c r="R588" s="89"/>
      <c r="S588" s="89"/>
      <c r="T588" s="89"/>
      <c r="U588" s="89"/>
      <c r="V588" s="89"/>
      <c r="W588" s="89"/>
      <c r="X588" s="89"/>
      <c r="Y588" s="89"/>
      <c r="Z588" s="89"/>
      <c r="AA588" s="89"/>
      <c r="AB588" s="89"/>
      <c r="AC588" s="89"/>
      <c r="AD588" s="89"/>
    </row>
    <row r="589" spans="1:30" ht="14.5" x14ac:dyDescent="0.35">
      <c r="A589" s="89"/>
      <c r="B589" s="81"/>
      <c r="C589" s="89"/>
      <c r="D589" s="89"/>
      <c r="E589" s="89"/>
      <c r="F589" s="89"/>
      <c r="G589" s="89"/>
      <c r="H589" s="89"/>
      <c r="I589" s="89"/>
      <c r="J589" s="89"/>
      <c r="K589" s="89"/>
      <c r="L589" s="89"/>
      <c r="M589" s="89"/>
      <c r="N589" s="89"/>
      <c r="O589" s="89"/>
      <c r="P589" s="89"/>
      <c r="Q589" s="89"/>
      <c r="R589" s="89"/>
      <c r="S589" s="89"/>
      <c r="T589" s="89"/>
      <c r="U589" s="89"/>
      <c r="V589" s="89"/>
      <c r="W589" s="89"/>
      <c r="X589" s="89"/>
      <c r="Y589" s="89"/>
      <c r="Z589" s="89"/>
      <c r="AA589" s="89"/>
      <c r="AB589" s="89"/>
      <c r="AC589" s="89"/>
      <c r="AD589" s="89"/>
    </row>
    <row r="590" spans="1:30" ht="14.5" x14ac:dyDescent="0.35">
      <c r="A590" s="89"/>
      <c r="B590" s="81"/>
      <c r="C590" s="89"/>
      <c r="D590" s="89"/>
      <c r="E590" s="89"/>
      <c r="F590" s="89"/>
      <c r="G590" s="89"/>
      <c r="H590" s="89"/>
      <c r="I590" s="89"/>
      <c r="J590" s="89"/>
      <c r="K590" s="89"/>
      <c r="L590" s="89"/>
      <c r="M590" s="89"/>
      <c r="N590" s="89"/>
      <c r="O590" s="89"/>
      <c r="P590" s="89"/>
      <c r="Q590" s="89"/>
      <c r="R590" s="89"/>
      <c r="S590" s="89"/>
      <c r="T590" s="89"/>
      <c r="U590" s="89"/>
      <c r="V590" s="89"/>
      <c r="W590" s="89"/>
      <c r="X590" s="89"/>
      <c r="Y590" s="89"/>
      <c r="Z590" s="89"/>
      <c r="AA590" s="89"/>
      <c r="AB590" s="89"/>
      <c r="AC590" s="89"/>
      <c r="AD590" s="89"/>
    </row>
    <row r="591" spans="1:30" ht="14.5" x14ac:dyDescent="0.35">
      <c r="A591" s="89"/>
      <c r="B591" s="81"/>
      <c r="C591" s="89"/>
      <c r="D591" s="89"/>
      <c r="E591" s="89"/>
      <c r="F591" s="89"/>
      <c r="G591" s="89"/>
      <c r="H591" s="89"/>
      <c r="I591" s="89"/>
      <c r="J591" s="89"/>
      <c r="K591" s="89"/>
      <c r="L591" s="89"/>
      <c r="M591" s="89"/>
      <c r="N591" s="89"/>
      <c r="O591" s="89"/>
      <c r="P591" s="89"/>
      <c r="Q591" s="89"/>
      <c r="R591" s="89"/>
      <c r="S591" s="89"/>
      <c r="T591" s="89"/>
      <c r="U591" s="89"/>
      <c r="V591" s="89"/>
      <c r="W591" s="89"/>
      <c r="X591" s="89"/>
      <c r="Y591" s="89"/>
      <c r="Z591" s="89"/>
      <c r="AA591" s="89"/>
      <c r="AB591" s="89"/>
      <c r="AC591" s="89"/>
      <c r="AD591" s="89"/>
    </row>
    <row r="592" spans="1:30" ht="14.5" x14ac:dyDescent="0.35">
      <c r="A592" s="89"/>
      <c r="B592" s="81"/>
      <c r="C592" s="89"/>
      <c r="D592" s="89"/>
      <c r="E592" s="89"/>
      <c r="F592" s="89"/>
      <c r="G592" s="89"/>
      <c r="H592" s="89"/>
      <c r="I592" s="89"/>
      <c r="J592" s="89"/>
      <c r="K592" s="89"/>
      <c r="L592" s="89"/>
      <c r="M592" s="89"/>
      <c r="N592" s="89"/>
      <c r="O592" s="89"/>
      <c r="P592" s="89"/>
      <c r="Q592" s="89"/>
      <c r="R592" s="89"/>
      <c r="S592" s="89"/>
      <c r="T592" s="89"/>
      <c r="U592" s="89"/>
      <c r="V592" s="89"/>
      <c r="W592" s="89"/>
      <c r="X592" s="89"/>
      <c r="Y592" s="89"/>
      <c r="Z592" s="89"/>
      <c r="AA592" s="89"/>
      <c r="AB592" s="89"/>
      <c r="AC592" s="89"/>
      <c r="AD592" s="89"/>
    </row>
    <row r="593" spans="1:30" ht="14.5" x14ac:dyDescent="0.35">
      <c r="A593" s="89"/>
      <c r="B593" s="81"/>
      <c r="C593" s="89"/>
      <c r="D593" s="89"/>
      <c r="E593" s="89"/>
      <c r="F593" s="89"/>
      <c r="G593" s="89"/>
      <c r="H593" s="89"/>
      <c r="I593" s="89"/>
      <c r="J593" s="89"/>
      <c r="K593" s="89"/>
      <c r="L593" s="89"/>
      <c r="M593" s="89"/>
      <c r="N593" s="89"/>
      <c r="O593" s="89"/>
      <c r="P593" s="89"/>
      <c r="Q593" s="89"/>
      <c r="R593" s="89"/>
      <c r="S593" s="89"/>
      <c r="T593" s="89"/>
      <c r="U593" s="89"/>
      <c r="V593" s="89"/>
      <c r="W593" s="89"/>
      <c r="X593" s="89"/>
      <c r="Y593" s="89"/>
      <c r="Z593" s="89"/>
      <c r="AA593" s="89"/>
      <c r="AB593" s="89"/>
      <c r="AC593" s="89"/>
      <c r="AD593" s="89"/>
    </row>
    <row r="594" spans="1:30" ht="14.5" x14ac:dyDescent="0.35">
      <c r="A594" s="89"/>
      <c r="B594" s="81"/>
      <c r="C594" s="89"/>
      <c r="D594" s="89"/>
      <c r="E594" s="89"/>
      <c r="F594" s="89"/>
      <c r="G594" s="89"/>
      <c r="H594" s="89"/>
      <c r="I594" s="89"/>
      <c r="J594" s="89"/>
      <c r="K594" s="89"/>
      <c r="L594" s="89"/>
      <c r="M594" s="89"/>
      <c r="N594" s="89"/>
      <c r="O594" s="89"/>
      <c r="P594" s="89"/>
      <c r="Q594" s="89"/>
      <c r="R594" s="89"/>
      <c r="S594" s="89"/>
      <c r="T594" s="89"/>
      <c r="U594" s="89"/>
      <c r="V594" s="89"/>
      <c r="W594" s="89"/>
      <c r="X594" s="89"/>
      <c r="Y594" s="89"/>
      <c r="Z594" s="89"/>
      <c r="AA594" s="89"/>
      <c r="AB594" s="89"/>
      <c r="AC594" s="89"/>
      <c r="AD594" s="89"/>
    </row>
    <row r="595" spans="1:30" ht="14.5" x14ac:dyDescent="0.35">
      <c r="A595" s="89"/>
      <c r="B595" s="81"/>
      <c r="C595" s="89"/>
      <c r="D595" s="89"/>
      <c r="E595" s="89"/>
      <c r="F595" s="89"/>
      <c r="G595" s="89"/>
      <c r="H595" s="89"/>
      <c r="I595" s="89"/>
      <c r="J595" s="89"/>
      <c r="K595" s="89"/>
      <c r="L595" s="89"/>
      <c r="M595" s="89"/>
      <c r="N595" s="89"/>
      <c r="O595" s="89"/>
      <c r="P595" s="89"/>
      <c r="Q595" s="89"/>
      <c r="R595" s="89"/>
      <c r="S595" s="89"/>
      <c r="T595" s="89"/>
      <c r="U595" s="89"/>
      <c r="V595" s="89"/>
      <c r="W595" s="89"/>
      <c r="X595" s="89"/>
      <c r="Y595" s="89"/>
      <c r="Z595" s="89"/>
      <c r="AA595" s="89"/>
      <c r="AB595" s="89"/>
      <c r="AC595" s="89"/>
      <c r="AD595" s="89"/>
    </row>
    <row r="596" spans="1:30" ht="14.5" x14ac:dyDescent="0.35">
      <c r="A596" s="89"/>
      <c r="B596" s="81"/>
      <c r="C596" s="89"/>
      <c r="D596" s="89"/>
      <c r="E596" s="89"/>
      <c r="F596" s="89"/>
      <c r="G596" s="89"/>
      <c r="H596" s="89"/>
      <c r="I596" s="89"/>
      <c r="J596" s="89"/>
      <c r="K596" s="89"/>
      <c r="L596" s="89"/>
      <c r="M596" s="89"/>
      <c r="N596" s="89"/>
      <c r="O596" s="89"/>
      <c r="P596" s="89"/>
      <c r="Q596" s="89"/>
      <c r="R596" s="89"/>
      <c r="S596" s="89"/>
      <c r="T596" s="89"/>
      <c r="U596" s="89"/>
      <c r="V596" s="89"/>
      <c r="W596" s="89"/>
      <c r="X596" s="89"/>
      <c r="Y596" s="89"/>
      <c r="Z596" s="89"/>
      <c r="AA596" s="89"/>
      <c r="AB596" s="89"/>
      <c r="AC596" s="89"/>
      <c r="AD596" s="89"/>
    </row>
    <row r="597" spans="1:30" ht="14.5" x14ac:dyDescent="0.35">
      <c r="A597" s="89"/>
      <c r="B597" s="81"/>
      <c r="C597" s="89"/>
      <c r="D597" s="89"/>
      <c r="E597" s="89"/>
      <c r="F597" s="89"/>
      <c r="G597" s="89"/>
      <c r="H597" s="89"/>
      <c r="I597" s="89"/>
      <c r="J597" s="89"/>
      <c r="K597" s="89"/>
      <c r="L597" s="89"/>
      <c r="M597" s="89"/>
      <c r="N597" s="89"/>
      <c r="O597" s="89"/>
      <c r="P597" s="89"/>
      <c r="Q597" s="89"/>
      <c r="R597" s="89"/>
      <c r="S597" s="89"/>
      <c r="T597" s="89"/>
      <c r="U597" s="89"/>
      <c r="V597" s="89"/>
      <c r="W597" s="89"/>
      <c r="X597" s="89"/>
      <c r="Y597" s="89"/>
      <c r="Z597" s="89"/>
      <c r="AA597" s="89"/>
      <c r="AB597" s="89"/>
      <c r="AC597" s="89"/>
      <c r="AD597" s="89"/>
    </row>
    <row r="598" spans="1:30" ht="14.5" x14ac:dyDescent="0.35">
      <c r="A598" s="89"/>
      <c r="B598" s="81"/>
      <c r="C598" s="89"/>
      <c r="D598" s="89"/>
      <c r="E598" s="89"/>
      <c r="F598" s="89"/>
      <c r="G598" s="89"/>
      <c r="H598" s="89"/>
      <c r="I598" s="89"/>
      <c r="J598" s="89"/>
      <c r="K598" s="89"/>
      <c r="L598" s="89"/>
      <c r="M598" s="89"/>
      <c r="N598" s="89"/>
      <c r="O598" s="89"/>
      <c r="P598" s="89"/>
      <c r="Q598" s="89"/>
      <c r="R598" s="89"/>
      <c r="S598" s="89"/>
      <c r="T598" s="89"/>
      <c r="U598" s="89"/>
      <c r="V598" s="89"/>
      <c r="W598" s="89"/>
      <c r="X598" s="89"/>
      <c r="Y598" s="89"/>
      <c r="Z598" s="89"/>
      <c r="AA598" s="89"/>
      <c r="AB598" s="89"/>
      <c r="AC598" s="89"/>
      <c r="AD598" s="89"/>
    </row>
    <row r="599" spans="1:30" ht="14.5" x14ac:dyDescent="0.35">
      <c r="A599" s="89"/>
      <c r="B599" s="81"/>
      <c r="C599" s="89"/>
      <c r="D599" s="89"/>
      <c r="E599" s="89"/>
      <c r="F599" s="89"/>
      <c r="G599" s="89"/>
      <c r="H599" s="89"/>
      <c r="I599" s="89"/>
      <c r="J599" s="89"/>
      <c r="K599" s="89"/>
      <c r="L599" s="89"/>
      <c r="M599" s="89"/>
      <c r="N599" s="89"/>
      <c r="O599" s="89"/>
      <c r="P599" s="89"/>
      <c r="Q599" s="89"/>
      <c r="R599" s="89"/>
      <c r="S599" s="89"/>
      <c r="T599" s="89"/>
      <c r="U599" s="89"/>
      <c r="V599" s="89"/>
      <c r="W599" s="89"/>
      <c r="X599" s="89"/>
      <c r="Y599" s="89"/>
      <c r="Z599" s="89"/>
      <c r="AA599" s="89"/>
      <c r="AB599" s="89"/>
      <c r="AC599" s="89"/>
      <c r="AD599" s="89"/>
    </row>
    <row r="600" spans="1:30" ht="14.5" x14ac:dyDescent="0.35">
      <c r="A600" s="89"/>
      <c r="B600" s="81"/>
      <c r="C600" s="89"/>
      <c r="D600" s="89"/>
      <c r="E600" s="89"/>
      <c r="F600" s="89"/>
      <c r="G600" s="89"/>
      <c r="H600" s="89"/>
      <c r="I600" s="89"/>
      <c r="J600" s="89"/>
      <c r="K600" s="89"/>
      <c r="L600" s="89"/>
      <c r="M600" s="89"/>
      <c r="N600" s="89"/>
      <c r="O600" s="89"/>
      <c r="P600" s="89"/>
      <c r="Q600" s="89"/>
      <c r="R600" s="89"/>
      <c r="S600" s="89"/>
      <c r="T600" s="89"/>
      <c r="U600" s="89"/>
      <c r="V600" s="89"/>
      <c r="W600" s="89"/>
      <c r="X600" s="89"/>
      <c r="Y600" s="89"/>
      <c r="Z600" s="89"/>
      <c r="AA600" s="89"/>
      <c r="AB600" s="89"/>
      <c r="AC600" s="89"/>
      <c r="AD600" s="89"/>
    </row>
    <row r="601" spans="1:30" ht="14.5" x14ac:dyDescent="0.35">
      <c r="A601" s="89"/>
      <c r="B601" s="81"/>
      <c r="C601" s="89"/>
      <c r="D601" s="89"/>
      <c r="E601" s="89"/>
      <c r="F601" s="89"/>
      <c r="G601" s="89"/>
      <c r="H601" s="89"/>
      <c r="I601" s="89"/>
      <c r="J601" s="89"/>
      <c r="K601" s="89"/>
      <c r="L601" s="89"/>
      <c r="M601" s="89"/>
      <c r="N601" s="89"/>
      <c r="O601" s="89"/>
      <c r="P601" s="89"/>
      <c r="Q601" s="89"/>
      <c r="R601" s="89"/>
      <c r="S601" s="89"/>
      <c r="T601" s="89"/>
      <c r="U601" s="89"/>
      <c r="V601" s="89"/>
      <c r="W601" s="89"/>
      <c r="X601" s="89"/>
      <c r="Y601" s="89"/>
      <c r="Z601" s="89"/>
      <c r="AA601" s="89"/>
      <c r="AB601" s="89"/>
      <c r="AC601" s="89"/>
      <c r="AD601" s="89"/>
    </row>
    <row r="602" spans="1:30" ht="14.5" x14ac:dyDescent="0.35">
      <c r="A602" s="89"/>
      <c r="B602" s="81"/>
      <c r="C602" s="89"/>
      <c r="D602" s="89"/>
      <c r="E602" s="89"/>
      <c r="F602" s="89"/>
      <c r="G602" s="89"/>
      <c r="H602" s="89"/>
      <c r="I602" s="89"/>
      <c r="J602" s="89"/>
      <c r="K602" s="89"/>
      <c r="L602" s="89"/>
      <c r="M602" s="89"/>
      <c r="N602" s="89"/>
      <c r="O602" s="89"/>
      <c r="P602" s="89"/>
      <c r="Q602" s="89"/>
      <c r="R602" s="89"/>
      <c r="S602" s="89"/>
      <c r="T602" s="89"/>
      <c r="U602" s="89"/>
      <c r="V602" s="89"/>
      <c r="W602" s="89"/>
      <c r="X602" s="89"/>
      <c r="Y602" s="89"/>
      <c r="Z602" s="89"/>
      <c r="AA602" s="89"/>
      <c r="AB602" s="89"/>
      <c r="AC602" s="89"/>
      <c r="AD602" s="89"/>
    </row>
    <row r="603" spans="1:30" ht="14.5" x14ac:dyDescent="0.35">
      <c r="A603" s="89"/>
      <c r="B603" s="81"/>
      <c r="C603" s="89"/>
      <c r="D603" s="89"/>
      <c r="E603" s="89"/>
      <c r="F603" s="89"/>
      <c r="G603" s="89"/>
      <c r="H603" s="89"/>
      <c r="I603" s="89"/>
      <c r="J603" s="89"/>
      <c r="K603" s="89"/>
      <c r="L603" s="89"/>
      <c r="M603" s="89"/>
      <c r="N603" s="89"/>
      <c r="O603" s="89"/>
      <c r="P603" s="89"/>
      <c r="Q603" s="89"/>
      <c r="R603" s="89"/>
      <c r="S603" s="89"/>
      <c r="T603" s="89"/>
      <c r="U603" s="89"/>
      <c r="V603" s="89"/>
      <c r="W603" s="89"/>
      <c r="X603" s="89"/>
      <c r="Y603" s="89"/>
      <c r="Z603" s="89"/>
      <c r="AA603" s="89"/>
      <c r="AB603" s="89"/>
      <c r="AC603" s="89"/>
      <c r="AD603" s="89"/>
    </row>
    <row r="604" spans="1:30" ht="14.5" x14ac:dyDescent="0.35">
      <c r="A604" s="89"/>
      <c r="B604" s="81"/>
      <c r="C604" s="89"/>
      <c r="D604" s="89"/>
      <c r="E604" s="89"/>
      <c r="F604" s="89"/>
      <c r="G604" s="89"/>
      <c r="H604" s="89"/>
      <c r="I604" s="89"/>
      <c r="J604" s="89"/>
      <c r="K604" s="89"/>
      <c r="L604" s="89"/>
      <c r="M604" s="89"/>
      <c r="N604" s="89"/>
      <c r="O604" s="89"/>
      <c r="P604" s="89"/>
      <c r="Q604" s="89"/>
      <c r="R604" s="89"/>
      <c r="S604" s="89"/>
      <c r="T604" s="89"/>
      <c r="U604" s="89"/>
      <c r="V604" s="89"/>
      <c r="W604" s="89"/>
      <c r="X604" s="89"/>
      <c r="Y604" s="89"/>
      <c r="Z604" s="89"/>
      <c r="AA604" s="89"/>
      <c r="AB604" s="89"/>
      <c r="AC604" s="89"/>
      <c r="AD604" s="89"/>
    </row>
    <row r="605" spans="1:30" ht="14.5" x14ac:dyDescent="0.35">
      <c r="A605" s="89"/>
      <c r="B605" s="81"/>
      <c r="C605" s="89"/>
      <c r="D605" s="89"/>
      <c r="E605" s="89"/>
      <c r="F605" s="89"/>
      <c r="G605" s="89"/>
      <c r="H605" s="89"/>
      <c r="I605" s="89"/>
      <c r="J605" s="89"/>
      <c r="K605" s="89"/>
      <c r="L605" s="89"/>
      <c r="M605" s="89"/>
      <c r="N605" s="89"/>
      <c r="O605" s="89"/>
      <c r="P605" s="89"/>
      <c r="Q605" s="89"/>
      <c r="R605" s="89"/>
      <c r="S605" s="89"/>
      <c r="T605" s="89"/>
      <c r="U605" s="89"/>
      <c r="V605" s="89"/>
      <c r="W605" s="89"/>
      <c r="X605" s="89"/>
      <c r="Y605" s="89"/>
      <c r="Z605" s="89"/>
      <c r="AA605" s="89"/>
      <c r="AB605" s="89"/>
      <c r="AC605" s="89"/>
      <c r="AD605" s="89"/>
    </row>
    <row r="606" spans="1:30" ht="14.5" x14ac:dyDescent="0.35">
      <c r="A606" s="89"/>
      <c r="B606" s="81"/>
      <c r="C606" s="89"/>
      <c r="D606" s="89"/>
      <c r="E606" s="89"/>
      <c r="F606" s="89"/>
      <c r="G606" s="89"/>
      <c r="H606" s="89"/>
      <c r="I606" s="89"/>
      <c r="J606" s="89"/>
      <c r="K606" s="89"/>
      <c r="L606" s="89"/>
      <c r="M606" s="89"/>
      <c r="N606" s="89"/>
      <c r="O606" s="89"/>
      <c r="P606" s="89"/>
      <c r="Q606" s="89"/>
      <c r="R606" s="89"/>
      <c r="S606" s="89"/>
      <c r="T606" s="89"/>
      <c r="U606" s="89"/>
      <c r="V606" s="89"/>
      <c r="W606" s="89"/>
      <c r="X606" s="89"/>
      <c r="Y606" s="89"/>
      <c r="Z606" s="89"/>
      <c r="AA606" s="89"/>
      <c r="AB606" s="89"/>
      <c r="AC606" s="89"/>
      <c r="AD606" s="89"/>
    </row>
    <row r="607" spans="1:30" ht="14.5" x14ac:dyDescent="0.35">
      <c r="A607" s="89"/>
      <c r="B607" s="81"/>
      <c r="C607" s="89"/>
      <c r="D607" s="89"/>
      <c r="E607" s="89"/>
      <c r="F607" s="89"/>
      <c r="G607" s="89"/>
      <c r="H607" s="89"/>
      <c r="I607" s="89"/>
      <c r="J607" s="89"/>
      <c r="K607" s="89"/>
      <c r="L607" s="89"/>
      <c r="M607" s="89"/>
      <c r="N607" s="89"/>
      <c r="O607" s="89"/>
      <c r="P607" s="89"/>
      <c r="Q607" s="89"/>
      <c r="R607" s="89"/>
      <c r="S607" s="89"/>
      <c r="T607" s="89"/>
      <c r="U607" s="89"/>
      <c r="V607" s="89"/>
      <c r="W607" s="89"/>
      <c r="X607" s="89"/>
      <c r="Y607" s="89"/>
      <c r="Z607" s="89"/>
      <c r="AA607" s="89"/>
      <c r="AB607" s="89"/>
      <c r="AC607" s="89"/>
      <c r="AD607" s="89"/>
    </row>
    <row r="608" spans="1:30" ht="14.5" x14ac:dyDescent="0.35">
      <c r="A608" s="89"/>
      <c r="B608" s="81"/>
      <c r="C608" s="89"/>
      <c r="D608" s="89"/>
      <c r="E608" s="89"/>
      <c r="F608" s="89"/>
      <c r="G608" s="89"/>
      <c r="H608" s="89"/>
      <c r="I608" s="89"/>
      <c r="J608" s="89"/>
      <c r="K608" s="89"/>
      <c r="L608" s="89"/>
      <c r="M608" s="89"/>
      <c r="N608" s="89"/>
      <c r="O608" s="89"/>
      <c r="P608" s="89"/>
      <c r="Q608" s="89"/>
      <c r="R608" s="89"/>
      <c r="S608" s="89"/>
      <c r="T608" s="89"/>
      <c r="U608" s="89"/>
      <c r="V608" s="89"/>
      <c r="W608" s="89"/>
      <c r="X608" s="89"/>
      <c r="Y608" s="89"/>
      <c r="Z608" s="89"/>
      <c r="AA608" s="89"/>
      <c r="AB608" s="89"/>
      <c r="AC608" s="89"/>
      <c r="AD608" s="89"/>
    </row>
    <row r="609" spans="1:30" ht="14.5" x14ac:dyDescent="0.35">
      <c r="A609" s="89"/>
      <c r="B609" s="81"/>
      <c r="C609" s="89"/>
      <c r="D609" s="89"/>
      <c r="E609" s="89"/>
      <c r="F609" s="89"/>
      <c r="G609" s="89"/>
      <c r="H609" s="89"/>
      <c r="I609" s="89"/>
      <c r="J609" s="89"/>
      <c r="K609" s="89"/>
      <c r="L609" s="89"/>
      <c r="M609" s="89"/>
      <c r="N609" s="89"/>
      <c r="O609" s="89"/>
      <c r="P609" s="89"/>
      <c r="Q609" s="89"/>
      <c r="R609" s="89"/>
      <c r="S609" s="89"/>
      <c r="T609" s="89"/>
      <c r="U609" s="89"/>
      <c r="V609" s="89"/>
      <c r="W609" s="89"/>
      <c r="X609" s="89"/>
      <c r="Y609" s="89"/>
      <c r="Z609" s="89"/>
      <c r="AA609" s="89"/>
      <c r="AB609" s="89"/>
      <c r="AC609" s="89"/>
      <c r="AD609" s="89"/>
    </row>
    <row r="610" spans="1:30" ht="14.5" x14ac:dyDescent="0.35">
      <c r="A610" s="89"/>
      <c r="B610" s="81"/>
      <c r="C610" s="89"/>
      <c r="D610" s="89"/>
      <c r="E610" s="89"/>
      <c r="F610" s="89"/>
      <c r="G610" s="89"/>
      <c r="H610" s="89"/>
      <c r="I610" s="89"/>
      <c r="J610" s="89"/>
      <c r="K610" s="89"/>
      <c r="L610" s="89"/>
      <c r="M610" s="89"/>
      <c r="N610" s="89"/>
      <c r="O610" s="89"/>
      <c r="P610" s="89"/>
      <c r="Q610" s="89"/>
      <c r="R610" s="89"/>
      <c r="S610" s="89"/>
      <c r="T610" s="89"/>
      <c r="U610" s="89"/>
      <c r="V610" s="89"/>
      <c r="W610" s="89"/>
      <c r="X610" s="89"/>
      <c r="Y610" s="89"/>
      <c r="Z610" s="89"/>
      <c r="AA610" s="89"/>
      <c r="AB610" s="89"/>
      <c r="AC610" s="89"/>
      <c r="AD610" s="89"/>
    </row>
    <row r="611" spans="1:30" ht="14.5" x14ac:dyDescent="0.35">
      <c r="A611" s="89"/>
      <c r="B611" s="81"/>
      <c r="C611" s="89"/>
      <c r="D611" s="89"/>
      <c r="E611" s="89"/>
      <c r="F611" s="89"/>
      <c r="G611" s="89"/>
      <c r="H611" s="89"/>
      <c r="I611" s="89"/>
      <c r="J611" s="89"/>
      <c r="K611" s="89"/>
      <c r="L611" s="89"/>
      <c r="M611" s="89"/>
      <c r="N611" s="89"/>
      <c r="O611" s="89"/>
      <c r="P611" s="89"/>
      <c r="Q611" s="89"/>
      <c r="R611" s="89"/>
      <c r="S611" s="89"/>
      <c r="T611" s="89"/>
      <c r="U611" s="89"/>
      <c r="V611" s="89"/>
      <c r="W611" s="89"/>
      <c r="X611" s="89"/>
      <c r="Y611" s="89"/>
      <c r="Z611" s="89"/>
      <c r="AA611" s="89"/>
      <c r="AB611" s="89"/>
      <c r="AC611" s="89"/>
      <c r="AD611" s="89"/>
    </row>
    <row r="612" spans="1:30" ht="14.5" x14ac:dyDescent="0.35">
      <c r="A612" s="89"/>
      <c r="B612" s="81"/>
      <c r="C612" s="89"/>
      <c r="D612" s="89"/>
      <c r="E612" s="89"/>
      <c r="F612" s="89"/>
      <c r="G612" s="89"/>
      <c r="H612" s="89"/>
      <c r="I612" s="89"/>
      <c r="J612" s="89"/>
      <c r="K612" s="89"/>
      <c r="L612" s="89"/>
      <c r="M612" s="89"/>
      <c r="N612" s="89"/>
      <c r="O612" s="89"/>
      <c r="P612" s="89"/>
      <c r="Q612" s="89"/>
      <c r="R612" s="89"/>
      <c r="S612" s="89"/>
      <c r="T612" s="89"/>
      <c r="U612" s="89"/>
      <c r="V612" s="89"/>
      <c r="W612" s="89"/>
      <c r="X612" s="89"/>
      <c r="Y612" s="89"/>
      <c r="Z612" s="89"/>
      <c r="AA612" s="89"/>
      <c r="AB612" s="89"/>
      <c r="AC612" s="89"/>
      <c r="AD612" s="89"/>
    </row>
    <row r="613" spans="1:30" ht="14.5" x14ac:dyDescent="0.35">
      <c r="A613" s="89"/>
      <c r="B613" s="81"/>
      <c r="C613" s="89"/>
      <c r="D613" s="89"/>
      <c r="E613" s="89"/>
      <c r="F613" s="89"/>
      <c r="G613" s="89"/>
      <c r="H613" s="89"/>
      <c r="I613" s="89"/>
      <c r="J613" s="89"/>
      <c r="K613" s="89"/>
      <c r="L613" s="89"/>
      <c r="M613" s="89"/>
      <c r="N613" s="89"/>
      <c r="O613" s="89"/>
      <c r="P613" s="89"/>
      <c r="Q613" s="89"/>
      <c r="R613" s="89"/>
      <c r="S613" s="89"/>
      <c r="T613" s="89"/>
      <c r="U613" s="89"/>
      <c r="V613" s="89"/>
      <c r="W613" s="89"/>
      <c r="X613" s="89"/>
      <c r="Y613" s="89"/>
      <c r="Z613" s="89"/>
      <c r="AA613" s="89"/>
      <c r="AB613" s="89"/>
      <c r="AC613" s="89"/>
      <c r="AD613" s="89"/>
    </row>
    <row r="614" spans="1:30" ht="14.5" x14ac:dyDescent="0.35">
      <c r="A614" s="89"/>
      <c r="B614" s="81"/>
      <c r="C614" s="89"/>
      <c r="D614" s="89"/>
      <c r="E614" s="89"/>
      <c r="F614" s="89"/>
      <c r="G614" s="89"/>
      <c r="H614" s="89"/>
      <c r="I614" s="89"/>
      <c r="J614" s="89"/>
      <c r="K614" s="89"/>
      <c r="L614" s="89"/>
      <c r="M614" s="89"/>
      <c r="N614" s="89"/>
      <c r="O614" s="89"/>
      <c r="P614" s="89"/>
      <c r="Q614" s="89"/>
      <c r="R614" s="89"/>
      <c r="S614" s="89"/>
      <c r="T614" s="89"/>
      <c r="U614" s="89"/>
      <c r="V614" s="89"/>
      <c r="W614" s="89"/>
      <c r="X614" s="89"/>
      <c r="Y614" s="89"/>
      <c r="Z614" s="89"/>
      <c r="AA614" s="89"/>
      <c r="AB614" s="89"/>
      <c r="AC614" s="89"/>
      <c r="AD614" s="89"/>
    </row>
    <row r="615" spans="1:30" ht="14.5" x14ac:dyDescent="0.35">
      <c r="A615" s="89"/>
      <c r="B615" s="81"/>
      <c r="C615" s="89"/>
      <c r="D615" s="89"/>
      <c r="E615" s="89"/>
      <c r="F615" s="89"/>
      <c r="G615" s="89"/>
      <c r="H615" s="89"/>
      <c r="I615" s="89"/>
      <c r="J615" s="89"/>
      <c r="K615" s="89"/>
      <c r="L615" s="89"/>
      <c r="M615" s="89"/>
      <c r="N615" s="89"/>
      <c r="O615" s="89"/>
      <c r="P615" s="89"/>
      <c r="Q615" s="89"/>
      <c r="R615" s="89"/>
      <c r="S615" s="89"/>
      <c r="T615" s="89"/>
      <c r="U615" s="89"/>
      <c r="V615" s="89"/>
      <c r="W615" s="89"/>
      <c r="X615" s="89"/>
      <c r="Y615" s="89"/>
      <c r="Z615" s="89"/>
      <c r="AA615" s="89"/>
      <c r="AB615" s="89"/>
      <c r="AC615" s="89"/>
      <c r="AD615" s="89"/>
    </row>
    <row r="616" spans="1:30" ht="14.5" x14ac:dyDescent="0.35">
      <c r="A616" s="89"/>
      <c r="B616" s="81"/>
      <c r="C616" s="89"/>
      <c r="D616" s="89"/>
      <c r="E616" s="89"/>
      <c r="F616" s="89"/>
      <c r="G616" s="89"/>
      <c r="H616" s="89"/>
      <c r="I616" s="89"/>
      <c r="J616" s="89"/>
      <c r="K616" s="89"/>
      <c r="L616" s="89"/>
      <c r="M616" s="89"/>
      <c r="N616" s="89"/>
      <c r="O616" s="89"/>
      <c r="P616" s="89"/>
      <c r="Q616" s="89"/>
      <c r="R616" s="89"/>
      <c r="S616" s="89"/>
      <c r="T616" s="89"/>
      <c r="U616" s="89"/>
      <c r="V616" s="89"/>
      <c r="W616" s="89"/>
      <c r="X616" s="89"/>
      <c r="Y616" s="89"/>
      <c r="Z616" s="89"/>
      <c r="AA616" s="89"/>
      <c r="AB616" s="89"/>
      <c r="AC616" s="89"/>
      <c r="AD616" s="89"/>
    </row>
    <row r="617" spans="1:30" ht="14.5" x14ac:dyDescent="0.35">
      <c r="A617" s="89"/>
      <c r="B617" s="81"/>
      <c r="C617" s="89"/>
      <c r="D617" s="89"/>
      <c r="E617" s="89"/>
      <c r="F617" s="89"/>
      <c r="G617" s="89"/>
      <c r="H617" s="89"/>
      <c r="I617" s="89"/>
      <c r="J617" s="89"/>
      <c r="K617" s="89"/>
      <c r="L617" s="89"/>
      <c r="M617" s="89"/>
      <c r="N617" s="89"/>
      <c r="O617" s="89"/>
      <c r="P617" s="89"/>
      <c r="Q617" s="89"/>
      <c r="R617" s="89"/>
      <c r="S617" s="89"/>
      <c r="T617" s="89"/>
      <c r="U617" s="89"/>
      <c r="V617" s="89"/>
      <c r="W617" s="89"/>
      <c r="X617" s="89"/>
      <c r="Y617" s="89"/>
      <c r="Z617" s="89"/>
      <c r="AA617" s="89"/>
      <c r="AB617" s="89"/>
      <c r="AC617" s="89"/>
      <c r="AD617" s="89"/>
    </row>
    <row r="618" spans="1:30" ht="14.5" x14ac:dyDescent="0.35">
      <c r="A618" s="89"/>
      <c r="B618" s="81"/>
      <c r="C618" s="89"/>
      <c r="D618" s="89"/>
      <c r="E618" s="89"/>
      <c r="F618" s="89"/>
      <c r="G618" s="89"/>
      <c r="H618" s="89"/>
      <c r="I618" s="89"/>
      <c r="J618" s="89"/>
      <c r="K618" s="89"/>
      <c r="L618" s="89"/>
      <c r="M618" s="89"/>
      <c r="N618" s="89"/>
      <c r="O618" s="89"/>
      <c r="P618" s="89"/>
      <c r="Q618" s="89"/>
      <c r="R618" s="89"/>
      <c r="S618" s="89"/>
      <c r="T618" s="89"/>
      <c r="U618" s="89"/>
      <c r="V618" s="89"/>
      <c r="W618" s="89"/>
      <c r="X618" s="89"/>
      <c r="Y618" s="89"/>
      <c r="Z618" s="89"/>
      <c r="AA618" s="89"/>
      <c r="AB618" s="89"/>
      <c r="AC618" s="89"/>
      <c r="AD618" s="89"/>
    </row>
    <row r="619" spans="1:30" ht="14.5" x14ac:dyDescent="0.35">
      <c r="A619" s="89"/>
      <c r="B619" s="81"/>
      <c r="C619" s="89"/>
      <c r="D619" s="89"/>
      <c r="E619" s="89"/>
      <c r="F619" s="89"/>
      <c r="G619" s="89"/>
      <c r="H619" s="89"/>
      <c r="I619" s="89"/>
      <c r="J619" s="89"/>
      <c r="K619" s="89"/>
      <c r="L619" s="89"/>
      <c r="M619" s="89"/>
      <c r="N619" s="89"/>
      <c r="O619" s="89"/>
      <c r="P619" s="89"/>
      <c r="Q619" s="89"/>
      <c r="R619" s="89"/>
      <c r="S619" s="89"/>
      <c r="T619" s="89"/>
      <c r="U619" s="89"/>
      <c r="V619" s="89"/>
      <c r="W619" s="89"/>
      <c r="X619" s="89"/>
      <c r="Y619" s="89"/>
      <c r="Z619" s="89"/>
      <c r="AA619" s="89"/>
      <c r="AB619" s="89"/>
      <c r="AC619" s="89"/>
      <c r="AD619" s="89"/>
    </row>
    <row r="620" spans="1:30" ht="14.5" x14ac:dyDescent="0.35">
      <c r="A620" s="89"/>
      <c r="B620" s="81"/>
      <c r="C620" s="89"/>
      <c r="D620" s="89"/>
      <c r="E620" s="89"/>
      <c r="F620" s="89"/>
      <c r="G620" s="89"/>
      <c r="H620" s="89"/>
      <c r="I620" s="89"/>
      <c r="J620" s="89"/>
      <c r="K620" s="89"/>
      <c r="L620" s="89"/>
      <c r="M620" s="89"/>
      <c r="N620" s="89"/>
      <c r="O620" s="89"/>
      <c r="P620" s="89"/>
      <c r="Q620" s="89"/>
      <c r="R620" s="89"/>
      <c r="S620" s="89"/>
      <c r="T620" s="89"/>
      <c r="U620" s="89"/>
      <c r="V620" s="89"/>
      <c r="W620" s="89"/>
      <c r="X620" s="89"/>
      <c r="Y620" s="89"/>
      <c r="Z620" s="89"/>
      <c r="AA620" s="89"/>
      <c r="AB620" s="89"/>
      <c r="AC620" s="89"/>
      <c r="AD620" s="89"/>
    </row>
    <row r="621" spans="1:30" ht="14.5" x14ac:dyDescent="0.35">
      <c r="A621" s="89"/>
      <c r="B621" s="81"/>
      <c r="C621" s="89"/>
      <c r="D621" s="89"/>
      <c r="E621" s="89"/>
      <c r="F621" s="89"/>
      <c r="G621" s="89"/>
      <c r="H621" s="89"/>
      <c r="I621" s="89"/>
      <c r="J621" s="89"/>
      <c r="K621" s="89"/>
      <c r="L621" s="89"/>
      <c r="M621" s="89"/>
      <c r="N621" s="89"/>
      <c r="O621" s="89"/>
      <c r="P621" s="89"/>
      <c r="Q621" s="89"/>
      <c r="R621" s="89"/>
      <c r="S621" s="89"/>
      <c r="T621" s="89"/>
      <c r="U621" s="89"/>
      <c r="V621" s="89"/>
      <c r="W621" s="89"/>
      <c r="X621" s="89"/>
      <c r="Y621" s="89"/>
      <c r="Z621" s="89"/>
      <c r="AA621" s="89"/>
      <c r="AB621" s="89"/>
      <c r="AC621" s="89"/>
      <c r="AD621" s="89"/>
    </row>
    <row r="622" spans="1:30" ht="14.5" x14ac:dyDescent="0.35">
      <c r="A622" s="89"/>
      <c r="B622" s="81"/>
      <c r="C622" s="89"/>
      <c r="D622" s="89"/>
      <c r="E622" s="89"/>
      <c r="F622" s="89"/>
      <c r="G622" s="89"/>
      <c r="H622" s="89"/>
      <c r="I622" s="89"/>
      <c r="J622" s="89"/>
      <c r="K622" s="89"/>
      <c r="L622" s="89"/>
      <c r="M622" s="89"/>
      <c r="N622" s="89"/>
      <c r="O622" s="89"/>
      <c r="P622" s="89"/>
      <c r="Q622" s="89"/>
      <c r="R622" s="89"/>
      <c r="S622" s="89"/>
      <c r="T622" s="89"/>
      <c r="U622" s="89"/>
      <c r="V622" s="89"/>
      <c r="W622" s="89"/>
      <c r="X622" s="89"/>
      <c r="Y622" s="89"/>
      <c r="Z622" s="89"/>
      <c r="AA622" s="89"/>
      <c r="AB622" s="89"/>
      <c r="AC622" s="89"/>
      <c r="AD622" s="89"/>
    </row>
    <row r="623" spans="1:30" ht="14.5" x14ac:dyDescent="0.35">
      <c r="A623" s="89"/>
      <c r="B623" s="81"/>
      <c r="C623" s="89"/>
      <c r="D623" s="89"/>
      <c r="E623" s="89"/>
      <c r="F623" s="89"/>
      <c r="G623" s="89"/>
      <c r="H623" s="89"/>
      <c r="I623" s="89"/>
      <c r="J623" s="89"/>
      <c r="K623" s="89"/>
      <c r="L623" s="89"/>
      <c r="M623" s="89"/>
      <c r="N623" s="89"/>
      <c r="O623" s="89"/>
      <c r="P623" s="89"/>
      <c r="Q623" s="89"/>
      <c r="R623" s="89"/>
      <c r="S623" s="89"/>
      <c r="T623" s="89"/>
      <c r="U623" s="89"/>
      <c r="V623" s="89"/>
      <c r="W623" s="89"/>
      <c r="X623" s="89"/>
      <c r="Y623" s="89"/>
      <c r="Z623" s="89"/>
      <c r="AA623" s="89"/>
      <c r="AB623" s="89"/>
      <c r="AC623" s="89"/>
      <c r="AD623" s="89"/>
    </row>
    <row r="624" spans="1:30" ht="14.5" x14ac:dyDescent="0.35">
      <c r="A624" s="89"/>
      <c r="B624" s="81"/>
      <c r="C624" s="89"/>
      <c r="D624" s="89"/>
      <c r="E624" s="89"/>
      <c r="F624" s="89"/>
      <c r="G624" s="89"/>
      <c r="H624" s="89"/>
      <c r="I624" s="89"/>
      <c r="J624" s="89"/>
      <c r="K624" s="89"/>
      <c r="L624" s="89"/>
      <c r="M624" s="89"/>
      <c r="N624" s="89"/>
      <c r="O624" s="89"/>
      <c r="P624" s="89"/>
      <c r="Q624" s="89"/>
      <c r="R624" s="89"/>
      <c r="S624" s="89"/>
      <c r="T624" s="89"/>
      <c r="U624" s="89"/>
      <c r="V624" s="89"/>
      <c r="W624" s="89"/>
      <c r="X624" s="89"/>
      <c r="Y624" s="89"/>
      <c r="Z624" s="89"/>
      <c r="AA624" s="89"/>
      <c r="AB624" s="89"/>
      <c r="AC624" s="89"/>
      <c r="AD624" s="89"/>
    </row>
    <row r="625" spans="1:30" ht="14.5" x14ac:dyDescent="0.35">
      <c r="A625" s="89"/>
      <c r="B625" s="81"/>
      <c r="C625" s="89"/>
      <c r="D625" s="89"/>
      <c r="E625" s="89"/>
      <c r="F625" s="89"/>
      <c r="G625" s="89"/>
      <c r="H625" s="89"/>
      <c r="I625" s="89"/>
      <c r="J625" s="89"/>
      <c r="K625" s="89"/>
      <c r="L625" s="89"/>
      <c r="M625" s="89"/>
      <c r="N625" s="89"/>
      <c r="O625" s="89"/>
      <c r="P625" s="89"/>
      <c r="Q625" s="89"/>
      <c r="R625" s="89"/>
      <c r="S625" s="89"/>
      <c r="T625" s="89"/>
      <c r="U625" s="89"/>
      <c r="V625" s="89"/>
      <c r="W625" s="89"/>
      <c r="X625" s="89"/>
      <c r="Y625" s="89"/>
      <c r="Z625" s="89"/>
      <c r="AA625" s="89"/>
      <c r="AB625" s="89"/>
      <c r="AC625" s="89"/>
      <c r="AD625" s="89"/>
    </row>
    <row r="626" spans="1:30" ht="14.5" x14ac:dyDescent="0.35">
      <c r="A626" s="89"/>
      <c r="B626" s="81"/>
      <c r="C626" s="89"/>
      <c r="D626" s="89"/>
      <c r="E626" s="89"/>
      <c r="F626" s="89"/>
      <c r="G626" s="89"/>
      <c r="H626" s="89"/>
      <c r="I626" s="89"/>
      <c r="J626" s="89"/>
      <c r="K626" s="89"/>
      <c r="L626" s="89"/>
      <c r="M626" s="89"/>
      <c r="N626" s="89"/>
      <c r="O626" s="89"/>
      <c r="P626" s="89"/>
      <c r="Q626" s="89"/>
      <c r="R626" s="89"/>
      <c r="S626" s="89"/>
      <c r="T626" s="89"/>
      <c r="U626" s="89"/>
      <c r="V626" s="89"/>
      <c r="W626" s="89"/>
      <c r="X626" s="89"/>
      <c r="Y626" s="89"/>
      <c r="Z626" s="89"/>
      <c r="AA626" s="89"/>
      <c r="AB626" s="89"/>
      <c r="AC626" s="89"/>
      <c r="AD626" s="89"/>
    </row>
    <row r="627" spans="1:30" ht="14.5" x14ac:dyDescent="0.35">
      <c r="A627" s="89"/>
      <c r="B627" s="81"/>
      <c r="C627" s="89"/>
      <c r="D627" s="89"/>
      <c r="E627" s="89"/>
      <c r="F627" s="89"/>
      <c r="G627" s="89"/>
      <c r="H627" s="89"/>
      <c r="I627" s="89"/>
      <c r="J627" s="89"/>
      <c r="K627" s="89"/>
      <c r="L627" s="89"/>
      <c r="M627" s="89"/>
      <c r="N627" s="89"/>
      <c r="O627" s="89"/>
      <c r="P627" s="89"/>
      <c r="Q627" s="89"/>
      <c r="R627" s="89"/>
      <c r="S627" s="89"/>
      <c r="T627" s="89"/>
      <c r="U627" s="89"/>
      <c r="V627" s="89"/>
      <c r="W627" s="89"/>
      <c r="X627" s="89"/>
      <c r="Y627" s="89"/>
      <c r="Z627" s="89"/>
      <c r="AA627" s="89"/>
      <c r="AB627" s="89"/>
      <c r="AC627" s="89"/>
      <c r="AD627" s="89"/>
    </row>
    <row r="628" spans="1:30" ht="14.5" x14ac:dyDescent="0.35">
      <c r="A628" s="89"/>
      <c r="B628" s="81"/>
      <c r="C628" s="89"/>
      <c r="D628" s="89"/>
      <c r="E628" s="89"/>
      <c r="F628" s="89"/>
      <c r="G628" s="89"/>
      <c r="H628" s="89"/>
      <c r="I628" s="89"/>
      <c r="J628" s="89"/>
      <c r="K628" s="89"/>
      <c r="L628" s="89"/>
      <c r="M628" s="89"/>
      <c r="N628" s="89"/>
      <c r="O628" s="89"/>
      <c r="P628" s="89"/>
      <c r="Q628" s="89"/>
      <c r="R628" s="89"/>
      <c r="S628" s="89"/>
      <c r="T628" s="89"/>
      <c r="U628" s="89"/>
      <c r="V628" s="89"/>
      <c r="W628" s="89"/>
      <c r="X628" s="89"/>
      <c r="Y628" s="89"/>
      <c r="Z628" s="89"/>
      <c r="AA628" s="89"/>
      <c r="AB628" s="89"/>
      <c r="AC628" s="89"/>
      <c r="AD628" s="89"/>
    </row>
    <row r="629" spans="1:30" ht="14.5" x14ac:dyDescent="0.35">
      <c r="A629" s="89"/>
      <c r="B629" s="81"/>
      <c r="C629" s="89"/>
      <c r="D629" s="89"/>
      <c r="E629" s="89"/>
      <c r="F629" s="89"/>
      <c r="G629" s="89"/>
      <c r="H629" s="89"/>
      <c r="I629" s="89"/>
      <c r="J629" s="89"/>
      <c r="K629" s="89"/>
      <c r="L629" s="89"/>
      <c r="M629" s="89"/>
      <c r="N629" s="89"/>
      <c r="O629" s="89"/>
      <c r="P629" s="89"/>
      <c r="Q629" s="89"/>
      <c r="R629" s="89"/>
      <c r="S629" s="89"/>
      <c r="T629" s="89"/>
      <c r="U629" s="89"/>
      <c r="V629" s="89"/>
      <c r="W629" s="89"/>
      <c r="X629" s="89"/>
      <c r="Y629" s="89"/>
      <c r="Z629" s="89"/>
      <c r="AA629" s="89"/>
      <c r="AB629" s="89"/>
      <c r="AC629" s="89"/>
      <c r="AD629" s="89"/>
    </row>
    <row r="630" spans="1:30" ht="14.5" x14ac:dyDescent="0.35">
      <c r="A630" s="89"/>
      <c r="B630" s="81"/>
      <c r="C630" s="89"/>
      <c r="D630" s="89"/>
      <c r="E630" s="89"/>
      <c r="F630" s="89"/>
      <c r="G630" s="89"/>
      <c r="H630" s="89"/>
      <c r="I630" s="89"/>
      <c r="J630" s="89"/>
      <c r="K630" s="89"/>
      <c r="L630" s="89"/>
      <c r="M630" s="89"/>
      <c r="N630" s="89"/>
      <c r="O630" s="89"/>
      <c r="P630" s="89"/>
      <c r="Q630" s="89"/>
      <c r="R630" s="89"/>
      <c r="S630" s="89"/>
      <c r="T630" s="89"/>
      <c r="U630" s="89"/>
      <c r="V630" s="89"/>
      <c r="W630" s="89"/>
      <c r="X630" s="89"/>
      <c r="Y630" s="89"/>
      <c r="Z630" s="89"/>
      <c r="AA630" s="89"/>
      <c r="AB630" s="89"/>
      <c r="AC630" s="89"/>
      <c r="AD630" s="89"/>
    </row>
    <row r="631" spans="1:30" ht="14.5" x14ac:dyDescent="0.35">
      <c r="A631" s="89"/>
      <c r="B631" s="81"/>
      <c r="C631" s="89"/>
      <c r="D631" s="89"/>
      <c r="E631" s="89"/>
      <c r="F631" s="89"/>
      <c r="G631" s="89"/>
      <c r="H631" s="89"/>
      <c r="I631" s="89"/>
      <c r="J631" s="89"/>
      <c r="K631" s="89"/>
      <c r="L631" s="89"/>
      <c r="M631" s="89"/>
      <c r="N631" s="89"/>
      <c r="O631" s="89"/>
      <c r="P631" s="89"/>
      <c r="Q631" s="89"/>
      <c r="R631" s="89"/>
      <c r="S631" s="89"/>
      <c r="T631" s="89"/>
      <c r="U631" s="89"/>
      <c r="V631" s="89"/>
      <c r="W631" s="89"/>
      <c r="X631" s="89"/>
      <c r="Y631" s="89"/>
      <c r="Z631" s="89"/>
      <c r="AA631" s="89"/>
      <c r="AB631" s="89"/>
      <c r="AC631" s="89"/>
      <c r="AD631" s="89"/>
    </row>
    <row r="632" spans="1:30" ht="14.5" x14ac:dyDescent="0.35">
      <c r="A632" s="89"/>
      <c r="B632" s="81"/>
      <c r="C632" s="89"/>
      <c r="D632" s="89"/>
      <c r="E632" s="89"/>
      <c r="F632" s="89"/>
      <c r="G632" s="89"/>
      <c r="H632" s="89"/>
      <c r="I632" s="89"/>
      <c r="J632" s="89"/>
      <c r="K632" s="89"/>
      <c r="L632" s="89"/>
      <c r="M632" s="89"/>
      <c r="N632" s="89"/>
      <c r="O632" s="89"/>
      <c r="P632" s="89"/>
      <c r="Q632" s="89"/>
      <c r="R632" s="89"/>
      <c r="S632" s="89"/>
      <c r="T632" s="89"/>
      <c r="U632" s="89"/>
      <c r="V632" s="89"/>
      <c r="W632" s="89"/>
      <c r="X632" s="89"/>
      <c r="Y632" s="89"/>
      <c r="Z632" s="89"/>
      <c r="AA632" s="89"/>
      <c r="AB632" s="89"/>
      <c r="AC632" s="89"/>
      <c r="AD632" s="89"/>
    </row>
    <row r="633" spans="1:30" ht="14.5" x14ac:dyDescent="0.35">
      <c r="A633" s="89"/>
      <c r="B633" s="81"/>
      <c r="C633" s="89"/>
      <c r="D633" s="89"/>
      <c r="E633" s="89"/>
      <c r="F633" s="89"/>
      <c r="G633" s="89"/>
      <c r="H633" s="89"/>
      <c r="I633" s="89"/>
      <c r="J633" s="89"/>
      <c r="K633" s="89"/>
      <c r="L633" s="89"/>
      <c r="M633" s="89"/>
      <c r="N633" s="89"/>
      <c r="O633" s="89"/>
      <c r="P633" s="89"/>
      <c r="Q633" s="89"/>
      <c r="R633" s="89"/>
      <c r="S633" s="89"/>
      <c r="T633" s="89"/>
      <c r="U633" s="89"/>
      <c r="V633" s="89"/>
      <c r="W633" s="89"/>
      <c r="X633" s="89"/>
      <c r="Y633" s="89"/>
      <c r="Z633" s="89"/>
      <c r="AA633" s="89"/>
      <c r="AB633" s="89"/>
      <c r="AC633" s="89"/>
      <c r="AD633" s="89"/>
    </row>
    <row r="634" spans="1:30" ht="14.5" x14ac:dyDescent="0.35">
      <c r="A634" s="89"/>
      <c r="B634" s="81"/>
      <c r="C634" s="89"/>
      <c r="D634" s="89"/>
      <c r="E634" s="89"/>
      <c r="F634" s="89"/>
      <c r="G634" s="89"/>
      <c r="H634" s="89"/>
      <c r="I634" s="89"/>
      <c r="J634" s="89"/>
      <c r="K634" s="89"/>
      <c r="L634" s="89"/>
      <c r="M634" s="89"/>
      <c r="N634" s="89"/>
      <c r="O634" s="89"/>
      <c r="P634" s="89"/>
      <c r="Q634" s="89"/>
      <c r="R634" s="89"/>
      <c r="S634" s="89"/>
      <c r="T634" s="89"/>
      <c r="U634" s="89"/>
      <c r="V634" s="89"/>
      <c r="W634" s="89"/>
      <c r="X634" s="89"/>
      <c r="Y634" s="89"/>
      <c r="Z634" s="89"/>
      <c r="AA634" s="89"/>
      <c r="AB634" s="89"/>
      <c r="AC634" s="89"/>
      <c r="AD634" s="89"/>
    </row>
    <row r="635" spans="1:30" ht="14.5" x14ac:dyDescent="0.35">
      <c r="A635" s="89"/>
      <c r="B635" s="81"/>
      <c r="C635" s="89"/>
      <c r="D635" s="89"/>
      <c r="E635" s="89"/>
      <c r="F635" s="89"/>
      <c r="G635" s="89"/>
      <c r="H635" s="89"/>
      <c r="I635" s="89"/>
      <c r="J635" s="89"/>
      <c r="K635" s="89"/>
      <c r="L635" s="89"/>
      <c r="M635" s="89"/>
      <c r="N635" s="89"/>
      <c r="O635" s="89"/>
      <c r="P635" s="89"/>
      <c r="Q635" s="89"/>
      <c r="R635" s="89"/>
      <c r="S635" s="89"/>
      <c r="T635" s="89"/>
      <c r="U635" s="89"/>
      <c r="V635" s="89"/>
      <c r="W635" s="89"/>
      <c r="X635" s="89"/>
      <c r="Y635" s="89"/>
      <c r="Z635" s="89"/>
      <c r="AA635" s="89"/>
      <c r="AB635" s="89"/>
      <c r="AC635" s="89"/>
      <c r="AD635" s="89"/>
    </row>
    <row r="636" spans="1:30" ht="14.5" x14ac:dyDescent="0.35">
      <c r="A636" s="89"/>
      <c r="B636" s="81"/>
      <c r="C636" s="89"/>
      <c r="D636" s="89"/>
      <c r="E636" s="89"/>
      <c r="F636" s="89"/>
      <c r="G636" s="89"/>
      <c r="H636" s="89"/>
      <c r="I636" s="89"/>
      <c r="J636" s="89"/>
      <c r="K636" s="89"/>
      <c r="L636" s="89"/>
      <c r="M636" s="89"/>
      <c r="N636" s="89"/>
      <c r="O636" s="89"/>
      <c r="P636" s="89"/>
      <c r="Q636" s="89"/>
      <c r="R636" s="89"/>
      <c r="S636" s="89"/>
      <c r="T636" s="89"/>
      <c r="U636" s="89"/>
      <c r="V636" s="89"/>
      <c r="W636" s="89"/>
      <c r="X636" s="89"/>
      <c r="Y636" s="89"/>
      <c r="Z636" s="89"/>
      <c r="AA636" s="89"/>
      <c r="AB636" s="89"/>
      <c r="AC636" s="89"/>
      <c r="AD636" s="89"/>
    </row>
    <row r="637" spans="1:30" ht="14.5" x14ac:dyDescent="0.35">
      <c r="A637" s="89"/>
      <c r="B637" s="81"/>
      <c r="C637" s="89"/>
      <c r="D637" s="89"/>
      <c r="E637" s="89"/>
      <c r="F637" s="89"/>
      <c r="G637" s="89"/>
      <c r="H637" s="89"/>
      <c r="I637" s="89"/>
      <c r="J637" s="89"/>
      <c r="K637" s="89"/>
      <c r="L637" s="89"/>
      <c r="M637" s="89"/>
      <c r="N637" s="89"/>
      <c r="O637" s="89"/>
      <c r="P637" s="89"/>
      <c r="Q637" s="89"/>
      <c r="R637" s="89"/>
      <c r="S637" s="89"/>
      <c r="T637" s="89"/>
      <c r="U637" s="89"/>
      <c r="V637" s="89"/>
      <c r="W637" s="89"/>
      <c r="X637" s="89"/>
      <c r="Y637" s="89"/>
      <c r="Z637" s="89"/>
      <c r="AA637" s="89"/>
      <c r="AB637" s="89"/>
      <c r="AC637" s="89"/>
      <c r="AD637" s="89"/>
    </row>
    <row r="638" spans="1:30" ht="14.5" x14ac:dyDescent="0.35">
      <c r="A638" s="89"/>
      <c r="B638" s="81"/>
      <c r="C638" s="89"/>
      <c r="D638" s="89"/>
      <c r="E638" s="89"/>
      <c r="F638" s="89"/>
      <c r="G638" s="89"/>
      <c r="H638" s="89"/>
      <c r="I638" s="89"/>
      <c r="J638" s="89"/>
      <c r="K638" s="89"/>
      <c r="L638" s="89"/>
      <c r="M638" s="89"/>
      <c r="N638" s="89"/>
      <c r="O638" s="89"/>
      <c r="P638" s="89"/>
      <c r="Q638" s="89"/>
      <c r="R638" s="89"/>
      <c r="S638" s="89"/>
      <c r="T638" s="89"/>
      <c r="U638" s="89"/>
      <c r="V638" s="89"/>
      <c r="W638" s="89"/>
      <c r="X638" s="89"/>
      <c r="Y638" s="89"/>
      <c r="Z638" s="89"/>
      <c r="AA638" s="89"/>
      <c r="AB638" s="89"/>
      <c r="AC638" s="89"/>
      <c r="AD638" s="89"/>
    </row>
    <row r="639" spans="1:30" ht="14.5" x14ac:dyDescent="0.35">
      <c r="A639" s="89"/>
      <c r="B639" s="81"/>
      <c r="C639" s="89"/>
      <c r="D639" s="89"/>
      <c r="E639" s="89"/>
      <c r="F639" s="89"/>
      <c r="G639" s="89"/>
      <c r="H639" s="89"/>
      <c r="I639" s="89"/>
      <c r="J639" s="89"/>
      <c r="K639" s="89"/>
      <c r="L639" s="89"/>
      <c r="M639" s="89"/>
      <c r="N639" s="89"/>
      <c r="O639" s="89"/>
      <c r="P639" s="89"/>
      <c r="Q639" s="89"/>
      <c r="R639" s="89"/>
      <c r="S639" s="89"/>
      <c r="T639" s="89"/>
      <c r="U639" s="89"/>
      <c r="V639" s="89"/>
      <c r="W639" s="89"/>
      <c r="X639" s="89"/>
      <c r="Y639" s="89"/>
      <c r="Z639" s="89"/>
      <c r="AA639" s="89"/>
      <c r="AB639" s="89"/>
      <c r="AC639" s="89"/>
      <c r="AD639" s="89"/>
    </row>
    <row r="640" spans="1:30" ht="14.5" x14ac:dyDescent="0.35">
      <c r="A640" s="89"/>
      <c r="B640" s="81"/>
      <c r="C640" s="89"/>
      <c r="D640" s="89"/>
      <c r="E640" s="89"/>
      <c r="F640" s="89"/>
      <c r="G640" s="89"/>
      <c r="H640" s="89"/>
      <c r="I640" s="89"/>
      <c r="J640" s="89"/>
      <c r="K640" s="89"/>
      <c r="L640" s="89"/>
      <c r="M640" s="89"/>
      <c r="N640" s="89"/>
      <c r="O640" s="89"/>
      <c r="P640" s="89"/>
      <c r="Q640" s="89"/>
      <c r="R640" s="89"/>
      <c r="S640" s="89"/>
      <c r="T640" s="89"/>
      <c r="U640" s="89"/>
      <c r="V640" s="89"/>
      <c r="W640" s="89"/>
      <c r="X640" s="89"/>
      <c r="Y640" s="89"/>
      <c r="Z640" s="89"/>
      <c r="AA640" s="89"/>
      <c r="AB640" s="89"/>
      <c r="AC640" s="89"/>
      <c r="AD640" s="89"/>
    </row>
    <row r="641" spans="1:30" ht="14.5" x14ac:dyDescent="0.35">
      <c r="A641" s="89"/>
      <c r="B641" s="81"/>
      <c r="C641" s="89"/>
      <c r="D641" s="89"/>
      <c r="E641" s="89"/>
      <c r="F641" s="89"/>
      <c r="G641" s="89"/>
      <c r="H641" s="89"/>
      <c r="I641" s="89"/>
      <c r="J641" s="89"/>
      <c r="K641" s="89"/>
      <c r="L641" s="89"/>
      <c r="M641" s="89"/>
      <c r="N641" s="89"/>
      <c r="O641" s="89"/>
      <c r="P641" s="89"/>
      <c r="Q641" s="89"/>
      <c r="R641" s="89"/>
      <c r="S641" s="89"/>
      <c r="T641" s="89"/>
      <c r="U641" s="89"/>
      <c r="V641" s="89"/>
      <c r="W641" s="89"/>
      <c r="X641" s="89"/>
      <c r="Y641" s="89"/>
      <c r="Z641" s="89"/>
      <c r="AA641" s="89"/>
      <c r="AB641" s="89"/>
      <c r="AC641" s="89"/>
      <c r="AD641" s="89"/>
    </row>
    <row r="642" spans="1:30" ht="14.5" x14ac:dyDescent="0.35">
      <c r="A642" s="89"/>
      <c r="B642" s="81"/>
      <c r="C642" s="89"/>
      <c r="D642" s="89"/>
      <c r="E642" s="89"/>
      <c r="F642" s="89"/>
      <c r="G642" s="89"/>
      <c r="H642" s="89"/>
      <c r="I642" s="89"/>
      <c r="J642" s="89"/>
      <c r="K642" s="89"/>
      <c r="L642" s="89"/>
      <c r="M642" s="89"/>
      <c r="N642" s="89"/>
      <c r="O642" s="89"/>
      <c r="P642" s="89"/>
      <c r="Q642" s="89"/>
      <c r="R642" s="89"/>
      <c r="S642" s="89"/>
      <c r="T642" s="89"/>
      <c r="U642" s="89"/>
      <c r="V642" s="89"/>
      <c r="W642" s="89"/>
      <c r="X642" s="89"/>
      <c r="Y642" s="89"/>
      <c r="Z642" s="89"/>
      <c r="AA642" s="89"/>
      <c r="AB642" s="89"/>
      <c r="AC642" s="89"/>
      <c r="AD642" s="89"/>
    </row>
    <row r="643" spans="1:30" ht="14.5" x14ac:dyDescent="0.35">
      <c r="A643" s="89"/>
      <c r="B643" s="81"/>
      <c r="C643" s="89"/>
      <c r="D643" s="89"/>
      <c r="E643" s="89"/>
      <c r="F643" s="89"/>
      <c r="G643" s="89"/>
      <c r="H643" s="89"/>
      <c r="I643" s="89"/>
      <c r="J643" s="89"/>
      <c r="K643" s="89"/>
      <c r="L643" s="89"/>
      <c r="M643" s="89"/>
      <c r="N643" s="89"/>
      <c r="O643" s="89"/>
      <c r="P643" s="89"/>
      <c r="Q643" s="89"/>
      <c r="R643" s="89"/>
      <c r="S643" s="89"/>
      <c r="T643" s="89"/>
      <c r="U643" s="89"/>
      <c r="V643" s="89"/>
      <c r="W643" s="89"/>
      <c r="X643" s="89"/>
      <c r="Y643" s="89"/>
      <c r="Z643" s="89"/>
      <c r="AA643" s="89"/>
      <c r="AB643" s="89"/>
      <c r="AC643" s="89"/>
      <c r="AD643" s="89"/>
    </row>
    <row r="644" spans="1:30" ht="14.5" x14ac:dyDescent="0.35">
      <c r="A644" s="89"/>
      <c r="B644" s="81"/>
      <c r="C644" s="89"/>
      <c r="D644" s="89"/>
      <c r="E644" s="89"/>
      <c r="F644" s="89"/>
      <c r="G644" s="89"/>
      <c r="H644" s="89"/>
      <c r="I644" s="89"/>
      <c r="J644" s="89"/>
      <c r="K644" s="89"/>
      <c r="L644" s="89"/>
      <c r="M644" s="89"/>
      <c r="N644" s="89"/>
      <c r="O644" s="89"/>
      <c r="P644" s="89"/>
      <c r="Q644" s="89"/>
      <c r="R644" s="89"/>
      <c r="S644" s="89"/>
      <c r="T644" s="89"/>
      <c r="U644" s="89"/>
      <c r="V644" s="89"/>
      <c r="W644" s="89"/>
      <c r="X644" s="89"/>
      <c r="Y644" s="89"/>
      <c r="Z644" s="89"/>
      <c r="AA644" s="89"/>
      <c r="AB644" s="89"/>
      <c r="AC644" s="89"/>
      <c r="AD644" s="89"/>
    </row>
    <row r="645" spans="1:30" ht="14.5" x14ac:dyDescent="0.35">
      <c r="A645" s="89"/>
      <c r="B645" s="81"/>
      <c r="C645" s="89"/>
      <c r="D645" s="89"/>
      <c r="E645" s="89"/>
      <c r="F645" s="89"/>
      <c r="G645" s="89"/>
      <c r="H645" s="89"/>
      <c r="I645" s="89"/>
      <c r="J645" s="89"/>
      <c r="K645" s="89"/>
      <c r="L645" s="89"/>
      <c r="M645" s="89"/>
      <c r="N645" s="89"/>
      <c r="O645" s="89"/>
      <c r="P645" s="89"/>
      <c r="Q645" s="89"/>
      <c r="R645" s="89"/>
      <c r="S645" s="89"/>
      <c r="T645" s="89"/>
      <c r="U645" s="89"/>
      <c r="V645" s="89"/>
      <c r="W645" s="89"/>
      <c r="X645" s="89"/>
      <c r="Y645" s="89"/>
      <c r="Z645" s="89"/>
      <c r="AA645" s="89"/>
      <c r="AB645" s="89"/>
      <c r="AC645" s="89"/>
      <c r="AD645" s="89"/>
    </row>
    <row r="646" spans="1:30" ht="14.5" x14ac:dyDescent="0.35">
      <c r="A646" s="89"/>
      <c r="B646" s="81"/>
      <c r="C646" s="89"/>
      <c r="D646" s="89"/>
      <c r="E646" s="89"/>
      <c r="F646" s="89"/>
      <c r="G646" s="89"/>
      <c r="H646" s="89"/>
      <c r="I646" s="89"/>
      <c r="J646" s="89"/>
      <c r="K646" s="89"/>
      <c r="L646" s="89"/>
      <c r="M646" s="89"/>
      <c r="N646" s="89"/>
      <c r="O646" s="89"/>
      <c r="P646" s="89"/>
      <c r="Q646" s="89"/>
      <c r="R646" s="89"/>
      <c r="S646" s="89"/>
      <c r="T646" s="89"/>
      <c r="U646" s="89"/>
      <c r="V646" s="89"/>
      <c r="W646" s="89"/>
      <c r="X646" s="89"/>
      <c r="Y646" s="89"/>
      <c r="Z646" s="89"/>
      <c r="AA646" s="89"/>
      <c r="AB646" s="89"/>
      <c r="AC646" s="89"/>
      <c r="AD646" s="89"/>
    </row>
    <row r="647" spans="1:30" ht="14.5" x14ac:dyDescent="0.35">
      <c r="A647" s="89"/>
      <c r="B647" s="81"/>
      <c r="C647" s="89"/>
      <c r="D647" s="89"/>
      <c r="E647" s="89"/>
      <c r="F647" s="89"/>
      <c r="G647" s="89"/>
      <c r="H647" s="89"/>
      <c r="I647" s="89"/>
      <c r="J647" s="89"/>
      <c r="K647" s="89"/>
      <c r="L647" s="89"/>
      <c r="M647" s="89"/>
      <c r="N647" s="89"/>
      <c r="O647" s="89"/>
      <c r="P647" s="89"/>
      <c r="Q647" s="89"/>
      <c r="R647" s="89"/>
      <c r="S647" s="89"/>
      <c r="T647" s="89"/>
      <c r="U647" s="89"/>
      <c r="V647" s="89"/>
      <c r="W647" s="89"/>
      <c r="X647" s="89"/>
      <c r="Y647" s="89"/>
      <c r="Z647" s="89"/>
      <c r="AA647" s="89"/>
      <c r="AB647" s="89"/>
      <c r="AC647" s="89"/>
      <c r="AD647" s="89"/>
    </row>
    <row r="648" spans="1:30" ht="14.5" x14ac:dyDescent="0.35">
      <c r="A648" s="89"/>
      <c r="B648" s="81"/>
      <c r="C648" s="89"/>
      <c r="D648" s="89"/>
      <c r="E648" s="89"/>
      <c r="F648" s="89"/>
      <c r="G648" s="89"/>
      <c r="H648" s="89"/>
      <c r="I648" s="89"/>
      <c r="J648" s="89"/>
      <c r="K648" s="89"/>
      <c r="L648" s="89"/>
      <c r="M648" s="89"/>
      <c r="N648" s="89"/>
      <c r="O648" s="89"/>
      <c r="P648" s="89"/>
      <c r="Q648" s="89"/>
      <c r="R648" s="89"/>
      <c r="S648" s="89"/>
      <c r="T648" s="89"/>
      <c r="U648" s="89"/>
      <c r="V648" s="89"/>
      <c r="W648" s="89"/>
      <c r="X648" s="89"/>
      <c r="Y648" s="89"/>
      <c r="Z648" s="89"/>
      <c r="AA648" s="89"/>
      <c r="AB648" s="89"/>
      <c r="AC648" s="89"/>
      <c r="AD648" s="89"/>
    </row>
    <row r="649" spans="1:30" ht="14.5" x14ac:dyDescent="0.35">
      <c r="A649" s="89"/>
      <c r="B649" s="81"/>
      <c r="C649" s="89"/>
      <c r="D649" s="89"/>
      <c r="E649" s="89"/>
      <c r="F649" s="89"/>
      <c r="G649" s="89"/>
      <c r="H649" s="89"/>
      <c r="I649" s="89"/>
      <c r="J649" s="89"/>
      <c r="K649" s="89"/>
      <c r="L649" s="89"/>
      <c r="M649" s="89"/>
      <c r="N649" s="89"/>
      <c r="O649" s="89"/>
      <c r="P649" s="89"/>
      <c r="Q649" s="89"/>
      <c r="R649" s="89"/>
      <c r="S649" s="89"/>
      <c r="T649" s="89"/>
      <c r="U649" s="89"/>
      <c r="V649" s="89"/>
      <c r="W649" s="89"/>
      <c r="X649" s="89"/>
      <c r="Y649" s="89"/>
      <c r="Z649" s="89"/>
      <c r="AA649" s="89"/>
      <c r="AB649" s="89"/>
      <c r="AC649" s="89"/>
      <c r="AD649" s="89"/>
    </row>
    <row r="650" spans="1:30" ht="14.5" x14ac:dyDescent="0.35">
      <c r="A650" s="89"/>
      <c r="B650" s="81"/>
      <c r="C650" s="89"/>
      <c r="D650" s="89"/>
      <c r="E650" s="89"/>
      <c r="F650" s="89"/>
      <c r="G650" s="89"/>
      <c r="H650" s="89"/>
      <c r="I650" s="89"/>
      <c r="J650" s="89"/>
      <c r="K650" s="89"/>
      <c r="L650" s="89"/>
      <c r="M650" s="89"/>
      <c r="N650" s="89"/>
      <c r="O650" s="89"/>
      <c r="P650" s="89"/>
      <c r="Q650" s="89"/>
      <c r="R650" s="89"/>
      <c r="S650" s="89"/>
      <c r="T650" s="89"/>
      <c r="U650" s="89"/>
      <c r="V650" s="89"/>
      <c r="W650" s="89"/>
      <c r="X650" s="89"/>
      <c r="Y650" s="89"/>
      <c r="Z650" s="89"/>
      <c r="AA650" s="89"/>
      <c r="AB650" s="89"/>
      <c r="AC650" s="89"/>
      <c r="AD650" s="89"/>
    </row>
    <row r="651" spans="1:30" ht="14.5" x14ac:dyDescent="0.35">
      <c r="A651" s="89"/>
      <c r="B651" s="81"/>
      <c r="C651" s="89"/>
      <c r="D651" s="89"/>
      <c r="E651" s="89"/>
      <c r="F651" s="89"/>
      <c r="G651" s="89"/>
      <c r="H651" s="89"/>
      <c r="I651" s="89"/>
      <c r="J651" s="89"/>
      <c r="K651" s="89"/>
      <c r="L651" s="89"/>
      <c r="M651" s="89"/>
      <c r="N651" s="89"/>
      <c r="O651" s="89"/>
      <c r="P651" s="89"/>
      <c r="Q651" s="89"/>
      <c r="R651" s="89"/>
      <c r="S651" s="89"/>
      <c r="T651" s="89"/>
      <c r="U651" s="89"/>
      <c r="V651" s="89"/>
      <c r="W651" s="89"/>
      <c r="X651" s="89"/>
      <c r="Y651" s="89"/>
      <c r="Z651" s="89"/>
      <c r="AA651" s="89"/>
      <c r="AB651" s="89"/>
      <c r="AC651" s="89"/>
      <c r="AD651" s="89"/>
    </row>
    <row r="652" spans="1:30" ht="14.5" x14ac:dyDescent="0.35">
      <c r="A652" s="89"/>
      <c r="B652" s="81"/>
      <c r="C652" s="89"/>
      <c r="D652" s="89"/>
      <c r="E652" s="89"/>
      <c r="F652" s="89"/>
      <c r="G652" s="89"/>
      <c r="H652" s="89"/>
      <c r="I652" s="89"/>
      <c r="J652" s="89"/>
      <c r="K652" s="89"/>
      <c r="L652" s="89"/>
      <c r="M652" s="89"/>
      <c r="N652" s="89"/>
      <c r="O652" s="89"/>
      <c r="P652" s="89"/>
      <c r="Q652" s="89"/>
      <c r="R652" s="89"/>
      <c r="S652" s="89"/>
      <c r="T652" s="89"/>
      <c r="U652" s="89"/>
      <c r="V652" s="89"/>
      <c r="W652" s="89"/>
      <c r="X652" s="89"/>
      <c r="Y652" s="89"/>
      <c r="Z652" s="89"/>
      <c r="AA652" s="89"/>
      <c r="AB652" s="89"/>
      <c r="AC652" s="89"/>
      <c r="AD652" s="89"/>
    </row>
    <row r="653" spans="1:30" ht="14.5" x14ac:dyDescent="0.35">
      <c r="A653" s="89"/>
      <c r="B653" s="81"/>
      <c r="C653" s="89"/>
      <c r="D653" s="89"/>
      <c r="E653" s="89"/>
      <c r="F653" s="89"/>
      <c r="G653" s="89"/>
      <c r="H653" s="89"/>
      <c r="I653" s="89"/>
      <c r="J653" s="89"/>
      <c r="K653" s="89"/>
      <c r="L653" s="89"/>
      <c r="M653" s="89"/>
      <c r="N653" s="89"/>
      <c r="O653" s="89"/>
      <c r="P653" s="89"/>
      <c r="Q653" s="89"/>
      <c r="R653" s="89"/>
      <c r="S653" s="89"/>
      <c r="T653" s="89"/>
      <c r="U653" s="89"/>
      <c r="V653" s="89"/>
      <c r="W653" s="89"/>
      <c r="X653" s="89"/>
      <c r="Y653" s="89"/>
      <c r="Z653" s="89"/>
      <c r="AA653" s="89"/>
      <c r="AB653" s="89"/>
      <c r="AC653" s="89"/>
      <c r="AD653" s="89"/>
    </row>
    <row r="654" spans="1:30" ht="14.5" x14ac:dyDescent="0.35">
      <c r="A654" s="89"/>
      <c r="B654" s="81"/>
      <c r="C654" s="89"/>
      <c r="D654" s="89"/>
      <c r="E654" s="89"/>
      <c r="F654" s="89"/>
      <c r="G654" s="89"/>
      <c r="H654" s="89"/>
      <c r="I654" s="89"/>
      <c r="J654" s="89"/>
      <c r="K654" s="89"/>
      <c r="L654" s="89"/>
      <c r="M654" s="89"/>
      <c r="N654" s="89"/>
      <c r="O654" s="89"/>
      <c r="P654" s="89"/>
      <c r="Q654" s="89"/>
      <c r="R654" s="89"/>
      <c r="S654" s="89"/>
      <c r="T654" s="89"/>
      <c r="U654" s="89"/>
      <c r="V654" s="89"/>
      <c r="W654" s="89"/>
      <c r="X654" s="89"/>
      <c r="Y654" s="89"/>
      <c r="Z654" s="89"/>
      <c r="AA654" s="89"/>
      <c r="AB654" s="89"/>
      <c r="AC654" s="89"/>
      <c r="AD654" s="89"/>
    </row>
    <row r="655" spans="1:30" ht="14.5" x14ac:dyDescent="0.35">
      <c r="A655" s="89"/>
      <c r="B655" s="81"/>
      <c r="C655" s="89"/>
      <c r="D655" s="89"/>
      <c r="E655" s="89"/>
      <c r="F655" s="89"/>
      <c r="G655" s="89"/>
      <c r="H655" s="89"/>
      <c r="I655" s="89"/>
      <c r="J655" s="89"/>
      <c r="K655" s="89"/>
      <c r="L655" s="89"/>
      <c r="M655" s="89"/>
      <c r="N655" s="89"/>
      <c r="O655" s="89"/>
      <c r="P655" s="89"/>
      <c r="Q655" s="89"/>
      <c r="R655" s="89"/>
      <c r="S655" s="89"/>
      <c r="T655" s="89"/>
      <c r="U655" s="89"/>
      <c r="V655" s="89"/>
      <c r="W655" s="89"/>
      <c r="X655" s="89"/>
      <c r="Y655" s="89"/>
      <c r="Z655" s="89"/>
      <c r="AA655" s="89"/>
      <c r="AB655" s="89"/>
      <c r="AC655" s="89"/>
      <c r="AD655" s="89"/>
    </row>
    <row r="656" spans="1:30" ht="14.5" x14ac:dyDescent="0.35">
      <c r="A656" s="89"/>
      <c r="B656" s="81"/>
      <c r="C656" s="89"/>
      <c r="D656" s="89"/>
      <c r="E656" s="89"/>
      <c r="F656" s="89"/>
      <c r="G656" s="89"/>
      <c r="H656" s="89"/>
      <c r="I656" s="89"/>
      <c r="J656" s="89"/>
      <c r="K656" s="89"/>
      <c r="L656" s="89"/>
      <c r="M656" s="89"/>
      <c r="N656" s="89"/>
      <c r="O656" s="89"/>
      <c r="P656" s="89"/>
      <c r="Q656" s="89"/>
      <c r="R656" s="89"/>
      <c r="S656" s="89"/>
      <c r="T656" s="89"/>
      <c r="U656" s="89"/>
      <c r="V656" s="89"/>
      <c r="W656" s="89"/>
      <c r="X656" s="89"/>
      <c r="Y656" s="89"/>
      <c r="Z656" s="89"/>
      <c r="AA656" s="89"/>
      <c r="AB656" s="89"/>
      <c r="AC656" s="89"/>
      <c r="AD656" s="89"/>
    </row>
    <row r="657" spans="1:30" ht="14.5" x14ac:dyDescent="0.35">
      <c r="A657" s="89"/>
      <c r="B657" s="81"/>
      <c r="C657" s="89"/>
      <c r="D657" s="89"/>
      <c r="E657" s="89"/>
      <c r="F657" s="89"/>
      <c r="G657" s="89"/>
      <c r="H657" s="89"/>
      <c r="I657" s="89"/>
      <c r="J657" s="89"/>
      <c r="K657" s="89"/>
      <c r="L657" s="89"/>
      <c r="M657" s="89"/>
      <c r="N657" s="89"/>
      <c r="O657" s="89"/>
      <c r="P657" s="89"/>
      <c r="Q657" s="89"/>
      <c r="R657" s="89"/>
      <c r="S657" s="89"/>
      <c r="T657" s="89"/>
      <c r="U657" s="89"/>
      <c r="V657" s="89"/>
      <c r="W657" s="89"/>
      <c r="X657" s="89"/>
      <c r="Y657" s="89"/>
      <c r="Z657" s="89"/>
      <c r="AA657" s="89"/>
      <c r="AB657" s="89"/>
      <c r="AC657" s="89"/>
      <c r="AD657" s="89"/>
    </row>
    <row r="658" spans="1:30" ht="14.5" x14ac:dyDescent="0.35">
      <c r="A658" s="89"/>
      <c r="B658" s="81"/>
      <c r="C658" s="89"/>
      <c r="D658" s="89"/>
      <c r="E658" s="89"/>
      <c r="F658" s="89"/>
      <c r="G658" s="89"/>
      <c r="H658" s="89"/>
      <c r="I658" s="89"/>
      <c r="J658" s="89"/>
      <c r="K658" s="89"/>
      <c r="L658" s="89"/>
      <c r="M658" s="89"/>
      <c r="N658" s="89"/>
      <c r="O658" s="89"/>
      <c r="P658" s="89"/>
      <c r="Q658" s="89"/>
      <c r="R658" s="89"/>
      <c r="S658" s="89"/>
      <c r="T658" s="89"/>
      <c r="U658" s="89"/>
      <c r="V658" s="89"/>
      <c r="W658" s="89"/>
      <c r="X658" s="89"/>
      <c r="Y658" s="89"/>
      <c r="Z658" s="89"/>
      <c r="AA658" s="89"/>
      <c r="AB658" s="89"/>
      <c r="AC658" s="89"/>
      <c r="AD658" s="89"/>
    </row>
    <row r="659" spans="1:30" ht="14.5" x14ac:dyDescent="0.35">
      <c r="A659" s="89"/>
      <c r="B659" s="81"/>
      <c r="C659" s="89"/>
      <c r="D659" s="89"/>
      <c r="E659" s="89"/>
      <c r="F659" s="89"/>
      <c r="G659" s="89"/>
      <c r="H659" s="89"/>
      <c r="I659" s="89"/>
      <c r="J659" s="89"/>
      <c r="K659" s="89"/>
      <c r="L659" s="89"/>
      <c r="M659" s="89"/>
      <c r="N659" s="89"/>
      <c r="O659" s="89"/>
      <c r="P659" s="89"/>
      <c r="Q659" s="89"/>
      <c r="R659" s="89"/>
      <c r="S659" s="89"/>
      <c r="T659" s="89"/>
      <c r="U659" s="89"/>
      <c r="V659" s="89"/>
      <c r="W659" s="89"/>
      <c r="X659" s="89"/>
      <c r="Y659" s="89"/>
      <c r="Z659" s="89"/>
      <c r="AA659" s="89"/>
      <c r="AB659" s="89"/>
      <c r="AC659" s="89"/>
      <c r="AD659" s="89"/>
    </row>
    <row r="660" spans="1:30" ht="14.5" x14ac:dyDescent="0.35">
      <c r="A660" s="89"/>
      <c r="B660" s="81"/>
      <c r="C660" s="89"/>
      <c r="D660" s="89"/>
      <c r="E660" s="89"/>
      <c r="F660" s="89"/>
      <c r="G660" s="89"/>
      <c r="H660" s="89"/>
      <c r="I660" s="89"/>
      <c r="J660" s="89"/>
      <c r="K660" s="89"/>
      <c r="L660" s="89"/>
      <c r="M660" s="89"/>
      <c r="N660" s="89"/>
      <c r="O660" s="89"/>
      <c r="P660" s="89"/>
      <c r="Q660" s="89"/>
      <c r="R660" s="89"/>
      <c r="S660" s="89"/>
      <c r="T660" s="89"/>
      <c r="U660" s="89"/>
      <c r="V660" s="89"/>
      <c r="W660" s="89"/>
      <c r="X660" s="89"/>
      <c r="Y660" s="89"/>
      <c r="Z660" s="89"/>
      <c r="AA660" s="89"/>
      <c r="AB660" s="89"/>
      <c r="AC660" s="89"/>
      <c r="AD660" s="89"/>
    </row>
    <row r="661" spans="1:30" ht="14.5" x14ac:dyDescent="0.35">
      <c r="A661" s="89"/>
      <c r="B661" s="81"/>
      <c r="C661" s="89"/>
      <c r="D661" s="89"/>
      <c r="E661" s="89"/>
      <c r="F661" s="89"/>
      <c r="G661" s="89"/>
      <c r="H661" s="89"/>
      <c r="I661" s="89"/>
      <c r="J661" s="89"/>
      <c r="K661" s="89"/>
      <c r="L661" s="89"/>
      <c r="M661" s="89"/>
      <c r="N661" s="89"/>
      <c r="O661" s="89"/>
      <c r="P661" s="89"/>
      <c r="Q661" s="89"/>
      <c r="R661" s="89"/>
      <c r="S661" s="89"/>
      <c r="T661" s="89"/>
      <c r="U661" s="89"/>
      <c r="V661" s="89"/>
      <c r="W661" s="89"/>
      <c r="X661" s="89"/>
      <c r="Y661" s="89"/>
      <c r="Z661" s="89"/>
      <c r="AA661" s="89"/>
      <c r="AB661" s="89"/>
      <c r="AC661" s="89"/>
      <c r="AD661" s="89"/>
    </row>
    <row r="662" spans="1:30" ht="14.5" x14ac:dyDescent="0.35">
      <c r="A662" s="89"/>
      <c r="B662" s="81"/>
      <c r="C662" s="89"/>
      <c r="D662" s="89"/>
      <c r="E662" s="89"/>
      <c r="F662" s="89"/>
      <c r="G662" s="89"/>
      <c r="H662" s="89"/>
      <c r="I662" s="89"/>
      <c r="J662" s="89"/>
      <c r="K662" s="89"/>
      <c r="L662" s="89"/>
      <c r="M662" s="89"/>
      <c r="N662" s="89"/>
      <c r="O662" s="89"/>
      <c r="P662" s="89"/>
      <c r="Q662" s="89"/>
      <c r="R662" s="89"/>
      <c r="S662" s="89"/>
      <c r="T662" s="89"/>
      <c r="U662" s="89"/>
      <c r="V662" s="89"/>
      <c r="W662" s="89"/>
      <c r="X662" s="89"/>
      <c r="Y662" s="89"/>
      <c r="Z662" s="89"/>
      <c r="AA662" s="89"/>
      <c r="AB662" s="89"/>
      <c r="AC662" s="89"/>
      <c r="AD662" s="89"/>
    </row>
    <row r="663" spans="1:30" ht="14.5" x14ac:dyDescent="0.35">
      <c r="A663" s="89"/>
      <c r="B663" s="81"/>
      <c r="C663" s="89"/>
      <c r="D663" s="89"/>
      <c r="E663" s="89"/>
      <c r="F663" s="89"/>
      <c r="G663" s="89"/>
      <c r="H663" s="89"/>
      <c r="I663" s="89"/>
      <c r="J663" s="89"/>
      <c r="K663" s="89"/>
      <c r="L663" s="89"/>
      <c r="M663" s="89"/>
      <c r="N663" s="89"/>
      <c r="O663" s="89"/>
      <c r="P663" s="89"/>
      <c r="Q663" s="89"/>
      <c r="R663" s="89"/>
      <c r="S663" s="89"/>
      <c r="T663" s="89"/>
      <c r="U663" s="89"/>
      <c r="V663" s="89"/>
      <c r="W663" s="89"/>
      <c r="X663" s="89"/>
      <c r="Y663" s="89"/>
      <c r="Z663" s="89"/>
      <c r="AA663" s="89"/>
      <c r="AB663" s="89"/>
      <c r="AC663" s="89"/>
      <c r="AD663" s="89"/>
    </row>
    <row r="664" spans="1:30" ht="14.5" x14ac:dyDescent="0.35">
      <c r="A664" s="89"/>
      <c r="B664" s="81"/>
      <c r="C664" s="89"/>
      <c r="D664" s="89"/>
      <c r="E664" s="89"/>
      <c r="F664" s="89"/>
      <c r="G664" s="89"/>
      <c r="H664" s="89"/>
      <c r="I664" s="89"/>
      <c r="J664" s="89"/>
      <c r="K664" s="89"/>
      <c r="L664" s="89"/>
      <c r="M664" s="89"/>
      <c r="N664" s="89"/>
      <c r="O664" s="89"/>
      <c r="P664" s="89"/>
      <c r="Q664" s="89"/>
      <c r="R664" s="89"/>
      <c r="S664" s="89"/>
      <c r="T664" s="89"/>
      <c r="U664" s="89"/>
      <c r="V664" s="89"/>
      <c r="W664" s="89"/>
      <c r="X664" s="89"/>
      <c r="Y664" s="89"/>
      <c r="Z664" s="89"/>
      <c r="AA664" s="89"/>
      <c r="AB664" s="89"/>
      <c r="AC664" s="89"/>
      <c r="AD664" s="89"/>
    </row>
    <row r="665" spans="1:30" ht="14.5" x14ac:dyDescent="0.35">
      <c r="A665" s="89"/>
      <c r="B665" s="81"/>
      <c r="C665" s="89"/>
      <c r="D665" s="89"/>
      <c r="E665" s="89"/>
      <c r="F665" s="89"/>
      <c r="G665" s="89"/>
      <c r="H665" s="89"/>
      <c r="I665" s="89"/>
      <c r="J665" s="89"/>
      <c r="K665" s="89"/>
      <c r="L665" s="89"/>
      <c r="M665" s="89"/>
      <c r="N665" s="89"/>
      <c r="O665" s="89"/>
      <c r="P665" s="89"/>
      <c r="Q665" s="89"/>
      <c r="R665" s="89"/>
      <c r="S665" s="89"/>
      <c r="T665" s="89"/>
      <c r="U665" s="89"/>
      <c r="V665" s="89"/>
      <c r="W665" s="89"/>
      <c r="X665" s="89"/>
      <c r="Y665" s="89"/>
      <c r="Z665" s="89"/>
      <c r="AA665" s="89"/>
      <c r="AB665" s="89"/>
      <c r="AC665" s="89"/>
      <c r="AD665" s="89"/>
    </row>
    <row r="666" spans="1:30" ht="14.5" x14ac:dyDescent="0.35">
      <c r="A666" s="89"/>
      <c r="B666" s="81"/>
      <c r="C666" s="89"/>
      <c r="D666" s="89"/>
      <c r="E666" s="89"/>
      <c r="F666" s="89"/>
      <c r="G666" s="89"/>
      <c r="H666" s="89"/>
      <c r="I666" s="89"/>
      <c r="J666" s="89"/>
      <c r="K666" s="89"/>
      <c r="L666" s="89"/>
      <c r="M666" s="89"/>
      <c r="N666" s="89"/>
      <c r="O666" s="89"/>
      <c r="P666" s="89"/>
      <c r="Q666" s="89"/>
      <c r="R666" s="89"/>
      <c r="S666" s="89"/>
      <c r="T666" s="89"/>
      <c r="U666" s="89"/>
      <c r="V666" s="89"/>
      <c r="W666" s="89"/>
      <c r="X666" s="89"/>
      <c r="Y666" s="89"/>
      <c r="Z666" s="89"/>
      <c r="AA666" s="89"/>
      <c r="AB666" s="89"/>
      <c r="AC666" s="89"/>
      <c r="AD666" s="89"/>
    </row>
    <row r="667" spans="1:30" ht="14.5" x14ac:dyDescent="0.35">
      <c r="A667" s="89"/>
      <c r="B667" s="81"/>
      <c r="C667" s="89"/>
      <c r="D667" s="89"/>
      <c r="E667" s="89"/>
      <c r="F667" s="89"/>
      <c r="G667" s="89"/>
      <c r="H667" s="89"/>
      <c r="I667" s="89"/>
      <c r="J667" s="89"/>
      <c r="K667" s="89"/>
      <c r="L667" s="89"/>
      <c r="M667" s="89"/>
      <c r="N667" s="89"/>
      <c r="O667" s="89"/>
      <c r="P667" s="89"/>
      <c r="Q667" s="89"/>
      <c r="R667" s="89"/>
      <c r="S667" s="89"/>
      <c r="T667" s="89"/>
      <c r="U667" s="89"/>
      <c r="V667" s="89"/>
      <c r="W667" s="89"/>
      <c r="X667" s="89"/>
      <c r="Y667" s="89"/>
      <c r="Z667" s="89"/>
      <c r="AA667" s="89"/>
      <c r="AB667" s="89"/>
      <c r="AC667" s="89"/>
      <c r="AD667" s="89"/>
    </row>
    <row r="668" spans="1:30" ht="14.5" x14ac:dyDescent="0.35">
      <c r="A668" s="89"/>
      <c r="B668" s="81"/>
      <c r="C668" s="89"/>
      <c r="D668" s="89"/>
      <c r="E668" s="89"/>
      <c r="F668" s="89"/>
      <c r="G668" s="89"/>
      <c r="H668" s="89"/>
      <c r="I668" s="89"/>
      <c r="J668" s="89"/>
      <c r="K668" s="89"/>
      <c r="L668" s="89"/>
      <c r="M668" s="89"/>
      <c r="N668" s="89"/>
      <c r="O668" s="89"/>
      <c r="P668" s="89"/>
      <c r="Q668" s="89"/>
      <c r="R668" s="89"/>
      <c r="S668" s="89"/>
      <c r="T668" s="89"/>
      <c r="U668" s="89"/>
      <c r="V668" s="89"/>
      <c r="W668" s="89"/>
      <c r="X668" s="89"/>
      <c r="Y668" s="89"/>
      <c r="Z668" s="89"/>
      <c r="AA668" s="89"/>
      <c r="AB668" s="89"/>
      <c r="AC668" s="89"/>
      <c r="AD668" s="89"/>
    </row>
    <row r="669" spans="1:30" ht="14.5" x14ac:dyDescent="0.35">
      <c r="A669" s="89"/>
      <c r="B669" s="81"/>
      <c r="C669" s="89"/>
      <c r="D669" s="89"/>
      <c r="E669" s="89"/>
      <c r="F669" s="89"/>
      <c r="G669" s="89"/>
      <c r="H669" s="89"/>
      <c r="I669" s="89"/>
      <c r="J669" s="89"/>
      <c r="K669" s="89"/>
      <c r="L669" s="89"/>
      <c r="M669" s="89"/>
      <c r="N669" s="89"/>
      <c r="O669" s="89"/>
      <c r="P669" s="89"/>
      <c r="Q669" s="89"/>
      <c r="R669" s="89"/>
      <c r="S669" s="89"/>
      <c r="T669" s="89"/>
      <c r="U669" s="89"/>
      <c r="V669" s="89"/>
      <c r="W669" s="89"/>
      <c r="X669" s="89"/>
      <c r="Y669" s="89"/>
      <c r="Z669" s="89"/>
      <c r="AA669" s="89"/>
      <c r="AB669" s="89"/>
      <c r="AC669" s="89"/>
      <c r="AD669" s="89"/>
    </row>
    <row r="670" spans="1:30" ht="14.5" x14ac:dyDescent="0.35">
      <c r="A670" s="89"/>
      <c r="B670" s="81"/>
      <c r="C670" s="89"/>
      <c r="D670" s="89"/>
      <c r="E670" s="89"/>
      <c r="F670" s="89"/>
      <c r="G670" s="89"/>
      <c r="H670" s="89"/>
      <c r="I670" s="89"/>
      <c r="J670" s="89"/>
      <c r="K670" s="89"/>
      <c r="L670" s="89"/>
      <c r="M670" s="89"/>
      <c r="N670" s="89"/>
      <c r="O670" s="89"/>
      <c r="P670" s="89"/>
      <c r="Q670" s="89"/>
      <c r="R670" s="89"/>
      <c r="S670" s="89"/>
      <c r="T670" s="89"/>
      <c r="U670" s="89"/>
      <c r="V670" s="89"/>
      <c r="W670" s="89"/>
      <c r="X670" s="89"/>
      <c r="Y670" s="89"/>
      <c r="Z670" s="89"/>
      <c r="AA670" s="89"/>
      <c r="AB670" s="89"/>
      <c r="AC670" s="89"/>
      <c r="AD670" s="89"/>
    </row>
    <row r="671" spans="1:30" ht="14.5" x14ac:dyDescent="0.35">
      <c r="A671" s="89"/>
      <c r="B671" s="81"/>
      <c r="C671" s="89"/>
      <c r="D671" s="89"/>
      <c r="E671" s="89"/>
      <c r="F671" s="89"/>
      <c r="G671" s="89"/>
      <c r="H671" s="89"/>
      <c r="I671" s="89"/>
      <c r="J671" s="89"/>
      <c r="K671" s="89"/>
      <c r="L671" s="89"/>
      <c r="M671" s="89"/>
      <c r="N671" s="89"/>
      <c r="O671" s="89"/>
      <c r="P671" s="89"/>
      <c r="Q671" s="89"/>
      <c r="R671" s="89"/>
      <c r="S671" s="89"/>
      <c r="T671" s="89"/>
      <c r="U671" s="89"/>
      <c r="V671" s="89"/>
      <c r="W671" s="89"/>
      <c r="X671" s="89"/>
      <c r="Y671" s="89"/>
      <c r="Z671" s="89"/>
      <c r="AA671" s="89"/>
      <c r="AB671" s="89"/>
      <c r="AC671" s="89"/>
      <c r="AD671" s="89"/>
    </row>
    <row r="672" spans="1:30" ht="14.5" x14ac:dyDescent="0.35">
      <c r="A672" s="89"/>
      <c r="B672" s="81"/>
      <c r="C672" s="89"/>
      <c r="D672" s="89"/>
      <c r="E672" s="89"/>
      <c r="F672" s="89"/>
      <c r="G672" s="89"/>
      <c r="H672" s="89"/>
      <c r="I672" s="89"/>
      <c r="J672" s="89"/>
      <c r="K672" s="89"/>
      <c r="L672" s="89"/>
      <c r="M672" s="89"/>
      <c r="N672" s="89"/>
      <c r="O672" s="89"/>
      <c r="P672" s="89"/>
      <c r="Q672" s="89"/>
      <c r="R672" s="89"/>
      <c r="S672" s="89"/>
      <c r="T672" s="89"/>
      <c r="U672" s="89"/>
      <c r="V672" s="89"/>
      <c r="W672" s="89"/>
      <c r="X672" s="89"/>
      <c r="Y672" s="89"/>
      <c r="Z672" s="89"/>
      <c r="AA672" s="89"/>
      <c r="AB672" s="89"/>
      <c r="AC672" s="89"/>
      <c r="AD672" s="89"/>
    </row>
    <row r="673" spans="1:30" ht="14.5" x14ac:dyDescent="0.35">
      <c r="A673" s="89"/>
      <c r="B673" s="81"/>
      <c r="C673" s="89"/>
      <c r="D673" s="89"/>
      <c r="E673" s="89"/>
      <c r="F673" s="89"/>
      <c r="G673" s="89"/>
      <c r="H673" s="89"/>
      <c r="I673" s="89"/>
      <c r="J673" s="89"/>
      <c r="K673" s="89"/>
      <c r="L673" s="89"/>
      <c r="M673" s="89"/>
      <c r="N673" s="89"/>
      <c r="O673" s="89"/>
      <c r="P673" s="89"/>
      <c r="Q673" s="89"/>
      <c r="R673" s="89"/>
      <c r="S673" s="89"/>
      <c r="T673" s="89"/>
      <c r="U673" s="89"/>
      <c r="V673" s="89"/>
      <c r="W673" s="89"/>
      <c r="X673" s="89"/>
      <c r="Y673" s="89"/>
      <c r="Z673" s="89"/>
      <c r="AA673" s="89"/>
      <c r="AB673" s="89"/>
      <c r="AC673" s="89"/>
      <c r="AD673" s="89"/>
    </row>
    <row r="674" spans="1:30" ht="14.5" x14ac:dyDescent="0.35">
      <c r="A674" s="89"/>
      <c r="B674" s="81"/>
      <c r="C674" s="89"/>
      <c r="D674" s="89"/>
      <c r="E674" s="89"/>
      <c r="F674" s="89"/>
      <c r="G674" s="89"/>
      <c r="H674" s="89"/>
      <c r="I674" s="89"/>
      <c r="J674" s="89"/>
      <c r="K674" s="89"/>
      <c r="L674" s="89"/>
      <c r="M674" s="89"/>
      <c r="N674" s="89"/>
      <c r="O674" s="89"/>
      <c r="P674" s="89"/>
      <c r="Q674" s="89"/>
      <c r="R674" s="89"/>
      <c r="S674" s="89"/>
      <c r="T674" s="89"/>
      <c r="U674" s="89"/>
      <c r="V674" s="89"/>
      <c r="W674" s="89"/>
      <c r="X674" s="89"/>
      <c r="Y674" s="89"/>
      <c r="Z674" s="89"/>
      <c r="AA674" s="89"/>
      <c r="AB674" s="89"/>
      <c r="AC674" s="89"/>
      <c r="AD674" s="89"/>
    </row>
    <row r="675" spans="1:30" ht="14.5" x14ac:dyDescent="0.35">
      <c r="A675" s="89"/>
      <c r="B675" s="81"/>
      <c r="C675" s="89"/>
      <c r="D675" s="89"/>
      <c r="E675" s="89"/>
      <c r="F675" s="89"/>
      <c r="G675" s="89"/>
      <c r="H675" s="89"/>
      <c r="I675" s="89"/>
      <c r="J675" s="89"/>
      <c r="K675" s="89"/>
      <c r="L675" s="89"/>
      <c r="M675" s="89"/>
      <c r="N675" s="89"/>
      <c r="O675" s="89"/>
      <c r="P675" s="89"/>
      <c r="Q675" s="89"/>
      <c r="R675" s="89"/>
      <c r="S675" s="89"/>
      <c r="T675" s="89"/>
      <c r="U675" s="89"/>
      <c r="V675" s="89"/>
      <c r="W675" s="89"/>
      <c r="X675" s="89"/>
      <c r="Y675" s="89"/>
      <c r="Z675" s="89"/>
      <c r="AA675" s="89"/>
      <c r="AB675" s="89"/>
      <c r="AC675" s="89"/>
      <c r="AD675" s="89"/>
    </row>
    <row r="676" spans="1:30" ht="14.5" x14ac:dyDescent="0.35">
      <c r="A676" s="89"/>
      <c r="B676" s="81"/>
      <c r="C676" s="89"/>
      <c r="D676" s="89"/>
      <c r="E676" s="89"/>
      <c r="F676" s="89"/>
      <c r="G676" s="89"/>
      <c r="H676" s="89"/>
      <c r="I676" s="89"/>
      <c r="J676" s="89"/>
      <c r="K676" s="89"/>
      <c r="L676" s="89"/>
      <c r="M676" s="89"/>
      <c r="N676" s="89"/>
      <c r="O676" s="89"/>
      <c r="P676" s="89"/>
      <c r="Q676" s="89"/>
      <c r="R676" s="89"/>
      <c r="S676" s="89"/>
      <c r="T676" s="89"/>
      <c r="U676" s="89"/>
      <c r="V676" s="89"/>
      <c r="W676" s="89"/>
      <c r="X676" s="89"/>
      <c r="Y676" s="89"/>
      <c r="Z676" s="89"/>
      <c r="AA676" s="89"/>
      <c r="AB676" s="89"/>
      <c r="AC676" s="89"/>
      <c r="AD676" s="89"/>
    </row>
    <row r="677" spans="1:30" ht="14.5" x14ac:dyDescent="0.35">
      <c r="A677" s="89"/>
      <c r="B677" s="81"/>
      <c r="C677" s="89"/>
      <c r="D677" s="89"/>
      <c r="E677" s="89"/>
      <c r="F677" s="89"/>
      <c r="G677" s="89"/>
      <c r="H677" s="89"/>
      <c r="I677" s="89"/>
      <c r="J677" s="89"/>
      <c r="K677" s="89"/>
      <c r="L677" s="89"/>
      <c r="M677" s="89"/>
      <c r="N677" s="89"/>
      <c r="O677" s="89"/>
      <c r="P677" s="89"/>
      <c r="Q677" s="89"/>
      <c r="R677" s="89"/>
      <c r="S677" s="89"/>
      <c r="T677" s="89"/>
      <c r="U677" s="89"/>
      <c r="V677" s="89"/>
      <c r="W677" s="89"/>
      <c r="X677" s="89"/>
      <c r="Y677" s="89"/>
      <c r="Z677" s="89"/>
      <c r="AA677" s="89"/>
      <c r="AB677" s="89"/>
      <c r="AC677" s="89"/>
      <c r="AD677" s="89"/>
    </row>
    <row r="678" spans="1:30" ht="14.5" x14ac:dyDescent="0.35">
      <c r="A678" s="89"/>
      <c r="B678" s="81"/>
      <c r="C678" s="89"/>
      <c r="D678" s="89"/>
      <c r="E678" s="89"/>
      <c r="F678" s="89"/>
      <c r="G678" s="89"/>
      <c r="H678" s="89"/>
      <c r="I678" s="89"/>
      <c r="J678" s="89"/>
      <c r="K678" s="89"/>
      <c r="L678" s="89"/>
      <c r="M678" s="89"/>
      <c r="N678" s="89"/>
      <c r="O678" s="89"/>
      <c r="P678" s="89"/>
      <c r="Q678" s="89"/>
      <c r="R678" s="89"/>
      <c r="S678" s="89"/>
      <c r="T678" s="89"/>
      <c r="U678" s="89"/>
      <c r="V678" s="89"/>
      <c r="W678" s="89"/>
      <c r="X678" s="89"/>
      <c r="Y678" s="89"/>
      <c r="Z678" s="89"/>
      <c r="AA678" s="89"/>
      <c r="AB678" s="89"/>
      <c r="AC678" s="89"/>
      <c r="AD678" s="89"/>
    </row>
    <row r="679" spans="1:30" ht="14.5" x14ac:dyDescent="0.35">
      <c r="A679" s="89"/>
      <c r="B679" s="81"/>
      <c r="C679" s="89"/>
      <c r="D679" s="89"/>
      <c r="E679" s="89"/>
      <c r="F679" s="89"/>
      <c r="G679" s="89"/>
      <c r="H679" s="89"/>
      <c r="I679" s="89"/>
      <c r="J679" s="89"/>
      <c r="K679" s="89"/>
      <c r="L679" s="89"/>
      <c r="M679" s="89"/>
      <c r="N679" s="89"/>
      <c r="O679" s="89"/>
      <c r="P679" s="89"/>
      <c r="Q679" s="89"/>
      <c r="R679" s="89"/>
      <c r="S679" s="89"/>
      <c r="T679" s="89"/>
      <c r="U679" s="89"/>
      <c r="V679" s="89"/>
      <c r="W679" s="89"/>
      <c r="X679" s="89"/>
      <c r="Y679" s="89"/>
      <c r="Z679" s="89"/>
      <c r="AA679" s="89"/>
      <c r="AB679" s="89"/>
      <c r="AC679" s="89"/>
      <c r="AD679" s="89"/>
    </row>
    <row r="680" spans="1:30" ht="14.5" x14ac:dyDescent="0.35">
      <c r="A680" s="89"/>
      <c r="B680" s="81"/>
      <c r="C680" s="89"/>
      <c r="D680" s="89"/>
      <c r="E680" s="89"/>
      <c r="F680" s="89"/>
      <c r="G680" s="89"/>
      <c r="H680" s="89"/>
      <c r="I680" s="89"/>
      <c r="J680" s="89"/>
      <c r="K680" s="89"/>
      <c r="L680" s="89"/>
      <c r="M680" s="89"/>
      <c r="N680" s="89"/>
      <c r="O680" s="89"/>
      <c r="P680" s="89"/>
      <c r="Q680" s="89"/>
      <c r="R680" s="89"/>
      <c r="S680" s="89"/>
      <c r="T680" s="89"/>
      <c r="U680" s="89"/>
      <c r="V680" s="89"/>
      <c r="W680" s="89"/>
      <c r="X680" s="89"/>
      <c r="Y680" s="89"/>
      <c r="Z680" s="89"/>
      <c r="AA680" s="89"/>
      <c r="AB680" s="89"/>
      <c r="AC680" s="89"/>
      <c r="AD680" s="89"/>
    </row>
    <row r="681" spans="1:30" ht="14.5" x14ac:dyDescent="0.35">
      <c r="A681" s="89"/>
      <c r="B681" s="81"/>
      <c r="C681" s="89"/>
      <c r="D681" s="89"/>
      <c r="E681" s="89"/>
      <c r="F681" s="89"/>
      <c r="G681" s="89"/>
      <c r="H681" s="89"/>
      <c r="I681" s="89"/>
      <c r="J681" s="89"/>
      <c r="K681" s="89"/>
      <c r="L681" s="89"/>
      <c r="M681" s="89"/>
      <c r="N681" s="89"/>
      <c r="O681" s="89"/>
      <c r="P681" s="89"/>
      <c r="Q681" s="89"/>
      <c r="R681" s="89"/>
      <c r="S681" s="89"/>
      <c r="T681" s="89"/>
      <c r="U681" s="89"/>
      <c r="V681" s="89"/>
      <c r="W681" s="89"/>
      <c r="X681" s="89"/>
      <c r="Y681" s="89"/>
      <c r="Z681" s="89"/>
      <c r="AA681" s="89"/>
      <c r="AB681" s="89"/>
      <c r="AC681" s="89"/>
      <c r="AD681" s="89"/>
    </row>
    <row r="682" spans="1:30" ht="14.5" x14ac:dyDescent="0.35">
      <c r="A682" s="89"/>
      <c r="B682" s="81"/>
      <c r="C682" s="89"/>
      <c r="D682" s="89"/>
      <c r="E682" s="89"/>
      <c r="F682" s="89"/>
      <c r="G682" s="89"/>
      <c r="H682" s="89"/>
      <c r="I682" s="89"/>
      <c r="J682" s="89"/>
      <c r="K682" s="89"/>
      <c r="L682" s="89"/>
      <c r="M682" s="89"/>
      <c r="N682" s="89"/>
      <c r="O682" s="89"/>
      <c r="P682" s="89"/>
      <c r="Q682" s="89"/>
      <c r="R682" s="89"/>
      <c r="S682" s="89"/>
      <c r="T682" s="89"/>
      <c r="U682" s="89"/>
      <c r="V682" s="89"/>
      <c r="W682" s="89"/>
      <c r="X682" s="89"/>
      <c r="Y682" s="89"/>
      <c r="Z682" s="89"/>
      <c r="AA682" s="89"/>
      <c r="AB682" s="89"/>
      <c r="AC682" s="89"/>
      <c r="AD682" s="89"/>
    </row>
    <row r="683" spans="1:30" ht="14.5" x14ac:dyDescent="0.35">
      <c r="A683" s="89"/>
      <c r="B683" s="81"/>
      <c r="C683" s="89"/>
      <c r="D683" s="89"/>
      <c r="E683" s="89"/>
      <c r="F683" s="89"/>
      <c r="G683" s="89"/>
      <c r="H683" s="89"/>
      <c r="I683" s="89"/>
      <c r="J683" s="89"/>
      <c r="K683" s="89"/>
      <c r="L683" s="89"/>
      <c r="M683" s="89"/>
      <c r="N683" s="89"/>
      <c r="O683" s="89"/>
      <c r="P683" s="89"/>
      <c r="Q683" s="89"/>
      <c r="R683" s="89"/>
      <c r="S683" s="89"/>
      <c r="T683" s="89"/>
      <c r="U683" s="89"/>
      <c r="V683" s="89"/>
      <c r="W683" s="89"/>
      <c r="X683" s="89"/>
      <c r="Y683" s="89"/>
      <c r="Z683" s="89"/>
      <c r="AA683" s="89"/>
      <c r="AB683" s="89"/>
      <c r="AC683" s="89"/>
      <c r="AD683" s="89"/>
    </row>
    <row r="684" spans="1:30" ht="14.5" x14ac:dyDescent="0.35">
      <c r="A684" s="89"/>
      <c r="B684" s="81"/>
      <c r="C684" s="89"/>
      <c r="D684" s="89"/>
      <c r="E684" s="89"/>
      <c r="F684" s="89"/>
      <c r="G684" s="89"/>
      <c r="H684" s="89"/>
      <c r="I684" s="89"/>
      <c r="J684" s="89"/>
      <c r="K684" s="89"/>
      <c r="L684" s="89"/>
      <c r="M684" s="89"/>
      <c r="N684" s="89"/>
      <c r="O684" s="89"/>
      <c r="P684" s="89"/>
      <c r="Q684" s="89"/>
      <c r="R684" s="89"/>
      <c r="S684" s="89"/>
      <c r="T684" s="89"/>
      <c r="U684" s="89"/>
      <c r="V684" s="89"/>
      <c r="W684" s="89"/>
      <c r="X684" s="89"/>
      <c r="Y684" s="89"/>
      <c r="Z684" s="89"/>
      <c r="AA684" s="89"/>
      <c r="AB684" s="89"/>
      <c r="AC684" s="89"/>
      <c r="AD684" s="89"/>
    </row>
    <row r="685" spans="1:30" ht="14.5" x14ac:dyDescent="0.35">
      <c r="A685" s="89"/>
      <c r="B685" s="81"/>
      <c r="C685" s="89"/>
      <c r="D685" s="89"/>
      <c r="E685" s="89"/>
      <c r="F685" s="89"/>
      <c r="G685" s="89"/>
      <c r="H685" s="89"/>
      <c r="I685" s="89"/>
      <c r="J685" s="89"/>
      <c r="K685" s="89"/>
      <c r="L685" s="89"/>
      <c r="M685" s="89"/>
      <c r="N685" s="89"/>
      <c r="O685" s="89"/>
      <c r="P685" s="89"/>
      <c r="Q685" s="89"/>
      <c r="R685" s="89"/>
      <c r="S685" s="89"/>
      <c r="T685" s="89"/>
      <c r="U685" s="89"/>
      <c r="V685" s="89"/>
      <c r="W685" s="89"/>
      <c r="X685" s="89"/>
      <c r="Y685" s="89"/>
      <c r="Z685" s="89"/>
      <c r="AA685" s="89"/>
      <c r="AB685" s="89"/>
      <c r="AC685" s="89"/>
      <c r="AD685" s="89"/>
    </row>
    <row r="686" spans="1:30" ht="14.5" x14ac:dyDescent="0.35">
      <c r="A686" s="89"/>
      <c r="B686" s="81"/>
      <c r="C686" s="89"/>
      <c r="D686" s="89"/>
      <c r="E686" s="89"/>
      <c r="F686" s="89"/>
      <c r="G686" s="89"/>
      <c r="H686" s="89"/>
      <c r="I686" s="89"/>
      <c r="J686" s="89"/>
      <c r="K686" s="89"/>
      <c r="L686" s="89"/>
      <c r="M686" s="89"/>
      <c r="N686" s="89"/>
      <c r="O686" s="89"/>
      <c r="P686" s="89"/>
      <c r="Q686" s="89"/>
      <c r="R686" s="89"/>
      <c r="S686" s="89"/>
      <c r="T686" s="89"/>
      <c r="U686" s="89"/>
      <c r="V686" s="89"/>
      <c r="W686" s="89"/>
      <c r="X686" s="89"/>
      <c r="Y686" s="89"/>
      <c r="Z686" s="89"/>
      <c r="AA686" s="89"/>
      <c r="AB686" s="89"/>
      <c r="AC686" s="89"/>
      <c r="AD686" s="89"/>
    </row>
    <row r="687" spans="1:30" ht="14.5" x14ac:dyDescent="0.35">
      <c r="A687" s="89"/>
      <c r="B687" s="81"/>
      <c r="C687" s="89"/>
      <c r="D687" s="89"/>
      <c r="E687" s="89"/>
      <c r="F687" s="89"/>
      <c r="G687" s="89"/>
      <c r="H687" s="89"/>
      <c r="I687" s="89"/>
      <c r="J687" s="89"/>
      <c r="K687" s="89"/>
      <c r="L687" s="89"/>
      <c r="M687" s="89"/>
      <c r="N687" s="89"/>
      <c r="O687" s="89"/>
      <c r="P687" s="89"/>
      <c r="Q687" s="89"/>
      <c r="R687" s="89"/>
      <c r="S687" s="89"/>
      <c r="T687" s="89"/>
      <c r="U687" s="89"/>
      <c r="V687" s="89"/>
      <c r="W687" s="89"/>
      <c r="X687" s="89"/>
      <c r="Y687" s="89"/>
      <c r="Z687" s="89"/>
      <c r="AA687" s="89"/>
      <c r="AB687" s="89"/>
      <c r="AC687" s="89"/>
      <c r="AD687" s="89"/>
    </row>
    <row r="688" spans="1:30" ht="14.5" x14ac:dyDescent="0.35">
      <c r="A688" s="89"/>
      <c r="B688" s="81"/>
      <c r="C688" s="89"/>
      <c r="D688" s="89"/>
      <c r="E688" s="89"/>
      <c r="F688" s="89"/>
      <c r="G688" s="89"/>
      <c r="H688" s="89"/>
      <c r="I688" s="89"/>
      <c r="J688" s="89"/>
      <c r="K688" s="89"/>
      <c r="L688" s="89"/>
      <c r="M688" s="89"/>
      <c r="N688" s="89"/>
      <c r="O688" s="89"/>
      <c r="P688" s="89"/>
      <c r="Q688" s="89"/>
      <c r="R688" s="89"/>
      <c r="S688" s="89"/>
      <c r="T688" s="89"/>
      <c r="U688" s="89"/>
      <c r="V688" s="89"/>
      <c r="W688" s="89"/>
      <c r="X688" s="89"/>
      <c r="Y688" s="89"/>
      <c r="Z688" s="89"/>
      <c r="AA688" s="89"/>
      <c r="AB688" s="89"/>
      <c r="AC688" s="89"/>
      <c r="AD688" s="89"/>
    </row>
    <row r="689" spans="1:30" ht="14.5" x14ac:dyDescent="0.35">
      <c r="A689" s="89"/>
      <c r="B689" s="81"/>
      <c r="C689" s="89"/>
      <c r="D689" s="89"/>
      <c r="E689" s="89"/>
      <c r="F689" s="89"/>
      <c r="G689" s="89"/>
      <c r="H689" s="89"/>
      <c r="I689" s="89"/>
      <c r="J689" s="89"/>
      <c r="K689" s="89"/>
      <c r="L689" s="89"/>
      <c r="M689" s="89"/>
      <c r="N689" s="89"/>
      <c r="O689" s="89"/>
      <c r="P689" s="89"/>
      <c r="Q689" s="89"/>
      <c r="R689" s="89"/>
      <c r="S689" s="89"/>
      <c r="T689" s="89"/>
      <c r="U689" s="89"/>
      <c r="V689" s="89"/>
      <c r="W689" s="89"/>
      <c r="X689" s="89"/>
      <c r="Y689" s="89"/>
      <c r="Z689" s="89"/>
      <c r="AA689" s="89"/>
      <c r="AB689" s="89"/>
      <c r="AC689" s="89"/>
      <c r="AD689" s="89"/>
    </row>
    <row r="690" spans="1:30" ht="14.5" x14ac:dyDescent="0.35">
      <c r="A690" s="89"/>
      <c r="B690" s="81"/>
      <c r="C690" s="89"/>
      <c r="D690" s="89"/>
      <c r="E690" s="89"/>
      <c r="F690" s="89"/>
      <c r="G690" s="89"/>
      <c r="H690" s="89"/>
      <c r="I690" s="89"/>
      <c r="J690" s="89"/>
      <c r="K690" s="89"/>
      <c r="L690" s="89"/>
      <c r="M690" s="89"/>
      <c r="N690" s="89"/>
      <c r="O690" s="89"/>
      <c r="P690" s="89"/>
      <c r="Q690" s="89"/>
      <c r="R690" s="89"/>
      <c r="S690" s="89"/>
      <c r="T690" s="89"/>
      <c r="U690" s="89"/>
      <c r="V690" s="89"/>
      <c r="W690" s="89"/>
      <c r="X690" s="89"/>
      <c r="Y690" s="89"/>
      <c r="Z690" s="89"/>
      <c r="AA690" s="89"/>
      <c r="AB690" s="89"/>
      <c r="AC690" s="89"/>
      <c r="AD690" s="89"/>
    </row>
    <row r="691" spans="1:30" ht="14.5" x14ac:dyDescent="0.35">
      <c r="A691" s="89"/>
      <c r="B691" s="81"/>
      <c r="C691" s="89"/>
      <c r="D691" s="89"/>
      <c r="E691" s="89"/>
      <c r="F691" s="89"/>
      <c r="G691" s="89"/>
      <c r="H691" s="89"/>
      <c r="I691" s="89"/>
      <c r="J691" s="89"/>
      <c r="K691" s="89"/>
      <c r="L691" s="89"/>
      <c r="M691" s="89"/>
      <c r="N691" s="89"/>
      <c r="O691" s="89"/>
      <c r="P691" s="89"/>
      <c r="Q691" s="89"/>
      <c r="R691" s="89"/>
      <c r="S691" s="89"/>
      <c r="T691" s="89"/>
      <c r="U691" s="89"/>
      <c r="V691" s="89"/>
      <c r="W691" s="89"/>
      <c r="X691" s="89"/>
      <c r="Y691" s="89"/>
      <c r="Z691" s="89"/>
      <c r="AA691" s="89"/>
      <c r="AB691" s="89"/>
      <c r="AC691" s="89"/>
      <c r="AD691" s="89"/>
    </row>
    <row r="692" spans="1:30" ht="14.5" x14ac:dyDescent="0.35">
      <c r="A692" s="89"/>
      <c r="B692" s="81"/>
      <c r="C692" s="89"/>
      <c r="D692" s="89"/>
      <c r="E692" s="89"/>
      <c r="F692" s="89"/>
      <c r="G692" s="89"/>
      <c r="H692" s="89"/>
      <c r="I692" s="89"/>
      <c r="J692" s="89"/>
      <c r="K692" s="89"/>
      <c r="L692" s="89"/>
      <c r="M692" s="89"/>
      <c r="N692" s="89"/>
      <c r="O692" s="89"/>
      <c r="P692" s="89"/>
      <c r="Q692" s="89"/>
      <c r="R692" s="89"/>
      <c r="S692" s="89"/>
      <c r="T692" s="89"/>
      <c r="U692" s="89"/>
      <c r="V692" s="89"/>
      <c r="W692" s="89"/>
      <c r="X692" s="89"/>
      <c r="Y692" s="89"/>
      <c r="Z692" s="89"/>
      <c r="AA692" s="89"/>
      <c r="AB692" s="89"/>
      <c r="AC692" s="89"/>
      <c r="AD692" s="89"/>
    </row>
    <row r="693" spans="1:30" ht="14.5" x14ac:dyDescent="0.35">
      <c r="A693" s="89"/>
      <c r="B693" s="81"/>
      <c r="C693" s="89"/>
      <c r="D693" s="89"/>
      <c r="E693" s="89"/>
      <c r="F693" s="89"/>
      <c r="G693" s="89"/>
      <c r="H693" s="89"/>
      <c r="I693" s="89"/>
      <c r="J693" s="89"/>
      <c r="K693" s="89"/>
      <c r="L693" s="89"/>
      <c r="M693" s="89"/>
      <c r="N693" s="89"/>
      <c r="O693" s="89"/>
      <c r="P693" s="89"/>
      <c r="Q693" s="89"/>
      <c r="R693" s="89"/>
      <c r="S693" s="89"/>
      <c r="T693" s="89"/>
      <c r="U693" s="89"/>
      <c r="V693" s="89"/>
      <c r="W693" s="89"/>
      <c r="X693" s="89"/>
      <c r="Y693" s="89"/>
      <c r="Z693" s="89"/>
      <c r="AA693" s="89"/>
      <c r="AB693" s="89"/>
      <c r="AC693" s="89"/>
      <c r="AD693" s="89"/>
    </row>
    <row r="694" spans="1:30" ht="14.5" x14ac:dyDescent="0.35">
      <c r="A694" s="89"/>
      <c r="B694" s="81"/>
      <c r="C694" s="89"/>
      <c r="D694" s="89"/>
      <c r="E694" s="89"/>
      <c r="F694" s="89"/>
      <c r="G694" s="89"/>
      <c r="H694" s="89"/>
      <c r="I694" s="89"/>
      <c r="J694" s="89"/>
      <c r="K694" s="89"/>
      <c r="L694" s="89"/>
      <c r="M694" s="89"/>
      <c r="N694" s="89"/>
      <c r="O694" s="89"/>
      <c r="P694" s="89"/>
      <c r="Q694" s="89"/>
      <c r="R694" s="89"/>
      <c r="S694" s="89"/>
      <c r="T694" s="89"/>
      <c r="U694" s="89"/>
      <c r="V694" s="89"/>
      <c r="W694" s="89"/>
      <c r="X694" s="89"/>
      <c r="Y694" s="89"/>
      <c r="Z694" s="89"/>
      <c r="AA694" s="89"/>
      <c r="AB694" s="89"/>
      <c r="AC694" s="89"/>
      <c r="AD694" s="89"/>
    </row>
    <row r="695" spans="1:30" ht="14.5" x14ac:dyDescent="0.35">
      <c r="A695" s="89"/>
      <c r="B695" s="81"/>
      <c r="C695" s="89"/>
      <c r="D695" s="89"/>
      <c r="E695" s="89"/>
      <c r="F695" s="89"/>
      <c r="G695" s="89"/>
      <c r="H695" s="89"/>
      <c r="I695" s="89"/>
      <c r="J695" s="89"/>
      <c r="K695" s="89"/>
      <c r="L695" s="89"/>
      <c r="M695" s="89"/>
      <c r="N695" s="89"/>
      <c r="O695" s="89"/>
      <c r="P695" s="89"/>
      <c r="Q695" s="89"/>
      <c r="R695" s="89"/>
      <c r="S695" s="89"/>
      <c r="T695" s="89"/>
      <c r="U695" s="89"/>
      <c r="V695" s="89"/>
      <c r="W695" s="89"/>
      <c r="X695" s="89"/>
      <c r="Y695" s="89"/>
      <c r="Z695" s="89"/>
      <c r="AA695" s="89"/>
      <c r="AB695" s="89"/>
      <c r="AC695" s="89"/>
      <c r="AD695" s="89"/>
    </row>
    <row r="696" spans="1:30" ht="14.5" x14ac:dyDescent="0.35">
      <c r="A696" s="89"/>
      <c r="B696" s="81"/>
      <c r="C696" s="89"/>
      <c r="D696" s="89"/>
      <c r="E696" s="89"/>
      <c r="F696" s="89"/>
      <c r="G696" s="89"/>
      <c r="H696" s="89"/>
      <c r="I696" s="89"/>
      <c r="J696" s="89"/>
      <c r="K696" s="89"/>
      <c r="L696" s="89"/>
      <c r="M696" s="89"/>
      <c r="N696" s="89"/>
      <c r="O696" s="89"/>
      <c r="P696" s="89"/>
      <c r="Q696" s="89"/>
      <c r="R696" s="89"/>
      <c r="S696" s="89"/>
      <c r="T696" s="89"/>
      <c r="U696" s="89"/>
      <c r="V696" s="89"/>
      <c r="W696" s="89"/>
      <c r="X696" s="89"/>
      <c r="Y696" s="89"/>
      <c r="Z696" s="89"/>
      <c r="AA696" s="89"/>
      <c r="AB696" s="89"/>
      <c r="AC696" s="89"/>
      <c r="AD696" s="89"/>
    </row>
    <row r="697" spans="1:30" ht="14.5" x14ac:dyDescent="0.35">
      <c r="A697" s="89"/>
      <c r="B697" s="81"/>
      <c r="C697" s="89"/>
      <c r="D697" s="89"/>
      <c r="E697" s="89"/>
      <c r="F697" s="89"/>
      <c r="G697" s="89"/>
      <c r="H697" s="89"/>
      <c r="I697" s="89"/>
      <c r="J697" s="89"/>
      <c r="K697" s="89"/>
      <c r="L697" s="89"/>
      <c r="M697" s="89"/>
      <c r="N697" s="89"/>
      <c r="O697" s="89"/>
      <c r="P697" s="89"/>
      <c r="Q697" s="89"/>
      <c r="R697" s="89"/>
      <c r="S697" s="89"/>
      <c r="T697" s="89"/>
      <c r="U697" s="89"/>
      <c r="V697" s="89"/>
      <c r="W697" s="89"/>
      <c r="X697" s="89"/>
      <c r="Y697" s="89"/>
      <c r="Z697" s="89"/>
      <c r="AA697" s="89"/>
      <c r="AB697" s="89"/>
      <c r="AC697" s="89"/>
      <c r="AD697" s="89"/>
    </row>
    <row r="698" spans="1:30" ht="14.5" x14ac:dyDescent="0.35">
      <c r="A698" s="89"/>
      <c r="B698" s="81"/>
      <c r="C698" s="89"/>
      <c r="D698" s="89"/>
      <c r="E698" s="89"/>
      <c r="F698" s="89"/>
      <c r="G698" s="89"/>
      <c r="H698" s="89"/>
      <c r="I698" s="89"/>
      <c r="J698" s="89"/>
      <c r="K698" s="89"/>
      <c r="L698" s="89"/>
      <c r="M698" s="89"/>
      <c r="N698" s="89"/>
      <c r="O698" s="89"/>
      <c r="P698" s="89"/>
      <c r="Q698" s="89"/>
      <c r="R698" s="89"/>
      <c r="S698" s="89"/>
      <c r="T698" s="89"/>
      <c r="U698" s="89"/>
      <c r="V698" s="89"/>
      <c r="W698" s="89"/>
      <c r="X698" s="89"/>
      <c r="Y698" s="89"/>
      <c r="Z698" s="89"/>
      <c r="AA698" s="89"/>
      <c r="AB698" s="89"/>
      <c r="AC698" s="89"/>
      <c r="AD698" s="89"/>
    </row>
    <row r="699" spans="1:30" ht="14.5" x14ac:dyDescent="0.35">
      <c r="A699" s="89"/>
      <c r="B699" s="81"/>
      <c r="C699" s="89"/>
      <c r="D699" s="89"/>
      <c r="E699" s="89"/>
      <c r="F699" s="89"/>
      <c r="G699" s="89"/>
      <c r="H699" s="89"/>
      <c r="I699" s="89"/>
      <c r="J699" s="89"/>
      <c r="K699" s="89"/>
      <c r="L699" s="89"/>
      <c r="M699" s="89"/>
      <c r="N699" s="89"/>
      <c r="O699" s="89"/>
      <c r="P699" s="89"/>
      <c r="Q699" s="89"/>
      <c r="R699" s="89"/>
      <c r="S699" s="89"/>
      <c r="T699" s="89"/>
      <c r="U699" s="89"/>
      <c r="V699" s="89"/>
      <c r="W699" s="89"/>
      <c r="X699" s="89"/>
      <c r="Y699" s="89"/>
      <c r="Z699" s="89"/>
      <c r="AA699" s="89"/>
      <c r="AB699" s="89"/>
      <c r="AC699" s="89"/>
      <c r="AD699" s="89"/>
    </row>
    <row r="700" spans="1:30" ht="14.5" x14ac:dyDescent="0.35">
      <c r="A700" s="89"/>
      <c r="B700" s="81"/>
      <c r="C700" s="89"/>
      <c r="D700" s="89"/>
      <c r="E700" s="89"/>
      <c r="F700" s="89"/>
      <c r="G700" s="89"/>
      <c r="H700" s="89"/>
      <c r="I700" s="89"/>
      <c r="J700" s="89"/>
      <c r="K700" s="89"/>
      <c r="L700" s="89"/>
      <c r="M700" s="89"/>
      <c r="N700" s="89"/>
      <c r="O700" s="89"/>
      <c r="P700" s="89"/>
      <c r="Q700" s="89"/>
      <c r="R700" s="89"/>
      <c r="S700" s="89"/>
      <c r="T700" s="89"/>
      <c r="U700" s="89"/>
      <c r="V700" s="89"/>
      <c r="W700" s="89"/>
      <c r="X700" s="89"/>
      <c r="Y700" s="89"/>
      <c r="Z700" s="89"/>
      <c r="AA700" s="89"/>
      <c r="AB700" s="89"/>
      <c r="AC700" s="89"/>
      <c r="AD700" s="89"/>
    </row>
    <row r="701" spans="1:30" ht="14.5" x14ac:dyDescent="0.35">
      <c r="A701" s="89"/>
      <c r="B701" s="81"/>
      <c r="C701" s="89"/>
      <c r="D701" s="89"/>
      <c r="E701" s="89"/>
      <c r="F701" s="89"/>
      <c r="G701" s="89"/>
      <c r="H701" s="89"/>
      <c r="I701" s="89"/>
      <c r="J701" s="89"/>
      <c r="K701" s="89"/>
      <c r="L701" s="89"/>
      <c r="M701" s="89"/>
      <c r="N701" s="89"/>
      <c r="O701" s="89"/>
      <c r="P701" s="89"/>
      <c r="Q701" s="89"/>
      <c r="R701" s="89"/>
      <c r="S701" s="89"/>
      <c r="T701" s="89"/>
      <c r="U701" s="89"/>
      <c r="V701" s="89"/>
      <c r="W701" s="89"/>
      <c r="X701" s="89"/>
      <c r="Y701" s="89"/>
      <c r="Z701" s="89"/>
      <c r="AA701" s="89"/>
      <c r="AB701" s="89"/>
      <c r="AC701" s="89"/>
      <c r="AD701" s="89"/>
    </row>
    <row r="702" spans="1:30" ht="14.5" x14ac:dyDescent="0.35">
      <c r="A702" s="89"/>
      <c r="B702" s="81"/>
      <c r="C702" s="89"/>
      <c r="D702" s="89"/>
      <c r="E702" s="89"/>
      <c r="F702" s="89"/>
      <c r="G702" s="89"/>
      <c r="H702" s="89"/>
      <c r="I702" s="89"/>
      <c r="J702" s="89"/>
      <c r="K702" s="89"/>
      <c r="L702" s="89"/>
      <c r="M702" s="89"/>
      <c r="N702" s="89"/>
      <c r="O702" s="89"/>
      <c r="P702" s="89"/>
      <c r="Q702" s="89"/>
      <c r="R702" s="89"/>
      <c r="S702" s="89"/>
      <c r="T702" s="89"/>
      <c r="U702" s="89"/>
      <c r="V702" s="89"/>
      <c r="W702" s="89"/>
      <c r="X702" s="89"/>
      <c r="Y702" s="89"/>
      <c r="Z702" s="89"/>
      <c r="AA702" s="89"/>
      <c r="AB702" s="89"/>
      <c r="AC702" s="89"/>
      <c r="AD702" s="89"/>
    </row>
    <row r="703" spans="1:30" ht="14.5" x14ac:dyDescent="0.35">
      <c r="A703" s="89"/>
      <c r="B703" s="81"/>
      <c r="C703" s="89"/>
      <c r="D703" s="89"/>
      <c r="E703" s="89"/>
      <c r="F703" s="89"/>
      <c r="G703" s="89"/>
      <c r="H703" s="89"/>
      <c r="I703" s="89"/>
      <c r="J703" s="89"/>
      <c r="K703" s="89"/>
      <c r="L703" s="89"/>
      <c r="M703" s="89"/>
      <c r="N703" s="89"/>
      <c r="O703" s="89"/>
      <c r="P703" s="89"/>
      <c r="Q703" s="89"/>
      <c r="R703" s="89"/>
      <c r="S703" s="89"/>
      <c r="T703" s="89"/>
      <c r="U703" s="89"/>
      <c r="V703" s="89"/>
      <c r="W703" s="89"/>
      <c r="X703" s="89"/>
      <c r="Y703" s="89"/>
      <c r="Z703" s="89"/>
      <c r="AA703" s="89"/>
      <c r="AB703" s="89"/>
      <c r="AC703" s="89"/>
      <c r="AD703" s="89"/>
    </row>
    <row r="704" spans="1:30" ht="14.5" x14ac:dyDescent="0.35">
      <c r="A704" s="89"/>
      <c r="B704" s="81"/>
      <c r="C704" s="89"/>
      <c r="D704" s="89"/>
      <c r="E704" s="89"/>
      <c r="F704" s="89"/>
      <c r="G704" s="89"/>
      <c r="H704" s="89"/>
      <c r="I704" s="89"/>
      <c r="J704" s="89"/>
      <c r="K704" s="89"/>
      <c r="L704" s="89"/>
      <c r="M704" s="89"/>
      <c r="N704" s="89"/>
      <c r="O704" s="89"/>
      <c r="P704" s="89"/>
      <c r="Q704" s="89"/>
      <c r="R704" s="89"/>
      <c r="S704" s="89"/>
      <c r="T704" s="89"/>
      <c r="U704" s="89"/>
      <c r="V704" s="89"/>
      <c r="W704" s="89"/>
      <c r="X704" s="89"/>
      <c r="Y704" s="89"/>
      <c r="Z704" s="89"/>
      <c r="AA704" s="89"/>
      <c r="AB704" s="89"/>
      <c r="AC704" s="89"/>
      <c r="AD704" s="89"/>
    </row>
    <row r="705" spans="1:30" ht="14.5" x14ac:dyDescent="0.35">
      <c r="A705" s="89"/>
      <c r="B705" s="81"/>
      <c r="C705" s="89"/>
      <c r="D705" s="89"/>
      <c r="E705" s="89"/>
      <c r="F705" s="89"/>
      <c r="G705" s="89"/>
      <c r="H705" s="89"/>
      <c r="I705" s="89"/>
      <c r="J705" s="89"/>
      <c r="K705" s="89"/>
      <c r="L705" s="89"/>
      <c r="M705" s="89"/>
      <c r="N705" s="89"/>
      <c r="O705" s="89"/>
      <c r="P705" s="89"/>
      <c r="Q705" s="89"/>
      <c r="R705" s="89"/>
      <c r="S705" s="89"/>
      <c r="T705" s="89"/>
      <c r="U705" s="89"/>
      <c r="V705" s="89"/>
      <c r="W705" s="89"/>
      <c r="X705" s="89"/>
      <c r="Y705" s="89"/>
      <c r="Z705" s="89"/>
      <c r="AA705" s="89"/>
      <c r="AB705" s="89"/>
      <c r="AC705" s="89"/>
      <c r="AD705" s="89"/>
    </row>
    <row r="706" spans="1:30" ht="14.5" x14ac:dyDescent="0.35">
      <c r="A706" s="89"/>
      <c r="B706" s="81"/>
      <c r="C706" s="89"/>
      <c r="D706" s="89"/>
      <c r="E706" s="89"/>
      <c r="F706" s="89"/>
      <c r="G706" s="89"/>
      <c r="H706" s="89"/>
      <c r="I706" s="89"/>
      <c r="J706" s="89"/>
      <c r="K706" s="89"/>
      <c r="L706" s="89"/>
      <c r="M706" s="89"/>
      <c r="N706" s="89"/>
      <c r="O706" s="89"/>
      <c r="P706" s="89"/>
      <c r="Q706" s="89"/>
      <c r="R706" s="89"/>
      <c r="S706" s="89"/>
      <c r="T706" s="89"/>
      <c r="U706" s="89"/>
      <c r="V706" s="89"/>
      <c r="W706" s="89"/>
      <c r="X706" s="89"/>
      <c r="Y706" s="89"/>
      <c r="Z706" s="89"/>
      <c r="AA706" s="89"/>
      <c r="AB706" s="89"/>
      <c r="AC706" s="89"/>
      <c r="AD706" s="89"/>
    </row>
    <row r="707" spans="1:30" ht="14.5" x14ac:dyDescent="0.35">
      <c r="A707" s="89"/>
      <c r="B707" s="81"/>
      <c r="C707" s="89"/>
      <c r="D707" s="89"/>
      <c r="E707" s="89"/>
      <c r="F707" s="89"/>
      <c r="G707" s="89"/>
      <c r="H707" s="89"/>
      <c r="I707" s="89"/>
      <c r="J707" s="89"/>
      <c r="K707" s="89"/>
      <c r="L707" s="89"/>
      <c r="M707" s="89"/>
      <c r="N707" s="89"/>
      <c r="O707" s="89"/>
      <c r="P707" s="89"/>
      <c r="Q707" s="89"/>
      <c r="R707" s="89"/>
      <c r="S707" s="89"/>
      <c r="T707" s="89"/>
      <c r="U707" s="89"/>
      <c r="V707" s="89"/>
      <c r="W707" s="89"/>
      <c r="X707" s="89"/>
      <c r="Y707" s="89"/>
      <c r="Z707" s="89"/>
      <c r="AA707" s="89"/>
      <c r="AB707" s="89"/>
      <c r="AC707" s="89"/>
      <c r="AD707" s="89"/>
    </row>
    <row r="708" spans="1:30" ht="14.5" x14ac:dyDescent="0.35">
      <c r="A708" s="89"/>
      <c r="B708" s="81"/>
      <c r="C708" s="89"/>
      <c r="D708" s="89"/>
      <c r="E708" s="89"/>
      <c r="F708" s="89"/>
      <c r="G708" s="89"/>
      <c r="H708" s="89"/>
      <c r="I708" s="89"/>
      <c r="J708" s="89"/>
      <c r="K708" s="89"/>
      <c r="L708" s="89"/>
      <c r="M708" s="89"/>
      <c r="N708" s="89"/>
      <c r="O708" s="89"/>
      <c r="P708" s="89"/>
      <c r="Q708" s="89"/>
      <c r="R708" s="89"/>
      <c r="S708" s="89"/>
      <c r="T708" s="89"/>
      <c r="U708" s="89"/>
      <c r="V708" s="89"/>
      <c r="W708" s="89"/>
      <c r="X708" s="89"/>
      <c r="Y708" s="89"/>
      <c r="Z708" s="89"/>
      <c r="AA708" s="89"/>
      <c r="AB708" s="89"/>
      <c r="AC708" s="89"/>
      <c r="AD708" s="89"/>
    </row>
    <row r="709" spans="1:30" ht="14.5" x14ac:dyDescent="0.35">
      <c r="A709" s="89"/>
      <c r="B709" s="81"/>
      <c r="C709" s="89"/>
      <c r="D709" s="89"/>
      <c r="E709" s="89"/>
      <c r="F709" s="89"/>
      <c r="G709" s="89"/>
      <c r="H709" s="89"/>
      <c r="I709" s="89"/>
      <c r="J709" s="89"/>
      <c r="K709" s="89"/>
      <c r="L709" s="89"/>
      <c r="M709" s="89"/>
      <c r="N709" s="89"/>
      <c r="O709" s="89"/>
      <c r="P709" s="89"/>
      <c r="Q709" s="89"/>
      <c r="R709" s="89"/>
      <c r="S709" s="89"/>
      <c r="T709" s="89"/>
      <c r="U709" s="89"/>
      <c r="V709" s="89"/>
      <c r="W709" s="89"/>
      <c r="X709" s="89"/>
      <c r="Y709" s="89"/>
      <c r="Z709" s="89"/>
      <c r="AA709" s="89"/>
      <c r="AB709" s="89"/>
      <c r="AC709" s="89"/>
      <c r="AD709" s="89"/>
    </row>
    <row r="710" spans="1:30" ht="14.5" x14ac:dyDescent="0.35">
      <c r="A710" s="89"/>
      <c r="B710" s="81"/>
      <c r="C710" s="89"/>
      <c r="D710" s="89"/>
      <c r="E710" s="89"/>
      <c r="F710" s="89"/>
      <c r="G710" s="89"/>
      <c r="H710" s="89"/>
      <c r="I710" s="89"/>
      <c r="J710" s="89"/>
      <c r="K710" s="89"/>
      <c r="L710" s="89"/>
      <c r="M710" s="89"/>
      <c r="N710" s="89"/>
      <c r="O710" s="89"/>
      <c r="P710" s="89"/>
      <c r="Q710" s="89"/>
      <c r="R710" s="89"/>
      <c r="S710" s="89"/>
      <c r="T710" s="89"/>
      <c r="U710" s="89"/>
      <c r="V710" s="89"/>
      <c r="W710" s="89"/>
      <c r="X710" s="89"/>
      <c r="Y710" s="89"/>
      <c r="Z710" s="89"/>
      <c r="AA710" s="89"/>
      <c r="AB710" s="89"/>
      <c r="AC710" s="89"/>
      <c r="AD710" s="89"/>
    </row>
    <row r="711" spans="1:30" ht="14.5" x14ac:dyDescent="0.35">
      <c r="A711" s="89"/>
      <c r="B711" s="81"/>
      <c r="C711" s="89"/>
      <c r="D711" s="89"/>
      <c r="E711" s="89"/>
      <c r="F711" s="89"/>
      <c r="G711" s="89"/>
      <c r="H711" s="89"/>
      <c r="I711" s="89"/>
      <c r="J711" s="89"/>
      <c r="K711" s="89"/>
      <c r="L711" s="89"/>
      <c r="M711" s="89"/>
      <c r="N711" s="89"/>
      <c r="O711" s="89"/>
      <c r="P711" s="89"/>
      <c r="Q711" s="89"/>
      <c r="R711" s="89"/>
      <c r="S711" s="89"/>
      <c r="T711" s="89"/>
      <c r="U711" s="89"/>
      <c r="V711" s="89"/>
      <c r="W711" s="89"/>
      <c r="X711" s="89"/>
      <c r="Y711" s="89"/>
      <c r="Z711" s="89"/>
      <c r="AA711" s="89"/>
      <c r="AB711" s="89"/>
      <c r="AC711" s="89"/>
      <c r="AD711" s="89"/>
    </row>
    <row r="712" spans="1:30" ht="14.5" x14ac:dyDescent="0.35">
      <c r="A712" s="89"/>
      <c r="B712" s="81"/>
      <c r="C712" s="89"/>
      <c r="D712" s="89"/>
      <c r="E712" s="89"/>
      <c r="F712" s="89"/>
      <c r="G712" s="89"/>
      <c r="H712" s="89"/>
      <c r="I712" s="89"/>
      <c r="J712" s="89"/>
      <c r="K712" s="89"/>
      <c r="L712" s="89"/>
      <c r="M712" s="89"/>
      <c r="N712" s="89"/>
      <c r="O712" s="89"/>
      <c r="P712" s="89"/>
      <c r="Q712" s="89"/>
      <c r="R712" s="89"/>
      <c r="S712" s="89"/>
      <c r="T712" s="89"/>
      <c r="U712" s="89"/>
      <c r="V712" s="89"/>
      <c r="W712" s="89"/>
      <c r="X712" s="89"/>
      <c r="Y712" s="89"/>
      <c r="Z712" s="89"/>
      <c r="AA712" s="89"/>
      <c r="AB712" s="89"/>
      <c r="AC712" s="89"/>
      <c r="AD712" s="89"/>
    </row>
    <row r="713" spans="1:30" ht="14.5" x14ac:dyDescent="0.35">
      <c r="A713" s="89"/>
      <c r="B713" s="81"/>
      <c r="C713" s="89"/>
      <c r="D713" s="89"/>
      <c r="E713" s="89"/>
      <c r="F713" s="89"/>
      <c r="G713" s="89"/>
      <c r="H713" s="89"/>
      <c r="I713" s="89"/>
      <c r="J713" s="89"/>
      <c r="K713" s="89"/>
      <c r="L713" s="89"/>
      <c r="M713" s="89"/>
      <c r="N713" s="89"/>
      <c r="O713" s="89"/>
      <c r="P713" s="89"/>
      <c r="Q713" s="89"/>
      <c r="R713" s="89"/>
      <c r="S713" s="89"/>
      <c r="T713" s="89"/>
      <c r="U713" s="89"/>
      <c r="V713" s="89"/>
      <c r="W713" s="89"/>
      <c r="X713" s="89"/>
      <c r="Y713" s="89"/>
      <c r="Z713" s="89"/>
      <c r="AA713" s="89"/>
      <c r="AB713" s="89"/>
      <c r="AC713" s="89"/>
      <c r="AD713" s="89"/>
    </row>
    <row r="714" spans="1:30" ht="14.5" x14ac:dyDescent="0.35">
      <c r="A714" s="89"/>
      <c r="B714" s="81"/>
      <c r="C714" s="89"/>
      <c r="D714" s="89"/>
      <c r="E714" s="89"/>
      <c r="F714" s="89"/>
      <c r="G714" s="89"/>
      <c r="H714" s="89"/>
      <c r="I714" s="89"/>
      <c r="J714" s="89"/>
      <c r="K714" s="89"/>
      <c r="L714" s="89"/>
      <c r="M714" s="89"/>
      <c r="N714" s="89"/>
      <c r="O714" s="89"/>
      <c r="P714" s="89"/>
      <c r="Q714" s="89"/>
      <c r="R714" s="89"/>
      <c r="S714" s="89"/>
      <c r="T714" s="89"/>
      <c r="U714" s="89"/>
      <c r="V714" s="89"/>
      <c r="W714" s="89"/>
      <c r="X714" s="89"/>
      <c r="Y714" s="89"/>
      <c r="Z714" s="89"/>
      <c r="AA714" s="89"/>
      <c r="AB714" s="89"/>
      <c r="AC714" s="89"/>
      <c r="AD714" s="89"/>
    </row>
    <row r="715" spans="1:30" ht="14.5" x14ac:dyDescent="0.35">
      <c r="A715" s="89"/>
      <c r="B715" s="81"/>
      <c r="C715" s="89"/>
      <c r="D715" s="89"/>
      <c r="E715" s="89"/>
      <c r="F715" s="89"/>
      <c r="G715" s="89"/>
      <c r="H715" s="89"/>
      <c r="I715" s="89"/>
      <c r="J715" s="89"/>
      <c r="K715" s="89"/>
      <c r="L715" s="89"/>
      <c r="M715" s="89"/>
      <c r="N715" s="89"/>
      <c r="O715" s="89"/>
      <c r="P715" s="89"/>
      <c r="Q715" s="89"/>
      <c r="R715" s="89"/>
      <c r="S715" s="89"/>
      <c r="T715" s="89"/>
      <c r="U715" s="89"/>
      <c r="V715" s="89"/>
      <c r="W715" s="89"/>
      <c r="X715" s="89"/>
      <c r="Y715" s="89"/>
      <c r="Z715" s="89"/>
      <c r="AA715" s="89"/>
      <c r="AB715" s="89"/>
      <c r="AC715" s="89"/>
      <c r="AD715" s="89"/>
    </row>
    <row r="716" spans="1:30" ht="14.5" x14ac:dyDescent="0.35">
      <c r="A716" s="89"/>
      <c r="B716" s="81"/>
      <c r="C716" s="89"/>
      <c r="D716" s="89"/>
      <c r="E716" s="89"/>
      <c r="F716" s="89"/>
      <c r="G716" s="89"/>
      <c r="H716" s="89"/>
      <c r="I716" s="89"/>
      <c r="J716" s="89"/>
      <c r="K716" s="89"/>
      <c r="L716" s="89"/>
      <c r="M716" s="89"/>
      <c r="N716" s="89"/>
      <c r="O716" s="89"/>
      <c r="P716" s="89"/>
      <c r="Q716" s="89"/>
      <c r="R716" s="89"/>
      <c r="S716" s="89"/>
      <c r="T716" s="89"/>
      <c r="U716" s="89"/>
      <c r="V716" s="89"/>
      <c r="W716" s="89"/>
      <c r="X716" s="89"/>
      <c r="Y716" s="89"/>
      <c r="Z716" s="89"/>
      <c r="AA716" s="89"/>
      <c r="AB716" s="89"/>
      <c r="AC716" s="89"/>
      <c r="AD716" s="89"/>
    </row>
    <row r="717" spans="1:30" ht="14.5" x14ac:dyDescent="0.35">
      <c r="A717" s="89"/>
      <c r="B717" s="81"/>
      <c r="C717" s="89"/>
      <c r="D717" s="89"/>
      <c r="E717" s="89"/>
      <c r="F717" s="89"/>
      <c r="G717" s="89"/>
      <c r="H717" s="89"/>
      <c r="I717" s="89"/>
      <c r="J717" s="89"/>
      <c r="K717" s="89"/>
      <c r="L717" s="89"/>
      <c r="M717" s="89"/>
      <c r="N717" s="89"/>
      <c r="O717" s="89"/>
      <c r="P717" s="89"/>
      <c r="Q717" s="89"/>
      <c r="R717" s="89"/>
      <c r="S717" s="89"/>
      <c r="T717" s="89"/>
      <c r="U717" s="89"/>
      <c r="V717" s="89"/>
      <c r="W717" s="89"/>
      <c r="X717" s="89"/>
      <c r="Y717" s="89"/>
      <c r="Z717" s="89"/>
      <c r="AA717" s="89"/>
      <c r="AB717" s="89"/>
      <c r="AC717" s="89"/>
      <c r="AD717" s="89"/>
    </row>
    <row r="718" spans="1:30" ht="14.5" x14ac:dyDescent="0.35">
      <c r="A718" s="89"/>
      <c r="B718" s="81"/>
      <c r="C718" s="89"/>
      <c r="D718" s="89"/>
      <c r="E718" s="89"/>
      <c r="F718" s="89"/>
      <c r="G718" s="89"/>
      <c r="H718" s="89"/>
      <c r="I718" s="89"/>
      <c r="J718" s="89"/>
      <c r="K718" s="89"/>
      <c r="L718" s="89"/>
      <c r="M718" s="89"/>
      <c r="N718" s="89"/>
      <c r="O718" s="89"/>
      <c r="P718" s="89"/>
      <c r="Q718" s="89"/>
      <c r="R718" s="89"/>
      <c r="S718" s="89"/>
      <c r="T718" s="89"/>
      <c r="U718" s="89"/>
      <c r="V718" s="89"/>
      <c r="W718" s="89"/>
      <c r="X718" s="89"/>
      <c r="Y718" s="89"/>
      <c r="Z718" s="89"/>
      <c r="AA718" s="89"/>
      <c r="AB718" s="89"/>
      <c r="AC718" s="89"/>
      <c r="AD718" s="89"/>
    </row>
    <row r="719" spans="1:30" ht="14.5" x14ac:dyDescent="0.35">
      <c r="A719" s="89"/>
      <c r="B719" s="81"/>
      <c r="C719" s="89"/>
      <c r="D719" s="89"/>
      <c r="E719" s="89"/>
      <c r="F719" s="89"/>
      <c r="G719" s="89"/>
      <c r="H719" s="89"/>
      <c r="I719" s="89"/>
      <c r="J719" s="89"/>
      <c r="K719" s="89"/>
      <c r="L719" s="89"/>
      <c r="M719" s="89"/>
      <c r="N719" s="89"/>
      <c r="O719" s="89"/>
      <c r="P719" s="89"/>
      <c r="Q719" s="89"/>
      <c r="R719" s="89"/>
      <c r="S719" s="89"/>
      <c r="T719" s="89"/>
      <c r="U719" s="89"/>
      <c r="V719" s="89"/>
      <c r="W719" s="89"/>
      <c r="X719" s="89"/>
      <c r="Y719" s="89"/>
      <c r="Z719" s="89"/>
      <c r="AA719" s="89"/>
      <c r="AB719" s="89"/>
      <c r="AC719" s="89"/>
      <c r="AD719" s="89"/>
    </row>
    <row r="720" spans="1:30" ht="14.5" x14ac:dyDescent="0.35">
      <c r="A720" s="89"/>
      <c r="B720" s="81"/>
      <c r="C720" s="89"/>
      <c r="D720" s="89"/>
      <c r="E720" s="89"/>
      <c r="F720" s="89"/>
      <c r="G720" s="89"/>
      <c r="H720" s="89"/>
      <c r="I720" s="89"/>
      <c r="J720" s="89"/>
      <c r="K720" s="89"/>
      <c r="L720" s="89"/>
      <c r="M720" s="89"/>
      <c r="N720" s="89"/>
      <c r="O720" s="89"/>
      <c r="P720" s="89"/>
      <c r="Q720" s="89"/>
      <c r="R720" s="89"/>
      <c r="S720" s="89"/>
      <c r="T720" s="89"/>
      <c r="U720" s="89"/>
      <c r="V720" s="89"/>
      <c r="W720" s="89"/>
      <c r="X720" s="89"/>
      <c r="Y720" s="89"/>
      <c r="Z720" s="89"/>
      <c r="AA720" s="89"/>
      <c r="AB720" s="89"/>
      <c r="AC720" s="89"/>
      <c r="AD720" s="89"/>
    </row>
    <row r="721" spans="1:30" ht="14.5" x14ac:dyDescent="0.35">
      <c r="A721" s="89"/>
      <c r="B721" s="81"/>
      <c r="C721" s="89"/>
      <c r="D721" s="89"/>
      <c r="E721" s="89"/>
      <c r="F721" s="89"/>
      <c r="G721" s="89"/>
      <c r="H721" s="89"/>
      <c r="I721" s="89"/>
      <c r="J721" s="89"/>
      <c r="K721" s="89"/>
      <c r="L721" s="89"/>
      <c r="M721" s="89"/>
      <c r="N721" s="89"/>
      <c r="O721" s="89"/>
      <c r="P721" s="89"/>
      <c r="Q721" s="89"/>
      <c r="R721" s="89"/>
      <c r="S721" s="89"/>
      <c r="T721" s="89"/>
      <c r="U721" s="89"/>
      <c r="V721" s="89"/>
      <c r="W721" s="89"/>
      <c r="X721" s="89"/>
      <c r="Y721" s="89"/>
      <c r="Z721" s="89"/>
      <c r="AA721" s="89"/>
      <c r="AB721" s="89"/>
      <c r="AC721" s="89"/>
      <c r="AD721" s="89"/>
    </row>
    <row r="722" spans="1:30" ht="14.5" x14ac:dyDescent="0.35">
      <c r="A722" s="89"/>
      <c r="B722" s="81"/>
      <c r="C722" s="89"/>
      <c r="D722" s="89"/>
      <c r="E722" s="89"/>
      <c r="F722" s="89"/>
      <c r="G722" s="89"/>
      <c r="H722" s="89"/>
      <c r="I722" s="89"/>
      <c r="J722" s="89"/>
      <c r="K722" s="89"/>
      <c r="L722" s="89"/>
      <c r="M722" s="89"/>
      <c r="N722" s="89"/>
      <c r="O722" s="89"/>
      <c r="P722" s="89"/>
      <c r="Q722" s="89"/>
      <c r="R722" s="89"/>
      <c r="S722" s="89"/>
      <c r="T722" s="89"/>
      <c r="U722" s="89"/>
      <c r="V722" s="89"/>
      <c r="W722" s="89"/>
      <c r="X722" s="89"/>
      <c r="Y722" s="89"/>
      <c r="Z722" s="89"/>
      <c r="AA722" s="89"/>
      <c r="AB722" s="89"/>
      <c r="AC722" s="89"/>
      <c r="AD722" s="89"/>
    </row>
    <row r="723" spans="1:30" ht="14.5" x14ac:dyDescent="0.35">
      <c r="A723" s="89"/>
      <c r="B723" s="81"/>
      <c r="C723" s="89"/>
      <c r="D723" s="89"/>
      <c r="E723" s="89"/>
      <c r="F723" s="89"/>
      <c r="G723" s="89"/>
      <c r="H723" s="89"/>
      <c r="I723" s="89"/>
      <c r="J723" s="89"/>
      <c r="K723" s="89"/>
      <c r="L723" s="89"/>
      <c r="M723" s="89"/>
      <c r="N723" s="89"/>
      <c r="O723" s="89"/>
      <c r="P723" s="89"/>
      <c r="Q723" s="89"/>
      <c r="R723" s="89"/>
      <c r="S723" s="89"/>
      <c r="T723" s="89"/>
      <c r="U723" s="89"/>
      <c r="V723" s="89"/>
      <c r="W723" s="89"/>
      <c r="X723" s="89"/>
      <c r="Y723" s="89"/>
      <c r="Z723" s="89"/>
      <c r="AA723" s="89"/>
      <c r="AB723" s="89"/>
      <c r="AC723" s="89"/>
      <c r="AD723" s="89"/>
    </row>
    <row r="724" spans="1:30" ht="14.5" x14ac:dyDescent="0.35">
      <c r="A724" s="89"/>
      <c r="B724" s="81"/>
      <c r="C724" s="89"/>
      <c r="D724" s="89"/>
      <c r="E724" s="89"/>
      <c r="F724" s="89"/>
      <c r="G724" s="89"/>
      <c r="H724" s="89"/>
      <c r="I724" s="89"/>
      <c r="J724" s="89"/>
      <c r="K724" s="89"/>
      <c r="L724" s="89"/>
      <c r="M724" s="89"/>
      <c r="N724" s="89"/>
      <c r="O724" s="89"/>
      <c r="P724" s="89"/>
      <c r="Q724" s="89"/>
      <c r="R724" s="89"/>
      <c r="S724" s="89"/>
      <c r="T724" s="89"/>
      <c r="U724" s="89"/>
      <c r="V724" s="89"/>
      <c r="W724" s="89"/>
      <c r="X724" s="89"/>
      <c r="Y724" s="89"/>
      <c r="Z724" s="89"/>
      <c r="AA724" s="89"/>
      <c r="AB724" s="89"/>
      <c r="AC724" s="89"/>
      <c r="AD724" s="89"/>
    </row>
    <row r="725" spans="1:30" ht="14.5" x14ac:dyDescent="0.35">
      <c r="A725" s="89"/>
      <c r="B725" s="81"/>
      <c r="C725" s="89"/>
      <c r="D725" s="89"/>
      <c r="E725" s="89"/>
      <c r="F725" s="89"/>
      <c r="G725" s="89"/>
      <c r="H725" s="89"/>
      <c r="I725" s="89"/>
      <c r="J725" s="89"/>
      <c r="K725" s="89"/>
      <c r="L725" s="89"/>
      <c r="M725" s="89"/>
      <c r="N725" s="89"/>
      <c r="O725" s="89"/>
      <c r="P725" s="89"/>
      <c r="Q725" s="89"/>
      <c r="R725" s="89"/>
      <c r="S725" s="89"/>
      <c r="T725" s="89"/>
      <c r="U725" s="89"/>
      <c r="V725" s="89"/>
      <c r="W725" s="89"/>
      <c r="X725" s="89"/>
      <c r="Y725" s="89"/>
      <c r="Z725" s="89"/>
      <c r="AA725" s="89"/>
      <c r="AB725" s="89"/>
      <c r="AC725" s="89"/>
      <c r="AD725" s="89"/>
    </row>
    <row r="726" spans="1:30" ht="14.5" x14ac:dyDescent="0.35">
      <c r="A726" s="89"/>
      <c r="B726" s="81"/>
      <c r="C726" s="89"/>
      <c r="D726" s="89"/>
      <c r="E726" s="89"/>
      <c r="F726" s="89"/>
      <c r="G726" s="89"/>
      <c r="H726" s="89"/>
      <c r="I726" s="89"/>
      <c r="J726" s="89"/>
      <c r="K726" s="89"/>
      <c r="L726" s="89"/>
      <c r="M726" s="89"/>
      <c r="N726" s="89"/>
      <c r="O726" s="89"/>
      <c r="P726" s="89"/>
      <c r="Q726" s="89"/>
      <c r="R726" s="89"/>
      <c r="S726" s="89"/>
      <c r="T726" s="89"/>
      <c r="U726" s="89"/>
      <c r="V726" s="89"/>
      <c r="W726" s="89"/>
      <c r="X726" s="89"/>
      <c r="Y726" s="89"/>
      <c r="Z726" s="89"/>
      <c r="AA726" s="89"/>
      <c r="AB726" s="89"/>
      <c r="AC726" s="89"/>
      <c r="AD726" s="89"/>
    </row>
    <row r="727" spans="1:30" ht="14.5" x14ac:dyDescent="0.35">
      <c r="A727" s="89"/>
      <c r="B727" s="81"/>
      <c r="C727" s="89"/>
      <c r="D727" s="89"/>
      <c r="E727" s="89"/>
      <c r="F727" s="89"/>
      <c r="G727" s="89"/>
      <c r="H727" s="89"/>
      <c r="I727" s="89"/>
      <c r="J727" s="89"/>
      <c r="K727" s="89"/>
      <c r="L727" s="89"/>
      <c r="M727" s="89"/>
      <c r="N727" s="89"/>
      <c r="O727" s="89"/>
      <c r="P727" s="89"/>
      <c r="Q727" s="89"/>
      <c r="R727" s="89"/>
      <c r="S727" s="89"/>
      <c r="T727" s="89"/>
      <c r="U727" s="89"/>
      <c r="V727" s="89"/>
      <c r="W727" s="89"/>
      <c r="X727" s="89"/>
      <c r="Y727" s="89"/>
      <c r="Z727" s="89"/>
      <c r="AA727" s="89"/>
      <c r="AB727" s="89"/>
      <c r="AC727" s="89"/>
      <c r="AD727" s="89"/>
    </row>
    <row r="728" spans="1:30" ht="14.5" x14ac:dyDescent="0.35">
      <c r="A728" s="89"/>
      <c r="B728" s="81"/>
      <c r="C728" s="89"/>
      <c r="D728" s="89"/>
      <c r="E728" s="89"/>
      <c r="F728" s="89"/>
      <c r="G728" s="89"/>
      <c r="H728" s="89"/>
      <c r="I728" s="89"/>
      <c r="J728" s="89"/>
      <c r="K728" s="89"/>
      <c r="L728" s="89"/>
      <c r="M728" s="89"/>
      <c r="N728" s="89"/>
      <c r="O728" s="89"/>
      <c r="P728" s="89"/>
      <c r="Q728" s="89"/>
      <c r="R728" s="89"/>
      <c r="S728" s="89"/>
      <c r="T728" s="89"/>
      <c r="U728" s="89"/>
      <c r="V728" s="89"/>
      <c r="W728" s="89"/>
      <c r="X728" s="89"/>
      <c r="Y728" s="89"/>
      <c r="Z728" s="89"/>
      <c r="AA728" s="89"/>
      <c r="AB728" s="89"/>
      <c r="AC728" s="89"/>
      <c r="AD728" s="89"/>
    </row>
    <row r="729" spans="1:30" ht="14.5" x14ac:dyDescent="0.35">
      <c r="A729" s="89"/>
      <c r="B729" s="81"/>
      <c r="C729" s="89"/>
      <c r="D729" s="89"/>
      <c r="E729" s="89"/>
      <c r="F729" s="89"/>
      <c r="G729" s="89"/>
      <c r="H729" s="89"/>
      <c r="I729" s="89"/>
      <c r="J729" s="89"/>
      <c r="K729" s="89"/>
      <c r="L729" s="89"/>
      <c r="M729" s="89"/>
      <c r="N729" s="89"/>
      <c r="O729" s="89"/>
      <c r="P729" s="89"/>
      <c r="Q729" s="89"/>
      <c r="R729" s="89"/>
      <c r="S729" s="89"/>
      <c r="T729" s="89"/>
      <c r="U729" s="89"/>
      <c r="V729" s="89"/>
      <c r="W729" s="89"/>
      <c r="X729" s="89"/>
      <c r="Y729" s="89"/>
      <c r="Z729" s="89"/>
      <c r="AA729" s="89"/>
      <c r="AB729" s="89"/>
      <c r="AC729" s="89"/>
      <c r="AD729" s="89"/>
    </row>
    <row r="730" spans="1:30" ht="14.5" x14ac:dyDescent="0.35">
      <c r="A730" s="89"/>
      <c r="B730" s="81"/>
      <c r="C730" s="89"/>
      <c r="D730" s="89"/>
      <c r="E730" s="89"/>
      <c r="F730" s="89"/>
      <c r="G730" s="89"/>
      <c r="H730" s="89"/>
      <c r="I730" s="89"/>
      <c r="J730" s="89"/>
      <c r="K730" s="89"/>
      <c r="L730" s="89"/>
      <c r="M730" s="89"/>
      <c r="N730" s="89"/>
      <c r="O730" s="89"/>
      <c r="P730" s="89"/>
      <c r="Q730" s="89"/>
      <c r="R730" s="89"/>
      <c r="S730" s="89"/>
      <c r="T730" s="89"/>
      <c r="U730" s="89"/>
      <c r="V730" s="89"/>
      <c r="W730" s="89"/>
      <c r="X730" s="89"/>
      <c r="Y730" s="89"/>
      <c r="Z730" s="89"/>
      <c r="AA730" s="89"/>
      <c r="AB730" s="89"/>
      <c r="AC730" s="89"/>
      <c r="AD730" s="89"/>
    </row>
    <row r="731" spans="1:30" ht="14.5" x14ac:dyDescent="0.35">
      <c r="A731" s="89"/>
      <c r="B731" s="81"/>
      <c r="C731" s="89"/>
      <c r="D731" s="89"/>
      <c r="E731" s="89"/>
      <c r="F731" s="89"/>
      <c r="G731" s="89"/>
      <c r="H731" s="89"/>
      <c r="I731" s="89"/>
      <c r="J731" s="89"/>
      <c r="K731" s="89"/>
      <c r="L731" s="89"/>
      <c r="M731" s="89"/>
      <c r="N731" s="89"/>
      <c r="O731" s="89"/>
      <c r="P731" s="89"/>
      <c r="Q731" s="89"/>
      <c r="R731" s="89"/>
      <c r="S731" s="89"/>
      <c r="T731" s="89"/>
      <c r="U731" s="89"/>
      <c r="V731" s="89"/>
      <c r="W731" s="89"/>
      <c r="X731" s="89"/>
      <c r="Y731" s="89"/>
      <c r="Z731" s="89"/>
      <c r="AA731" s="89"/>
      <c r="AB731" s="89"/>
      <c r="AC731" s="89"/>
      <c r="AD731" s="89"/>
    </row>
    <row r="732" spans="1:30" ht="14.5" x14ac:dyDescent="0.35">
      <c r="A732" s="89"/>
      <c r="B732" s="81"/>
      <c r="C732" s="89"/>
      <c r="D732" s="89"/>
      <c r="E732" s="89"/>
      <c r="F732" s="89"/>
      <c r="G732" s="89"/>
      <c r="H732" s="89"/>
      <c r="I732" s="89"/>
      <c r="J732" s="89"/>
      <c r="K732" s="89"/>
      <c r="L732" s="89"/>
      <c r="M732" s="89"/>
      <c r="N732" s="89"/>
      <c r="O732" s="89"/>
      <c r="P732" s="89"/>
      <c r="Q732" s="89"/>
      <c r="R732" s="89"/>
      <c r="S732" s="89"/>
      <c r="T732" s="89"/>
      <c r="U732" s="89"/>
      <c r="V732" s="89"/>
      <c r="W732" s="89"/>
      <c r="X732" s="89"/>
      <c r="Y732" s="89"/>
      <c r="Z732" s="89"/>
      <c r="AA732" s="89"/>
      <c r="AB732" s="89"/>
      <c r="AC732" s="89"/>
      <c r="AD732" s="89"/>
    </row>
    <row r="733" spans="1:30" ht="14.5" x14ac:dyDescent="0.35">
      <c r="A733" s="89"/>
      <c r="B733" s="81"/>
      <c r="C733" s="89"/>
      <c r="D733" s="89"/>
      <c r="E733" s="89"/>
      <c r="F733" s="89"/>
      <c r="G733" s="89"/>
      <c r="H733" s="89"/>
      <c r="I733" s="89"/>
      <c r="J733" s="89"/>
      <c r="K733" s="89"/>
      <c r="L733" s="89"/>
      <c r="M733" s="89"/>
      <c r="N733" s="89"/>
      <c r="O733" s="89"/>
      <c r="P733" s="89"/>
      <c r="Q733" s="89"/>
      <c r="R733" s="89"/>
      <c r="S733" s="89"/>
      <c r="T733" s="89"/>
      <c r="U733" s="89"/>
      <c r="V733" s="89"/>
      <c r="W733" s="89"/>
      <c r="X733" s="89"/>
      <c r="Y733" s="89"/>
      <c r="Z733" s="89"/>
      <c r="AA733" s="89"/>
      <c r="AB733" s="89"/>
      <c r="AC733" s="89"/>
      <c r="AD733" s="89"/>
    </row>
    <row r="734" spans="1:30" ht="14.5" x14ac:dyDescent="0.35">
      <c r="A734" s="89"/>
      <c r="B734" s="81"/>
      <c r="C734" s="89"/>
      <c r="D734" s="89"/>
      <c r="E734" s="89"/>
      <c r="F734" s="89"/>
      <c r="G734" s="89"/>
      <c r="H734" s="89"/>
      <c r="I734" s="89"/>
      <c r="J734" s="89"/>
      <c r="K734" s="89"/>
      <c r="L734" s="89"/>
      <c r="M734" s="89"/>
      <c r="N734" s="89"/>
      <c r="O734" s="89"/>
      <c r="P734" s="89"/>
      <c r="Q734" s="89"/>
      <c r="R734" s="89"/>
      <c r="S734" s="89"/>
      <c r="T734" s="89"/>
      <c r="U734" s="89"/>
      <c r="V734" s="89"/>
      <c r="W734" s="89"/>
      <c r="X734" s="89"/>
      <c r="Y734" s="89"/>
      <c r="Z734" s="89"/>
      <c r="AA734" s="89"/>
      <c r="AB734" s="89"/>
      <c r="AC734" s="89"/>
      <c r="AD734" s="89"/>
    </row>
    <row r="735" spans="1:30" ht="14.5" x14ac:dyDescent="0.35">
      <c r="A735" s="89"/>
      <c r="B735" s="81"/>
      <c r="C735" s="89"/>
      <c r="D735" s="89"/>
      <c r="E735" s="89"/>
      <c r="F735" s="89"/>
      <c r="G735" s="89"/>
      <c r="H735" s="89"/>
      <c r="I735" s="89"/>
      <c r="J735" s="89"/>
      <c r="K735" s="89"/>
      <c r="L735" s="89"/>
      <c r="M735" s="89"/>
      <c r="N735" s="89"/>
      <c r="O735" s="89"/>
      <c r="P735" s="89"/>
      <c r="Q735" s="89"/>
      <c r="R735" s="89"/>
      <c r="S735" s="89"/>
      <c r="T735" s="89"/>
      <c r="U735" s="89"/>
      <c r="V735" s="89"/>
      <c r="W735" s="89"/>
      <c r="X735" s="89"/>
      <c r="Y735" s="89"/>
      <c r="Z735" s="89"/>
      <c r="AA735" s="89"/>
      <c r="AB735" s="89"/>
      <c r="AC735" s="89"/>
      <c r="AD735" s="89"/>
    </row>
    <row r="736" spans="1:30" ht="14.5" x14ac:dyDescent="0.35">
      <c r="A736" s="89"/>
      <c r="B736" s="81"/>
      <c r="C736" s="89"/>
      <c r="D736" s="89"/>
      <c r="E736" s="89"/>
      <c r="F736" s="89"/>
      <c r="G736" s="89"/>
      <c r="H736" s="89"/>
      <c r="I736" s="89"/>
      <c r="J736" s="89"/>
      <c r="K736" s="89"/>
      <c r="L736" s="89"/>
      <c r="M736" s="89"/>
      <c r="N736" s="89"/>
      <c r="O736" s="89"/>
      <c r="P736" s="89"/>
      <c r="Q736" s="89"/>
      <c r="R736" s="89"/>
      <c r="S736" s="89"/>
      <c r="T736" s="89"/>
      <c r="U736" s="89"/>
      <c r="V736" s="89"/>
      <c r="W736" s="89"/>
      <c r="X736" s="89"/>
      <c r="Y736" s="89"/>
      <c r="Z736" s="89"/>
      <c r="AA736" s="89"/>
      <c r="AB736" s="89"/>
      <c r="AC736" s="89"/>
      <c r="AD736" s="89"/>
    </row>
    <row r="737" spans="1:30" ht="14.5" x14ac:dyDescent="0.35">
      <c r="A737" s="89"/>
      <c r="B737" s="81"/>
      <c r="C737" s="89"/>
      <c r="D737" s="89"/>
      <c r="E737" s="89"/>
      <c r="F737" s="89"/>
      <c r="G737" s="89"/>
      <c r="H737" s="89"/>
      <c r="I737" s="89"/>
      <c r="J737" s="89"/>
      <c r="K737" s="89"/>
      <c r="L737" s="89"/>
      <c r="M737" s="89"/>
      <c r="N737" s="89"/>
      <c r="O737" s="89"/>
      <c r="P737" s="89"/>
      <c r="Q737" s="89"/>
      <c r="R737" s="89"/>
      <c r="S737" s="89"/>
      <c r="T737" s="89"/>
      <c r="U737" s="89"/>
      <c r="V737" s="89"/>
      <c r="W737" s="89"/>
      <c r="X737" s="89"/>
      <c r="Y737" s="89"/>
      <c r="Z737" s="89"/>
      <c r="AA737" s="89"/>
      <c r="AB737" s="89"/>
      <c r="AC737" s="89"/>
      <c r="AD737" s="89"/>
    </row>
    <row r="738" spans="1:30" ht="14.5" x14ac:dyDescent="0.35">
      <c r="A738" s="89"/>
      <c r="B738" s="81"/>
      <c r="C738" s="89"/>
      <c r="D738" s="89"/>
      <c r="E738" s="89"/>
      <c r="F738" s="89"/>
      <c r="G738" s="89"/>
      <c r="H738" s="89"/>
      <c r="I738" s="89"/>
      <c r="J738" s="89"/>
      <c r="K738" s="89"/>
      <c r="L738" s="89"/>
      <c r="M738" s="89"/>
      <c r="N738" s="89"/>
      <c r="O738" s="89"/>
      <c r="P738" s="89"/>
      <c r="Q738" s="89"/>
      <c r="R738" s="89"/>
      <c r="S738" s="89"/>
      <c r="T738" s="89"/>
      <c r="U738" s="89"/>
      <c r="V738" s="89"/>
      <c r="W738" s="89"/>
      <c r="X738" s="89"/>
      <c r="Y738" s="89"/>
      <c r="Z738" s="89"/>
      <c r="AA738" s="89"/>
      <c r="AB738" s="89"/>
      <c r="AC738" s="89"/>
      <c r="AD738" s="89"/>
    </row>
    <row r="739" spans="1:30" ht="14.5" x14ac:dyDescent="0.35">
      <c r="A739" s="89"/>
      <c r="B739" s="81"/>
      <c r="C739" s="89"/>
      <c r="D739" s="89"/>
      <c r="E739" s="89"/>
      <c r="F739" s="89"/>
      <c r="G739" s="89"/>
      <c r="H739" s="89"/>
      <c r="I739" s="89"/>
      <c r="J739" s="89"/>
      <c r="K739" s="89"/>
      <c r="L739" s="89"/>
      <c r="M739" s="89"/>
      <c r="N739" s="89"/>
      <c r="O739" s="89"/>
      <c r="P739" s="89"/>
      <c r="Q739" s="89"/>
      <c r="R739" s="89"/>
      <c r="S739" s="89"/>
      <c r="T739" s="89"/>
      <c r="U739" s="89"/>
      <c r="V739" s="89"/>
      <c r="W739" s="89"/>
      <c r="X739" s="89"/>
      <c r="Y739" s="89"/>
      <c r="Z739" s="89"/>
      <c r="AA739" s="89"/>
      <c r="AB739" s="89"/>
      <c r="AC739" s="89"/>
      <c r="AD739" s="89"/>
    </row>
    <row r="740" spans="1:30" ht="14.5" x14ac:dyDescent="0.35">
      <c r="A740" s="89"/>
      <c r="B740" s="81"/>
      <c r="C740" s="89"/>
      <c r="D740" s="89"/>
      <c r="E740" s="89"/>
      <c r="F740" s="89"/>
      <c r="G740" s="89"/>
      <c r="H740" s="89"/>
      <c r="I740" s="89"/>
      <c r="J740" s="89"/>
      <c r="K740" s="89"/>
      <c r="L740" s="89"/>
      <c r="M740" s="89"/>
      <c r="N740" s="89"/>
      <c r="O740" s="89"/>
      <c r="P740" s="89"/>
      <c r="Q740" s="89"/>
      <c r="R740" s="89"/>
      <c r="S740" s="89"/>
      <c r="T740" s="89"/>
      <c r="U740" s="89"/>
      <c r="V740" s="89"/>
      <c r="W740" s="89"/>
      <c r="X740" s="89"/>
      <c r="Y740" s="89"/>
      <c r="Z740" s="89"/>
      <c r="AA740" s="89"/>
      <c r="AB740" s="89"/>
      <c r="AC740" s="89"/>
      <c r="AD740" s="89"/>
    </row>
    <row r="741" spans="1:30" ht="14.5" x14ac:dyDescent="0.35">
      <c r="A741" s="89"/>
      <c r="B741" s="81"/>
      <c r="C741" s="89"/>
      <c r="D741" s="89"/>
      <c r="E741" s="89"/>
      <c r="F741" s="89"/>
      <c r="G741" s="89"/>
      <c r="H741" s="89"/>
      <c r="I741" s="89"/>
      <c r="J741" s="89"/>
      <c r="K741" s="89"/>
      <c r="L741" s="89"/>
      <c r="M741" s="89"/>
      <c r="N741" s="89"/>
      <c r="O741" s="89"/>
      <c r="P741" s="89"/>
      <c r="Q741" s="89"/>
      <c r="R741" s="89"/>
      <c r="S741" s="89"/>
      <c r="T741" s="89"/>
      <c r="U741" s="89"/>
      <c r="V741" s="89"/>
      <c r="W741" s="89"/>
      <c r="X741" s="89"/>
      <c r="Y741" s="89"/>
      <c r="Z741" s="89"/>
      <c r="AA741" s="89"/>
      <c r="AB741" s="89"/>
      <c r="AC741" s="89"/>
      <c r="AD741" s="89"/>
    </row>
    <row r="742" spans="1:30" ht="14.5" x14ac:dyDescent="0.35">
      <c r="A742" s="89"/>
      <c r="B742" s="81"/>
      <c r="C742" s="89"/>
      <c r="D742" s="89"/>
      <c r="E742" s="89"/>
      <c r="F742" s="89"/>
      <c r="G742" s="89"/>
      <c r="H742" s="89"/>
      <c r="I742" s="89"/>
      <c r="J742" s="89"/>
      <c r="K742" s="89"/>
      <c r="L742" s="89"/>
      <c r="M742" s="89"/>
      <c r="N742" s="89"/>
      <c r="O742" s="89"/>
      <c r="P742" s="89"/>
      <c r="Q742" s="89"/>
      <c r="R742" s="89"/>
      <c r="S742" s="89"/>
      <c r="T742" s="89"/>
      <c r="U742" s="89"/>
      <c r="V742" s="89"/>
      <c r="W742" s="89"/>
      <c r="X742" s="89"/>
      <c r="Y742" s="89"/>
      <c r="Z742" s="89"/>
      <c r="AA742" s="89"/>
      <c r="AB742" s="89"/>
      <c r="AC742" s="89"/>
      <c r="AD742" s="89"/>
    </row>
    <row r="743" spans="1:30" ht="14.5" x14ac:dyDescent="0.35">
      <c r="A743" s="89"/>
      <c r="B743" s="81"/>
      <c r="C743" s="89"/>
      <c r="D743" s="89"/>
      <c r="E743" s="89"/>
      <c r="F743" s="89"/>
      <c r="G743" s="89"/>
      <c r="H743" s="89"/>
      <c r="I743" s="89"/>
      <c r="J743" s="89"/>
      <c r="K743" s="89"/>
      <c r="L743" s="89"/>
      <c r="M743" s="89"/>
      <c r="N743" s="89"/>
      <c r="O743" s="89"/>
      <c r="P743" s="89"/>
      <c r="Q743" s="89"/>
      <c r="R743" s="89"/>
      <c r="S743" s="89"/>
      <c r="T743" s="89"/>
      <c r="U743" s="89"/>
      <c r="V743" s="89"/>
      <c r="W743" s="89"/>
      <c r="X743" s="89"/>
      <c r="Y743" s="89"/>
      <c r="Z743" s="89"/>
      <c r="AA743" s="89"/>
      <c r="AB743" s="89"/>
      <c r="AC743" s="89"/>
      <c r="AD743" s="89"/>
    </row>
    <row r="744" spans="1:30" ht="14.5" x14ac:dyDescent="0.35">
      <c r="A744" s="89"/>
      <c r="B744" s="81"/>
      <c r="C744" s="89"/>
      <c r="D744" s="89"/>
      <c r="E744" s="89"/>
      <c r="F744" s="89"/>
      <c r="G744" s="89"/>
      <c r="H744" s="89"/>
      <c r="I744" s="89"/>
      <c r="J744" s="89"/>
      <c r="K744" s="89"/>
      <c r="L744" s="89"/>
      <c r="M744" s="89"/>
      <c r="N744" s="89"/>
      <c r="O744" s="89"/>
      <c r="P744" s="89"/>
      <c r="Q744" s="89"/>
      <c r="R744" s="89"/>
      <c r="S744" s="89"/>
      <c r="T744" s="89"/>
      <c r="U744" s="89"/>
      <c r="V744" s="89"/>
      <c r="W744" s="89"/>
      <c r="X744" s="89"/>
      <c r="Y744" s="89"/>
      <c r="Z744" s="89"/>
      <c r="AA744" s="89"/>
      <c r="AB744" s="89"/>
      <c r="AC744" s="89"/>
      <c r="AD744" s="89"/>
    </row>
    <row r="745" spans="1:30" ht="14.5" x14ac:dyDescent="0.35">
      <c r="A745" s="89"/>
      <c r="B745" s="81"/>
      <c r="C745" s="89"/>
      <c r="D745" s="89"/>
      <c r="E745" s="89"/>
      <c r="F745" s="89"/>
      <c r="G745" s="89"/>
      <c r="H745" s="89"/>
      <c r="I745" s="89"/>
      <c r="J745" s="89"/>
      <c r="K745" s="89"/>
      <c r="L745" s="89"/>
      <c r="M745" s="89"/>
      <c r="N745" s="89"/>
      <c r="O745" s="89"/>
      <c r="P745" s="89"/>
      <c r="Q745" s="89"/>
      <c r="R745" s="89"/>
      <c r="S745" s="89"/>
      <c r="T745" s="89"/>
      <c r="U745" s="89"/>
      <c r="V745" s="89"/>
      <c r="W745" s="89"/>
      <c r="X745" s="89"/>
      <c r="Y745" s="89"/>
      <c r="Z745" s="89"/>
      <c r="AA745" s="89"/>
      <c r="AB745" s="89"/>
      <c r="AC745" s="89"/>
      <c r="AD745" s="89"/>
    </row>
    <row r="746" spans="1:30" ht="14.5" x14ac:dyDescent="0.35">
      <c r="A746" s="89"/>
      <c r="B746" s="81"/>
      <c r="C746" s="89"/>
      <c r="D746" s="89"/>
      <c r="E746" s="89"/>
      <c r="F746" s="89"/>
      <c r="G746" s="89"/>
      <c r="H746" s="89"/>
      <c r="I746" s="89"/>
      <c r="J746" s="89"/>
      <c r="K746" s="89"/>
      <c r="L746" s="89"/>
      <c r="M746" s="89"/>
      <c r="N746" s="89"/>
      <c r="O746" s="89"/>
      <c r="P746" s="89"/>
      <c r="Q746" s="89"/>
      <c r="R746" s="89"/>
      <c r="S746" s="89"/>
      <c r="T746" s="89"/>
      <c r="U746" s="89"/>
      <c r="V746" s="89"/>
      <c r="W746" s="89"/>
      <c r="X746" s="89"/>
      <c r="Y746" s="89"/>
      <c r="Z746" s="89"/>
      <c r="AA746" s="89"/>
      <c r="AB746" s="89"/>
      <c r="AC746" s="89"/>
      <c r="AD746" s="89"/>
    </row>
    <row r="747" spans="1:30" ht="14.5" x14ac:dyDescent="0.35">
      <c r="A747" s="89"/>
      <c r="B747" s="81"/>
      <c r="C747" s="89"/>
      <c r="D747" s="89"/>
      <c r="E747" s="89"/>
      <c r="F747" s="89"/>
      <c r="G747" s="89"/>
      <c r="H747" s="89"/>
      <c r="I747" s="89"/>
      <c r="J747" s="89"/>
      <c r="K747" s="89"/>
      <c r="L747" s="89"/>
      <c r="M747" s="89"/>
      <c r="N747" s="89"/>
      <c r="O747" s="89"/>
      <c r="P747" s="89"/>
      <c r="Q747" s="89"/>
      <c r="R747" s="89"/>
      <c r="S747" s="89"/>
      <c r="T747" s="89"/>
      <c r="U747" s="89"/>
      <c r="V747" s="89"/>
      <c r="W747" s="89"/>
      <c r="X747" s="89"/>
      <c r="Y747" s="89"/>
      <c r="Z747" s="89"/>
      <c r="AA747" s="89"/>
      <c r="AB747" s="89"/>
      <c r="AC747" s="89"/>
      <c r="AD747" s="89"/>
    </row>
    <row r="748" spans="1:30" ht="14.5" x14ac:dyDescent="0.35">
      <c r="A748" s="89"/>
      <c r="B748" s="81"/>
      <c r="C748" s="89"/>
      <c r="D748" s="89"/>
      <c r="E748" s="89"/>
      <c r="F748" s="89"/>
      <c r="G748" s="89"/>
      <c r="H748" s="89"/>
      <c r="I748" s="89"/>
      <c r="J748" s="89"/>
      <c r="K748" s="89"/>
      <c r="L748" s="89"/>
      <c r="M748" s="89"/>
      <c r="N748" s="89"/>
      <c r="O748" s="89"/>
      <c r="P748" s="89"/>
      <c r="Q748" s="89"/>
      <c r="R748" s="89"/>
      <c r="S748" s="89"/>
      <c r="T748" s="89"/>
      <c r="U748" s="89"/>
      <c r="V748" s="89"/>
      <c r="W748" s="89"/>
      <c r="X748" s="89"/>
      <c r="Y748" s="89"/>
      <c r="Z748" s="89"/>
      <c r="AA748" s="89"/>
      <c r="AB748" s="89"/>
      <c r="AC748" s="89"/>
      <c r="AD748" s="89"/>
    </row>
    <row r="749" spans="1:30" ht="14.5" x14ac:dyDescent="0.35">
      <c r="A749" s="89"/>
      <c r="B749" s="81"/>
      <c r="C749" s="89"/>
      <c r="D749" s="89"/>
      <c r="E749" s="89"/>
      <c r="F749" s="89"/>
      <c r="G749" s="89"/>
      <c r="H749" s="89"/>
      <c r="I749" s="89"/>
      <c r="J749" s="89"/>
      <c r="K749" s="89"/>
      <c r="L749" s="89"/>
      <c r="M749" s="89"/>
      <c r="N749" s="89"/>
      <c r="O749" s="89"/>
      <c r="P749" s="89"/>
      <c r="Q749" s="89"/>
      <c r="R749" s="89"/>
      <c r="S749" s="89"/>
      <c r="T749" s="89"/>
      <c r="U749" s="89"/>
      <c r="V749" s="89"/>
      <c r="W749" s="89"/>
      <c r="X749" s="89"/>
      <c r="Y749" s="89"/>
      <c r="Z749" s="89"/>
      <c r="AA749" s="89"/>
      <c r="AB749" s="89"/>
      <c r="AC749" s="89"/>
      <c r="AD749" s="89"/>
    </row>
    <row r="750" spans="1:30" ht="14.5" x14ac:dyDescent="0.35">
      <c r="A750" s="89"/>
      <c r="B750" s="81"/>
      <c r="C750" s="89"/>
      <c r="D750" s="89"/>
      <c r="E750" s="89"/>
      <c r="F750" s="89"/>
      <c r="G750" s="89"/>
      <c r="H750" s="89"/>
      <c r="I750" s="89"/>
      <c r="J750" s="89"/>
      <c r="K750" s="89"/>
      <c r="L750" s="89"/>
      <c r="M750" s="89"/>
      <c r="N750" s="89"/>
      <c r="O750" s="89"/>
      <c r="P750" s="89"/>
      <c r="Q750" s="89"/>
      <c r="R750" s="89"/>
      <c r="S750" s="89"/>
      <c r="T750" s="89"/>
      <c r="U750" s="89"/>
      <c r="V750" s="89"/>
      <c r="W750" s="89"/>
      <c r="X750" s="89"/>
      <c r="Y750" s="89"/>
      <c r="Z750" s="89"/>
      <c r="AA750" s="89"/>
      <c r="AB750" s="89"/>
      <c r="AC750" s="89"/>
      <c r="AD750" s="89"/>
    </row>
    <row r="751" spans="1:30" ht="14.5" x14ac:dyDescent="0.35">
      <c r="A751" s="89"/>
      <c r="B751" s="81"/>
      <c r="C751" s="89"/>
      <c r="D751" s="89"/>
      <c r="E751" s="89"/>
      <c r="F751" s="89"/>
      <c r="G751" s="89"/>
      <c r="H751" s="89"/>
      <c r="I751" s="89"/>
      <c r="J751" s="89"/>
      <c r="K751" s="89"/>
      <c r="L751" s="89"/>
      <c r="M751" s="89"/>
      <c r="N751" s="89"/>
      <c r="O751" s="89"/>
      <c r="P751" s="89"/>
      <c r="Q751" s="89"/>
      <c r="R751" s="89"/>
      <c r="S751" s="89"/>
      <c r="T751" s="89"/>
      <c r="U751" s="89"/>
      <c r="V751" s="89"/>
      <c r="W751" s="89"/>
      <c r="X751" s="89"/>
      <c r="Y751" s="89"/>
      <c r="Z751" s="89"/>
      <c r="AA751" s="89"/>
      <c r="AB751" s="89"/>
      <c r="AC751" s="89"/>
      <c r="AD751" s="89"/>
    </row>
    <row r="752" spans="1:30" ht="14.5" x14ac:dyDescent="0.35">
      <c r="A752" s="89"/>
      <c r="B752" s="81"/>
      <c r="C752" s="89"/>
      <c r="D752" s="89"/>
      <c r="E752" s="89"/>
      <c r="F752" s="89"/>
      <c r="G752" s="89"/>
      <c r="H752" s="89"/>
      <c r="I752" s="89"/>
      <c r="J752" s="89"/>
      <c r="K752" s="89"/>
      <c r="L752" s="89"/>
      <c r="M752" s="89"/>
      <c r="N752" s="89"/>
      <c r="O752" s="89"/>
      <c r="P752" s="89"/>
      <c r="Q752" s="89"/>
      <c r="R752" s="89"/>
      <c r="S752" s="89"/>
      <c r="T752" s="89"/>
      <c r="U752" s="89"/>
      <c r="V752" s="89"/>
      <c r="W752" s="89"/>
      <c r="X752" s="89"/>
      <c r="Y752" s="89"/>
      <c r="Z752" s="89"/>
      <c r="AA752" s="89"/>
      <c r="AB752" s="89"/>
      <c r="AC752" s="89"/>
      <c r="AD752" s="89"/>
    </row>
    <row r="753" spans="1:30" ht="14.5" x14ac:dyDescent="0.35">
      <c r="A753" s="89"/>
      <c r="B753" s="81"/>
      <c r="C753" s="89"/>
      <c r="D753" s="89"/>
      <c r="E753" s="89"/>
      <c r="F753" s="89"/>
      <c r="G753" s="89"/>
      <c r="H753" s="89"/>
      <c r="I753" s="89"/>
      <c r="J753" s="89"/>
      <c r="K753" s="89"/>
      <c r="L753" s="89"/>
      <c r="M753" s="89"/>
      <c r="N753" s="89"/>
      <c r="O753" s="89"/>
      <c r="P753" s="89"/>
      <c r="Q753" s="89"/>
      <c r="R753" s="89"/>
      <c r="S753" s="89"/>
      <c r="T753" s="89"/>
      <c r="U753" s="89"/>
      <c r="V753" s="89"/>
      <c r="W753" s="89"/>
      <c r="X753" s="89"/>
      <c r="Y753" s="89"/>
      <c r="Z753" s="89"/>
      <c r="AA753" s="89"/>
      <c r="AB753" s="89"/>
      <c r="AC753" s="89"/>
      <c r="AD753" s="89"/>
    </row>
    <row r="754" spans="1:30" ht="14.5" x14ac:dyDescent="0.35">
      <c r="A754" s="89"/>
      <c r="B754" s="81"/>
      <c r="C754" s="89"/>
      <c r="D754" s="89"/>
      <c r="E754" s="89"/>
      <c r="F754" s="89"/>
      <c r="G754" s="89"/>
      <c r="H754" s="89"/>
      <c r="I754" s="89"/>
      <c r="J754" s="89"/>
      <c r="K754" s="89"/>
      <c r="L754" s="89"/>
      <c r="M754" s="89"/>
      <c r="N754" s="89"/>
      <c r="O754" s="89"/>
      <c r="P754" s="89"/>
      <c r="Q754" s="89"/>
      <c r="R754" s="89"/>
      <c r="S754" s="89"/>
      <c r="T754" s="89"/>
      <c r="U754" s="89"/>
      <c r="V754" s="89"/>
      <c r="W754" s="89"/>
      <c r="X754" s="89"/>
      <c r="Y754" s="89"/>
      <c r="Z754" s="89"/>
      <c r="AA754" s="89"/>
      <c r="AB754" s="89"/>
      <c r="AC754" s="89"/>
      <c r="AD754" s="89"/>
    </row>
    <row r="755" spans="1:30" ht="14.5" x14ac:dyDescent="0.35">
      <c r="A755" s="89"/>
      <c r="B755" s="81"/>
      <c r="C755" s="89"/>
      <c r="D755" s="89"/>
      <c r="E755" s="89"/>
      <c r="F755" s="89"/>
      <c r="G755" s="89"/>
      <c r="H755" s="89"/>
      <c r="I755" s="89"/>
      <c r="J755" s="89"/>
      <c r="K755" s="89"/>
      <c r="L755" s="89"/>
      <c r="M755" s="89"/>
      <c r="N755" s="89"/>
      <c r="O755" s="89"/>
      <c r="P755" s="89"/>
      <c r="Q755" s="89"/>
      <c r="R755" s="89"/>
      <c r="S755" s="89"/>
      <c r="T755" s="89"/>
      <c r="U755" s="89"/>
      <c r="V755" s="89"/>
      <c r="W755" s="89"/>
      <c r="X755" s="89"/>
      <c r="Y755" s="89"/>
      <c r="Z755" s="89"/>
      <c r="AA755" s="89"/>
      <c r="AB755" s="89"/>
      <c r="AC755" s="89"/>
      <c r="AD755" s="89"/>
    </row>
    <row r="756" spans="1:30" ht="14.5" x14ac:dyDescent="0.35">
      <c r="A756" s="89"/>
      <c r="B756" s="81"/>
      <c r="C756" s="89"/>
      <c r="D756" s="89"/>
      <c r="E756" s="89"/>
      <c r="F756" s="89"/>
      <c r="G756" s="89"/>
      <c r="H756" s="89"/>
      <c r="I756" s="89"/>
      <c r="J756" s="89"/>
      <c r="K756" s="89"/>
      <c r="L756" s="89"/>
      <c r="M756" s="89"/>
      <c r="N756" s="89"/>
      <c r="O756" s="89"/>
      <c r="P756" s="89"/>
      <c r="Q756" s="89"/>
      <c r="R756" s="89"/>
      <c r="S756" s="89"/>
      <c r="T756" s="89"/>
      <c r="U756" s="89"/>
      <c r="V756" s="89"/>
      <c r="W756" s="89"/>
      <c r="X756" s="89"/>
      <c r="Y756" s="89"/>
      <c r="Z756" s="89"/>
      <c r="AA756" s="89"/>
      <c r="AB756" s="89"/>
      <c r="AC756" s="89"/>
      <c r="AD756" s="89"/>
    </row>
    <row r="757" spans="1:30" ht="14.5" x14ac:dyDescent="0.35">
      <c r="A757" s="89"/>
      <c r="B757" s="81"/>
      <c r="C757" s="89"/>
      <c r="D757" s="89"/>
      <c r="E757" s="89"/>
      <c r="F757" s="89"/>
      <c r="G757" s="89"/>
      <c r="H757" s="89"/>
      <c r="I757" s="89"/>
      <c r="J757" s="89"/>
      <c r="K757" s="89"/>
      <c r="L757" s="89"/>
      <c r="M757" s="89"/>
      <c r="N757" s="89"/>
      <c r="O757" s="89"/>
      <c r="P757" s="89"/>
      <c r="Q757" s="89"/>
      <c r="R757" s="89"/>
      <c r="S757" s="89"/>
      <c r="T757" s="89"/>
      <c r="U757" s="89"/>
      <c r="V757" s="89"/>
      <c r="W757" s="89"/>
      <c r="X757" s="89"/>
      <c r="Y757" s="89"/>
      <c r="Z757" s="89"/>
      <c r="AA757" s="89"/>
      <c r="AB757" s="89"/>
      <c r="AC757" s="89"/>
      <c r="AD757" s="89"/>
    </row>
    <row r="758" spans="1:30" ht="14.5" x14ac:dyDescent="0.35">
      <c r="A758" s="89"/>
      <c r="B758" s="81"/>
      <c r="C758" s="89"/>
      <c r="D758" s="89"/>
      <c r="E758" s="89"/>
      <c r="F758" s="89"/>
      <c r="G758" s="89"/>
      <c r="H758" s="89"/>
      <c r="I758" s="89"/>
      <c r="J758" s="89"/>
      <c r="K758" s="89"/>
      <c r="L758" s="89"/>
      <c r="M758" s="89"/>
      <c r="N758" s="89"/>
      <c r="O758" s="89"/>
      <c r="P758" s="89"/>
      <c r="Q758" s="89"/>
      <c r="R758" s="89"/>
      <c r="S758" s="89"/>
      <c r="T758" s="89"/>
      <c r="U758" s="89"/>
      <c r="V758" s="89"/>
      <c r="W758" s="89"/>
      <c r="X758" s="89"/>
      <c r="Y758" s="89"/>
      <c r="Z758" s="89"/>
      <c r="AA758" s="89"/>
      <c r="AB758" s="89"/>
      <c r="AC758" s="89"/>
      <c r="AD758" s="89"/>
    </row>
    <row r="759" spans="1:30" ht="14.5" x14ac:dyDescent="0.35">
      <c r="A759" s="89"/>
      <c r="B759" s="81"/>
      <c r="C759" s="89"/>
      <c r="D759" s="89"/>
      <c r="E759" s="89"/>
      <c r="F759" s="89"/>
      <c r="G759" s="89"/>
      <c r="H759" s="89"/>
      <c r="I759" s="89"/>
      <c r="J759" s="89"/>
      <c r="K759" s="89"/>
      <c r="L759" s="89"/>
      <c r="M759" s="89"/>
      <c r="N759" s="89"/>
      <c r="O759" s="89"/>
      <c r="P759" s="89"/>
      <c r="Q759" s="89"/>
      <c r="R759" s="89"/>
      <c r="S759" s="89"/>
      <c r="T759" s="89"/>
      <c r="U759" s="89"/>
      <c r="V759" s="89"/>
      <c r="W759" s="89"/>
      <c r="X759" s="89"/>
      <c r="Y759" s="89"/>
      <c r="Z759" s="89"/>
      <c r="AA759" s="89"/>
      <c r="AB759" s="89"/>
      <c r="AC759" s="89"/>
      <c r="AD759" s="89"/>
    </row>
    <row r="760" spans="1:30" ht="14.5" x14ac:dyDescent="0.35">
      <c r="A760" s="89"/>
      <c r="B760" s="81"/>
      <c r="C760" s="89"/>
      <c r="D760" s="89"/>
      <c r="E760" s="89"/>
      <c r="F760" s="89"/>
      <c r="G760" s="89"/>
      <c r="H760" s="89"/>
      <c r="I760" s="89"/>
      <c r="J760" s="89"/>
      <c r="K760" s="89"/>
      <c r="L760" s="89"/>
      <c r="M760" s="89"/>
      <c r="N760" s="89"/>
      <c r="O760" s="89"/>
      <c r="P760" s="89"/>
      <c r="Q760" s="89"/>
      <c r="R760" s="89"/>
      <c r="S760" s="89"/>
      <c r="T760" s="89"/>
      <c r="U760" s="89"/>
      <c r="V760" s="89"/>
      <c r="W760" s="89"/>
      <c r="X760" s="89"/>
      <c r="Y760" s="89"/>
      <c r="Z760" s="89"/>
      <c r="AA760" s="89"/>
      <c r="AB760" s="89"/>
      <c r="AC760" s="89"/>
      <c r="AD760" s="89"/>
    </row>
    <row r="761" spans="1:30" ht="14.5" x14ac:dyDescent="0.35">
      <c r="A761" s="89"/>
      <c r="B761" s="81"/>
      <c r="C761" s="89"/>
      <c r="D761" s="89"/>
      <c r="E761" s="89"/>
      <c r="F761" s="89"/>
      <c r="G761" s="89"/>
      <c r="H761" s="89"/>
      <c r="I761" s="89"/>
      <c r="J761" s="89"/>
      <c r="K761" s="89"/>
      <c r="L761" s="89"/>
      <c r="M761" s="89"/>
      <c r="N761" s="89"/>
      <c r="O761" s="89"/>
      <c r="P761" s="89"/>
      <c r="Q761" s="89"/>
      <c r="R761" s="89"/>
      <c r="S761" s="89"/>
      <c r="T761" s="89"/>
      <c r="U761" s="89"/>
      <c r="V761" s="89"/>
      <c r="W761" s="89"/>
      <c r="X761" s="89"/>
      <c r="Y761" s="89"/>
      <c r="Z761" s="89"/>
      <c r="AA761" s="89"/>
      <c r="AB761" s="89"/>
      <c r="AC761" s="89"/>
      <c r="AD761" s="89"/>
    </row>
    <row r="762" spans="1:30" ht="14.5" x14ac:dyDescent="0.35">
      <c r="A762" s="89"/>
      <c r="B762" s="81"/>
      <c r="C762" s="89"/>
      <c r="D762" s="89"/>
      <c r="E762" s="89"/>
      <c r="F762" s="89"/>
      <c r="G762" s="89"/>
      <c r="H762" s="89"/>
      <c r="I762" s="89"/>
      <c r="J762" s="89"/>
      <c r="K762" s="89"/>
      <c r="L762" s="89"/>
      <c r="M762" s="89"/>
      <c r="N762" s="89"/>
      <c r="O762" s="89"/>
      <c r="P762" s="89"/>
      <c r="Q762" s="89"/>
      <c r="R762" s="89"/>
      <c r="S762" s="89"/>
      <c r="T762" s="89"/>
      <c r="U762" s="89"/>
      <c r="V762" s="89"/>
      <c r="W762" s="89"/>
      <c r="X762" s="89"/>
      <c r="Y762" s="89"/>
      <c r="Z762" s="89"/>
      <c r="AA762" s="89"/>
      <c r="AB762" s="89"/>
      <c r="AC762" s="89"/>
      <c r="AD762" s="89"/>
    </row>
    <row r="763" spans="1:30" ht="14.5" x14ac:dyDescent="0.35">
      <c r="A763" s="89"/>
      <c r="B763" s="81"/>
      <c r="C763" s="89"/>
      <c r="D763" s="89"/>
      <c r="E763" s="89"/>
      <c r="F763" s="89"/>
      <c r="G763" s="89"/>
      <c r="H763" s="89"/>
      <c r="I763" s="89"/>
      <c r="J763" s="89"/>
      <c r="K763" s="89"/>
      <c r="L763" s="89"/>
      <c r="M763" s="89"/>
      <c r="N763" s="89"/>
      <c r="O763" s="89"/>
      <c r="P763" s="89"/>
      <c r="Q763" s="89"/>
      <c r="R763" s="89"/>
      <c r="S763" s="89"/>
      <c r="T763" s="89"/>
      <c r="U763" s="89"/>
      <c r="V763" s="89"/>
      <c r="W763" s="89"/>
      <c r="X763" s="89"/>
      <c r="Y763" s="89"/>
      <c r="Z763" s="89"/>
      <c r="AA763" s="89"/>
      <c r="AB763" s="89"/>
      <c r="AC763" s="89"/>
      <c r="AD763" s="89"/>
    </row>
    <row r="764" spans="1:30" ht="14.5" x14ac:dyDescent="0.35">
      <c r="A764" s="89"/>
      <c r="B764" s="81"/>
      <c r="C764" s="89"/>
      <c r="D764" s="89"/>
      <c r="E764" s="89"/>
      <c r="F764" s="89"/>
      <c r="G764" s="89"/>
      <c r="H764" s="89"/>
      <c r="I764" s="89"/>
      <c r="J764" s="89"/>
      <c r="K764" s="89"/>
      <c r="L764" s="89"/>
      <c r="M764" s="89"/>
      <c r="N764" s="89"/>
      <c r="O764" s="89"/>
      <c r="P764" s="89"/>
      <c r="Q764" s="89"/>
      <c r="R764" s="89"/>
      <c r="S764" s="89"/>
      <c r="T764" s="89"/>
      <c r="U764" s="89"/>
      <c r="V764" s="89"/>
      <c r="W764" s="89"/>
      <c r="X764" s="89"/>
      <c r="Y764" s="89"/>
      <c r="Z764" s="89"/>
      <c r="AA764" s="89"/>
      <c r="AB764" s="89"/>
      <c r="AC764" s="89"/>
      <c r="AD764" s="89"/>
    </row>
    <row r="765" spans="1:30" ht="14.5" x14ac:dyDescent="0.35">
      <c r="A765" s="89"/>
      <c r="B765" s="81"/>
      <c r="C765" s="89"/>
      <c r="D765" s="89"/>
      <c r="E765" s="89"/>
      <c r="F765" s="89"/>
      <c r="G765" s="89"/>
      <c r="H765" s="89"/>
      <c r="I765" s="89"/>
      <c r="J765" s="89"/>
      <c r="K765" s="89"/>
      <c r="L765" s="89"/>
      <c r="M765" s="89"/>
      <c r="N765" s="89"/>
      <c r="O765" s="89"/>
      <c r="P765" s="89"/>
      <c r="Q765" s="89"/>
      <c r="R765" s="89"/>
      <c r="S765" s="89"/>
      <c r="T765" s="89"/>
      <c r="U765" s="89"/>
      <c r="V765" s="89"/>
      <c r="W765" s="89"/>
      <c r="X765" s="89"/>
      <c r="Y765" s="89"/>
      <c r="Z765" s="89"/>
      <c r="AA765" s="89"/>
      <c r="AB765" s="89"/>
      <c r="AC765" s="89"/>
      <c r="AD765" s="89"/>
    </row>
    <row r="766" spans="1:30" ht="14.5" x14ac:dyDescent="0.35">
      <c r="A766" s="89"/>
      <c r="B766" s="81"/>
      <c r="C766" s="89"/>
      <c r="D766" s="89"/>
      <c r="E766" s="89"/>
      <c r="F766" s="89"/>
      <c r="G766" s="89"/>
      <c r="H766" s="89"/>
      <c r="I766" s="89"/>
      <c r="J766" s="89"/>
      <c r="K766" s="89"/>
      <c r="L766" s="89"/>
      <c r="M766" s="89"/>
      <c r="N766" s="89"/>
      <c r="O766" s="89"/>
      <c r="P766" s="89"/>
      <c r="Q766" s="89"/>
      <c r="R766" s="89"/>
      <c r="S766" s="89"/>
      <c r="T766" s="89"/>
      <c r="U766" s="89"/>
      <c r="V766" s="89"/>
      <c r="W766" s="89"/>
      <c r="X766" s="89"/>
      <c r="Y766" s="89"/>
      <c r="Z766" s="89"/>
      <c r="AA766" s="89"/>
      <c r="AB766" s="89"/>
      <c r="AC766" s="89"/>
      <c r="AD766" s="89"/>
    </row>
    <row r="767" spans="1:30" ht="14.5" x14ac:dyDescent="0.35">
      <c r="A767" s="89"/>
      <c r="B767" s="81"/>
      <c r="C767" s="89"/>
      <c r="D767" s="89"/>
      <c r="E767" s="89"/>
      <c r="F767" s="89"/>
      <c r="G767" s="89"/>
      <c r="H767" s="89"/>
      <c r="I767" s="89"/>
      <c r="J767" s="89"/>
      <c r="K767" s="89"/>
      <c r="L767" s="89"/>
      <c r="M767" s="89"/>
      <c r="N767" s="89"/>
      <c r="O767" s="89"/>
      <c r="P767" s="89"/>
      <c r="Q767" s="89"/>
      <c r="R767" s="89"/>
      <c r="S767" s="89"/>
      <c r="T767" s="89"/>
      <c r="U767" s="89"/>
      <c r="V767" s="89"/>
      <c r="W767" s="89"/>
      <c r="X767" s="89"/>
      <c r="Y767" s="89"/>
      <c r="Z767" s="89"/>
      <c r="AA767" s="89"/>
      <c r="AB767" s="89"/>
      <c r="AC767" s="89"/>
      <c r="AD767" s="89"/>
    </row>
    <row r="768" spans="1:30" ht="14.5" x14ac:dyDescent="0.35">
      <c r="A768" s="89"/>
      <c r="B768" s="81"/>
      <c r="C768" s="89"/>
      <c r="D768" s="89"/>
      <c r="E768" s="89"/>
      <c r="F768" s="89"/>
      <c r="G768" s="89"/>
      <c r="H768" s="89"/>
      <c r="I768" s="89"/>
      <c r="J768" s="89"/>
      <c r="K768" s="89"/>
      <c r="L768" s="89"/>
      <c r="M768" s="89"/>
      <c r="N768" s="89"/>
      <c r="O768" s="89"/>
      <c r="P768" s="89"/>
      <c r="Q768" s="89"/>
      <c r="R768" s="89"/>
      <c r="S768" s="89"/>
      <c r="T768" s="89"/>
      <c r="U768" s="89"/>
      <c r="V768" s="89"/>
      <c r="W768" s="89"/>
      <c r="X768" s="89"/>
      <c r="Y768" s="89"/>
      <c r="Z768" s="89"/>
      <c r="AA768" s="89"/>
      <c r="AB768" s="89"/>
      <c r="AC768" s="89"/>
      <c r="AD768" s="89"/>
    </row>
    <row r="769" spans="1:30" ht="14.5" x14ac:dyDescent="0.35">
      <c r="A769" s="89"/>
      <c r="B769" s="81"/>
      <c r="C769" s="89"/>
      <c r="D769" s="89"/>
      <c r="E769" s="89"/>
      <c r="F769" s="89"/>
      <c r="G769" s="89"/>
      <c r="H769" s="89"/>
      <c r="I769" s="89"/>
      <c r="J769" s="89"/>
      <c r="K769" s="89"/>
      <c r="L769" s="89"/>
      <c r="M769" s="89"/>
      <c r="N769" s="89"/>
      <c r="O769" s="89"/>
      <c r="P769" s="89"/>
      <c r="Q769" s="89"/>
      <c r="R769" s="89"/>
      <c r="S769" s="89"/>
      <c r="T769" s="89"/>
      <c r="U769" s="89"/>
      <c r="V769" s="89"/>
      <c r="W769" s="89"/>
      <c r="X769" s="89"/>
      <c r="Y769" s="89"/>
      <c r="Z769" s="89"/>
      <c r="AA769" s="89"/>
      <c r="AB769" s="89"/>
      <c r="AC769" s="89"/>
      <c r="AD769" s="89"/>
    </row>
    <row r="770" spans="1:30" ht="14.5" x14ac:dyDescent="0.35">
      <c r="A770" s="89"/>
      <c r="B770" s="81"/>
      <c r="C770" s="89"/>
      <c r="D770" s="89"/>
      <c r="E770" s="89"/>
      <c r="F770" s="89"/>
      <c r="G770" s="89"/>
      <c r="H770" s="89"/>
      <c r="I770" s="89"/>
      <c r="J770" s="89"/>
      <c r="K770" s="89"/>
      <c r="L770" s="89"/>
      <c r="M770" s="89"/>
      <c r="N770" s="89"/>
      <c r="O770" s="89"/>
      <c r="P770" s="89"/>
      <c r="Q770" s="89"/>
      <c r="R770" s="89"/>
      <c r="S770" s="89"/>
      <c r="T770" s="89"/>
      <c r="U770" s="89"/>
      <c r="V770" s="89"/>
      <c r="W770" s="89"/>
      <c r="X770" s="89"/>
      <c r="Y770" s="89"/>
      <c r="Z770" s="89"/>
      <c r="AA770" s="89"/>
      <c r="AB770" s="89"/>
      <c r="AC770" s="89"/>
      <c r="AD770" s="89"/>
    </row>
    <row r="771" spans="1:30" ht="14.5" x14ac:dyDescent="0.35">
      <c r="A771" s="89"/>
      <c r="B771" s="81"/>
      <c r="C771" s="89"/>
      <c r="D771" s="89"/>
      <c r="E771" s="89"/>
      <c r="F771" s="89"/>
      <c r="G771" s="89"/>
      <c r="H771" s="89"/>
      <c r="I771" s="89"/>
      <c r="J771" s="89"/>
      <c r="K771" s="89"/>
      <c r="L771" s="89"/>
      <c r="M771" s="89"/>
      <c r="N771" s="89"/>
      <c r="O771" s="89"/>
      <c r="P771" s="89"/>
      <c r="Q771" s="89"/>
      <c r="R771" s="89"/>
      <c r="S771" s="89"/>
      <c r="T771" s="89"/>
      <c r="U771" s="89"/>
      <c r="V771" s="89"/>
      <c r="W771" s="89"/>
      <c r="X771" s="89"/>
      <c r="Y771" s="89"/>
      <c r="Z771" s="89"/>
      <c r="AA771" s="89"/>
      <c r="AB771" s="89"/>
      <c r="AC771" s="89"/>
      <c r="AD771" s="89"/>
    </row>
    <row r="772" spans="1:30" ht="14.5" x14ac:dyDescent="0.35">
      <c r="A772" s="89"/>
      <c r="B772" s="81"/>
      <c r="C772" s="89"/>
      <c r="D772" s="89"/>
      <c r="E772" s="89"/>
      <c r="F772" s="89"/>
      <c r="G772" s="89"/>
      <c r="H772" s="89"/>
      <c r="I772" s="89"/>
      <c r="J772" s="89"/>
      <c r="K772" s="89"/>
      <c r="L772" s="89"/>
      <c r="M772" s="89"/>
      <c r="N772" s="89"/>
      <c r="O772" s="89"/>
      <c r="P772" s="89"/>
      <c r="Q772" s="89"/>
      <c r="R772" s="89"/>
      <c r="S772" s="89"/>
      <c r="T772" s="89"/>
      <c r="U772" s="89"/>
      <c r="V772" s="89"/>
      <c r="W772" s="89"/>
      <c r="X772" s="89"/>
      <c r="Y772" s="89"/>
      <c r="Z772" s="89"/>
      <c r="AA772" s="89"/>
      <c r="AB772" s="89"/>
      <c r="AC772" s="89"/>
      <c r="AD772" s="89"/>
    </row>
    <row r="773" spans="1:30" ht="14.5" x14ac:dyDescent="0.35">
      <c r="A773" s="89"/>
      <c r="B773" s="81"/>
      <c r="C773" s="89"/>
      <c r="D773" s="89"/>
      <c r="E773" s="89"/>
      <c r="F773" s="89"/>
      <c r="G773" s="89"/>
      <c r="H773" s="89"/>
      <c r="I773" s="89"/>
      <c r="J773" s="89"/>
      <c r="K773" s="89"/>
      <c r="L773" s="89"/>
      <c r="M773" s="89"/>
      <c r="N773" s="89"/>
      <c r="O773" s="89"/>
      <c r="P773" s="89"/>
      <c r="Q773" s="89"/>
      <c r="R773" s="89"/>
      <c r="S773" s="89"/>
      <c r="T773" s="89"/>
      <c r="U773" s="89"/>
      <c r="V773" s="89"/>
      <c r="W773" s="89"/>
      <c r="X773" s="89"/>
      <c r="Y773" s="89"/>
      <c r="Z773" s="89"/>
      <c r="AA773" s="89"/>
      <c r="AB773" s="89"/>
      <c r="AC773" s="89"/>
      <c r="AD773" s="89"/>
    </row>
    <row r="774" spans="1:30" ht="14.5" x14ac:dyDescent="0.35">
      <c r="A774" s="89"/>
      <c r="B774" s="81"/>
      <c r="C774" s="89"/>
      <c r="D774" s="89"/>
      <c r="E774" s="89"/>
      <c r="F774" s="89"/>
      <c r="G774" s="89"/>
      <c r="H774" s="89"/>
      <c r="I774" s="89"/>
      <c r="J774" s="89"/>
      <c r="K774" s="89"/>
      <c r="L774" s="89"/>
      <c r="M774" s="89"/>
      <c r="N774" s="89"/>
      <c r="O774" s="89"/>
      <c r="P774" s="89"/>
      <c r="Q774" s="89"/>
      <c r="R774" s="89"/>
      <c r="S774" s="89"/>
      <c r="T774" s="89"/>
      <c r="U774" s="89"/>
      <c r="V774" s="89"/>
      <c r="W774" s="89"/>
      <c r="X774" s="89"/>
      <c r="Y774" s="89"/>
      <c r="Z774" s="89"/>
      <c r="AA774" s="89"/>
      <c r="AB774" s="89"/>
      <c r="AC774" s="89"/>
      <c r="AD774" s="89"/>
    </row>
    <row r="775" spans="1:30" ht="14.5" x14ac:dyDescent="0.35">
      <c r="A775" s="89"/>
      <c r="B775" s="81"/>
      <c r="C775" s="89"/>
      <c r="D775" s="89"/>
      <c r="E775" s="89"/>
      <c r="F775" s="89"/>
      <c r="G775" s="89"/>
      <c r="H775" s="89"/>
      <c r="I775" s="89"/>
      <c r="J775" s="89"/>
      <c r="K775" s="89"/>
      <c r="L775" s="89"/>
      <c r="M775" s="89"/>
      <c r="N775" s="89"/>
      <c r="O775" s="89"/>
      <c r="P775" s="89"/>
      <c r="Q775" s="89"/>
      <c r="R775" s="89"/>
      <c r="S775" s="89"/>
      <c r="T775" s="89"/>
      <c r="U775" s="89"/>
      <c r="V775" s="89"/>
      <c r="W775" s="89"/>
      <c r="X775" s="89"/>
      <c r="Y775" s="89"/>
      <c r="Z775" s="89"/>
      <c r="AA775" s="89"/>
      <c r="AB775" s="89"/>
      <c r="AC775" s="89"/>
      <c r="AD775" s="89"/>
    </row>
    <row r="776" spans="1:30" ht="14.5" x14ac:dyDescent="0.35">
      <c r="A776" s="89"/>
      <c r="B776" s="81"/>
      <c r="C776" s="89"/>
      <c r="D776" s="89"/>
      <c r="E776" s="89"/>
      <c r="F776" s="89"/>
      <c r="G776" s="89"/>
      <c r="H776" s="89"/>
      <c r="I776" s="89"/>
      <c r="J776" s="89"/>
      <c r="K776" s="89"/>
      <c r="L776" s="89"/>
      <c r="M776" s="89"/>
      <c r="N776" s="89"/>
      <c r="O776" s="89"/>
      <c r="P776" s="89"/>
      <c r="Q776" s="89"/>
      <c r="R776" s="89"/>
      <c r="S776" s="89"/>
      <c r="T776" s="89"/>
      <c r="U776" s="89"/>
      <c r="V776" s="89"/>
      <c r="W776" s="89"/>
      <c r="X776" s="89"/>
      <c r="Y776" s="89"/>
      <c r="Z776" s="89"/>
      <c r="AA776" s="89"/>
      <c r="AB776" s="89"/>
      <c r="AC776" s="89"/>
      <c r="AD776" s="89"/>
    </row>
    <row r="777" spans="1:30" ht="14.5" x14ac:dyDescent="0.35">
      <c r="A777" s="89"/>
      <c r="B777" s="81"/>
      <c r="C777" s="89"/>
      <c r="D777" s="89"/>
      <c r="E777" s="89"/>
      <c r="F777" s="89"/>
      <c r="G777" s="89"/>
      <c r="H777" s="89"/>
      <c r="I777" s="89"/>
      <c r="J777" s="89"/>
      <c r="K777" s="89"/>
      <c r="L777" s="89"/>
      <c r="M777" s="89"/>
      <c r="N777" s="89"/>
      <c r="O777" s="89"/>
      <c r="P777" s="89"/>
      <c r="Q777" s="89"/>
      <c r="R777" s="89"/>
      <c r="S777" s="89"/>
      <c r="T777" s="89"/>
      <c r="U777" s="89"/>
      <c r="V777" s="89"/>
      <c r="W777" s="89"/>
      <c r="X777" s="89"/>
      <c r="Y777" s="89"/>
      <c r="Z777" s="89"/>
      <c r="AA777" s="89"/>
      <c r="AB777" s="89"/>
      <c r="AC777" s="89"/>
      <c r="AD777" s="89"/>
    </row>
    <row r="778" spans="1:30" ht="14.5" x14ac:dyDescent="0.35">
      <c r="A778" s="89"/>
      <c r="B778" s="81"/>
      <c r="C778" s="89"/>
      <c r="D778" s="89"/>
      <c r="E778" s="89"/>
      <c r="F778" s="89"/>
      <c r="G778" s="89"/>
      <c r="H778" s="89"/>
      <c r="I778" s="89"/>
      <c r="J778" s="89"/>
      <c r="K778" s="89"/>
      <c r="L778" s="89"/>
      <c r="M778" s="89"/>
      <c r="N778" s="89"/>
      <c r="O778" s="89"/>
      <c r="P778" s="89"/>
      <c r="Q778" s="89"/>
      <c r="R778" s="89"/>
      <c r="S778" s="89"/>
      <c r="T778" s="89"/>
      <c r="U778" s="89"/>
      <c r="V778" s="89"/>
      <c r="W778" s="89"/>
      <c r="X778" s="89"/>
      <c r="Y778" s="89"/>
      <c r="Z778" s="89"/>
      <c r="AA778" s="89"/>
      <c r="AB778" s="89"/>
      <c r="AC778" s="89"/>
      <c r="AD778" s="89"/>
    </row>
    <row r="779" spans="1:30" ht="14.5" x14ac:dyDescent="0.35">
      <c r="A779" s="89"/>
      <c r="B779" s="81"/>
      <c r="C779" s="89"/>
      <c r="D779" s="89"/>
      <c r="E779" s="89"/>
      <c r="F779" s="89"/>
      <c r="G779" s="89"/>
      <c r="H779" s="89"/>
      <c r="I779" s="89"/>
      <c r="J779" s="89"/>
      <c r="K779" s="89"/>
      <c r="L779" s="89"/>
      <c r="M779" s="89"/>
      <c r="N779" s="89"/>
      <c r="O779" s="89"/>
      <c r="P779" s="89"/>
      <c r="Q779" s="89"/>
      <c r="R779" s="89"/>
      <c r="S779" s="89"/>
      <c r="T779" s="89"/>
      <c r="U779" s="89"/>
      <c r="V779" s="89"/>
      <c r="W779" s="89"/>
      <c r="X779" s="89"/>
      <c r="Y779" s="89"/>
      <c r="Z779" s="89"/>
      <c r="AA779" s="89"/>
      <c r="AB779" s="89"/>
      <c r="AC779" s="89"/>
      <c r="AD779" s="89"/>
    </row>
    <row r="780" spans="1:30" ht="14.5" x14ac:dyDescent="0.35">
      <c r="A780" s="89"/>
      <c r="B780" s="81"/>
      <c r="C780" s="89"/>
      <c r="D780" s="89"/>
      <c r="E780" s="89"/>
      <c r="F780" s="89"/>
      <c r="G780" s="89"/>
      <c r="H780" s="89"/>
      <c r="I780" s="89"/>
      <c r="J780" s="89"/>
      <c r="K780" s="89"/>
      <c r="L780" s="89"/>
      <c r="M780" s="89"/>
      <c r="N780" s="89"/>
      <c r="O780" s="89"/>
      <c r="P780" s="89"/>
      <c r="Q780" s="89"/>
      <c r="R780" s="89"/>
      <c r="S780" s="89"/>
      <c r="T780" s="89"/>
      <c r="U780" s="89"/>
      <c r="V780" s="89"/>
      <c r="W780" s="89"/>
      <c r="X780" s="89"/>
      <c r="Y780" s="89"/>
      <c r="Z780" s="89"/>
      <c r="AA780" s="89"/>
      <c r="AB780" s="89"/>
      <c r="AC780" s="89"/>
      <c r="AD780" s="89"/>
    </row>
    <row r="781" spans="1:30" ht="14.5" x14ac:dyDescent="0.35">
      <c r="A781" s="89"/>
      <c r="B781" s="81"/>
      <c r="C781" s="89"/>
      <c r="D781" s="89"/>
      <c r="E781" s="89"/>
      <c r="F781" s="89"/>
      <c r="G781" s="89"/>
      <c r="H781" s="89"/>
      <c r="I781" s="89"/>
      <c r="J781" s="89"/>
      <c r="K781" s="89"/>
      <c r="L781" s="89"/>
      <c r="M781" s="89"/>
      <c r="N781" s="89"/>
      <c r="O781" s="89"/>
      <c r="P781" s="89"/>
      <c r="Q781" s="89"/>
      <c r="R781" s="89"/>
      <c r="S781" s="89"/>
      <c r="T781" s="89"/>
      <c r="U781" s="89"/>
      <c r="V781" s="89"/>
      <c r="W781" s="89"/>
      <c r="X781" s="89"/>
      <c r="Y781" s="89"/>
      <c r="Z781" s="89"/>
      <c r="AA781" s="89"/>
      <c r="AB781" s="89"/>
      <c r="AC781" s="89"/>
      <c r="AD781" s="89"/>
    </row>
    <row r="782" spans="1:30" ht="14.5" x14ac:dyDescent="0.35">
      <c r="A782" s="89"/>
      <c r="B782" s="81"/>
      <c r="C782" s="89"/>
      <c r="D782" s="89"/>
      <c r="E782" s="89"/>
      <c r="F782" s="89"/>
      <c r="G782" s="89"/>
      <c r="H782" s="89"/>
      <c r="I782" s="89"/>
      <c r="J782" s="89"/>
      <c r="K782" s="89"/>
      <c r="L782" s="89"/>
      <c r="M782" s="89"/>
      <c r="N782" s="89"/>
      <c r="O782" s="89"/>
      <c r="P782" s="89"/>
      <c r="Q782" s="89"/>
      <c r="R782" s="89"/>
      <c r="S782" s="89"/>
      <c r="T782" s="89"/>
      <c r="U782" s="89"/>
      <c r="V782" s="89"/>
      <c r="W782" s="89"/>
      <c r="X782" s="89"/>
      <c r="Y782" s="89"/>
      <c r="Z782" s="89"/>
      <c r="AA782" s="89"/>
      <c r="AB782" s="89"/>
      <c r="AC782" s="89"/>
      <c r="AD782" s="89"/>
    </row>
    <row r="783" spans="1:30" ht="14.5" x14ac:dyDescent="0.35">
      <c r="A783" s="89"/>
      <c r="B783" s="81"/>
      <c r="C783" s="89"/>
      <c r="D783" s="89"/>
      <c r="E783" s="89"/>
      <c r="F783" s="89"/>
      <c r="G783" s="89"/>
      <c r="H783" s="89"/>
      <c r="I783" s="89"/>
      <c r="J783" s="89"/>
      <c r="K783" s="89"/>
      <c r="L783" s="89"/>
      <c r="M783" s="89"/>
      <c r="N783" s="89"/>
      <c r="O783" s="89"/>
      <c r="P783" s="89"/>
      <c r="Q783" s="89"/>
      <c r="R783" s="89"/>
      <c r="S783" s="89"/>
      <c r="T783" s="89"/>
      <c r="U783" s="89"/>
      <c r="V783" s="89"/>
      <c r="W783" s="89"/>
      <c r="X783" s="89"/>
      <c r="Y783" s="89"/>
      <c r="Z783" s="89"/>
      <c r="AA783" s="89"/>
      <c r="AB783" s="89"/>
      <c r="AC783" s="89"/>
      <c r="AD783" s="89"/>
    </row>
    <row r="784" spans="1:30" ht="14.5" x14ac:dyDescent="0.35">
      <c r="A784" s="89"/>
      <c r="B784" s="81"/>
      <c r="C784" s="89"/>
      <c r="D784" s="89"/>
      <c r="E784" s="89"/>
      <c r="F784" s="89"/>
      <c r="G784" s="89"/>
      <c r="H784" s="89"/>
      <c r="I784" s="89"/>
      <c r="J784" s="89"/>
      <c r="K784" s="89"/>
      <c r="L784" s="89"/>
      <c r="M784" s="89"/>
      <c r="N784" s="89"/>
      <c r="O784" s="89"/>
      <c r="P784" s="89"/>
      <c r="Q784" s="89"/>
      <c r="R784" s="89"/>
      <c r="S784" s="89"/>
      <c r="T784" s="89"/>
      <c r="U784" s="89"/>
      <c r="V784" s="89"/>
      <c r="W784" s="89"/>
      <c r="X784" s="89"/>
      <c r="Y784" s="89"/>
      <c r="Z784" s="89"/>
      <c r="AA784" s="89"/>
      <c r="AB784" s="89"/>
      <c r="AC784" s="89"/>
      <c r="AD784" s="89"/>
    </row>
    <row r="785" spans="1:30" ht="14.5" x14ac:dyDescent="0.35">
      <c r="A785" s="89"/>
      <c r="B785" s="81"/>
      <c r="C785" s="89"/>
      <c r="D785" s="89"/>
      <c r="E785" s="89"/>
      <c r="F785" s="89"/>
      <c r="G785" s="89"/>
      <c r="H785" s="89"/>
      <c r="I785" s="89"/>
      <c r="J785" s="89"/>
      <c r="K785" s="89"/>
      <c r="L785" s="89"/>
      <c r="M785" s="89"/>
      <c r="N785" s="89"/>
      <c r="O785" s="89"/>
      <c r="P785" s="89"/>
      <c r="Q785" s="89"/>
      <c r="R785" s="89"/>
      <c r="S785" s="89"/>
      <c r="T785" s="89"/>
      <c r="U785" s="89"/>
      <c r="V785" s="89"/>
      <c r="W785" s="89"/>
      <c r="X785" s="89"/>
      <c r="Y785" s="89"/>
      <c r="Z785" s="89"/>
      <c r="AA785" s="89"/>
      <c r="AB785" s="89"/>
      <c r="AC785" s="89"/>
      <c r="AD785" s="89"/>
    </row>
    <row r="786" spans="1:30" ht="14.5" x14ac:dyDescent="0.35">
      <c r="A786" s="89"/>
      <c r="B786" s="81"/>
      <c r="C786" s="89"/>
      <c r="D786" s="89"/>
      <c r="E786" s="89"/>
      <c r="F786" s="89"/>
      <c r="G786" s="89"/>
      <c r="H786" s="89"/>
      <c r="I786" s="89"/>
      <c r="J786" s="89"/>
      <c r="K786" s="89"/>
      <c r="L786" s="89"/>
      <c r="M786" s="89"/>
      <c r="N786" s="89"/>
      <c r="O786" s="89"/>
      <c r="P786" s="89"/>
      <c r="Q786" s="89"/>
      <c r="R786" s="89"/>
      <c r="S786" s="89"/>
      <c r="T786" s="89"/>
      <c r="U786" s="89"/>
      <c r="V786" s="89"/>
      <c r="W786" s="89"/>
      <c r="X786" s="89"/>
      <c r="Y786" s="89"/>
      <c r="Z786" s="89"/>
      <c r="AA786" s="89"/>
      <c r="AB786" s="89"/>
      <c r="AC786" s="89"/>
      <c r="AD786" s="89"/>
    </row>
    <row r="787" spans="1:30" ht="14.5" x14ac:dyDescent="0.35">
      <c r="A787" s="89"/>
      <c r="B787" s="81"/>
      <c r="C787" s="89"/>
      <c r="D787" s="89"/>
      <c r="E787" s="89"/>
      <c r="F787" s="89"/>
      <c r="G787" s="89"/>
      <c r="H787" s="89"/>
      <c r="I787" s="89"/>
      <c r="J787" s="89"/>
      <c r="K787" s="89"/>
      <c r="L787" s="89"/>
      <c r="M787" s="89"/>
      <c r="N787" s="89"/>
      <c r="O787" s="89"/>
      <c r="P787" s="89"/>
      <c r="Q787" s="89"/>
      <c r="R787" s="89"/>
      <c r="S787" s="89"/>
      <c r="T787" s="89"/>
      <c r="U787" s="89"/>
      <c r="V787" s="89"/>
      <c r="W787" s="89"/>
      <c r="X787" s="89"/>
      <c r="Y787" s="89"/>
      <c r="Z787" s="89"/>
      <c r="AA787" s="89"/>
      <c r="AB787" s="89"/>
      <c r="AC787" s="89"/>
      <c r="AD787" s="89"/>
    </row>
    <row r="788" spans="1:30" ht="14.5" x14ac:dyDescent="0.35">
      <c r="A788" s="89"/>
      <c r="B788" s="81"/>
      <c r="C788" s="89"/>
      <c r="D788" s="89"/>
      <c r="E788" s="89"/>
      <c r="F788" s="89"/>
      <c r="G788" s="89"/>
      <c r="H788" s="89"/>
      <c r="I788" s="89"/>
      <c r="J788" s="89"/>
      <c r="K788" s="89"/>
      <c r="L788" s="89"/>
      <c r="M788" s="89"/>
      <c r="N788" s="89"/>
      <c r="O788" s="89"/>
      <c r="P788" s="89"/>
      <c r="Q788" s="89"/>
      <c r="R788" s="89"/>
      <c r="S788" s="89"/>
      <c r="T788" s="89"/>
      <c r="U788" s="89"/>
      <c r="V788" s="89"/>
      <c r="W788" s="89"/>
      <c r="X788" s="89"/>
      <c r="Y788" s="89"/>
      <c r="Z788" s="89"/>
      <c r="AA788" s="89"/>
      <c r="AB788" s="89"/>
      <c r="AC788" s="89"/>
      <c r="AD788" s="89"/>
    </row>
    <row r="789" spans="1:30" ht="14.5" x14ac:dyDescent="0.35">
      <c r="A789" s="89"/>
      <c r="B789" s="81"/>
      <c r="C789" s="89"/>
      <c r="D789" s="89"/>
      <c r="E789" s="89"/>
      <c r="F789" s="89"/>
      <c r="G789" s="89"/>
      <c r="H789" s="89"/>
      <c r="I789" s="89"/>
      <c r="J789" s="89"/>
      <c r="K789" s="89"/>
      <c r="L789" s="89"/>
      <c r="M789" s="89"/>
      <c r="N789" s="89"/>
      <c r="O789" s="89"/>
      <c r="P789" s="89"/>
      <c r="Q789" s="89"/>
      <c r="R789" s="89"/>
      <c r="S789" s="89"/>
      <c r="T789" s="89"/>
      <c r="U789" s="89"/>
      <c r="V789" s="89"/>
      <c r="W789" s="89"/>
      <c r="X789" s="89"/>
      <c r="Y789" s="89"/>
      <c r="Z789" s="89"/>
      <c r="AA789" s="89"/>
      <c r="AB789" s="89"/>
      <c r="AC789" s="89"/>
      <c r="AD789" s="89"/>
    </row>
    <row r="790" spans="1:30" ht="14.5" x14ac:dyDescent="0.35">
      <c r="A790" s="89"/>
      <c r="B790" s="81"/>
      <c r="C790" s="89"/>
      <c r="D790" s="89"/>
      <c r="E790" s="89"/>
      <c r="F790" s="89"/>
      <c r="G790" s="89"/>
      <c r="H790" s="89"/>
      <c r="I790" s="89"/>
      <c r="J790" s="89"/>
      <c r="K790" s="89"/>
      <c r="L790" s="89"/>
      <c r="M790" s="89"/>
      <c r="N790" s="89"/>
      <c r="O790" s="89"/>
      <c r="P790" s="89"/>
      <c r="Q790" s="89"/>
      <c r="R790" s="89"/>
      <c r="S790" s="89"/>
      <c r="T790" s="89"/>
      <c r="U790" s="89"/>
      <c r="V790" s="89"/>
      <c r="W790" s="89"/>
      <c r="X790" s="89"/>
      <c r="Y790" s="89"/>
      <c r="Z790" s="89"/>
      <c r="AA790" s="89"/>
      <c r="AB790" s="89"/>
      <c r="AC790" s="89"/>
      <c r="AD790" s="89"/>
    </row>
    <row r="791" spans="1:30" ht="14.5" x14ac:dyDescent="0.35">
      <c r="A791" s="89"/>
      <c r="B791" s="81"/>
      <c r="C791" s="89"/>
      <c r="D791" s="89"/>
      <c r="E791" s="89"/>
      <c r="F791" s="89"/>
      <c r="G791" s="89"/>
      <c r="H791" s="89"/>
      <c r="I791" s="89"/>
      <c r="J791" s="89"/>
      <c r="K791" s="89"/>
      <c r="L791" s="89"/>
      <c r="M791" s="89"/>
      <c r="N791" s="89"/>
      <c r="O791" s="89"/>
      <c r="P791" s="89"/>
      <c r="Q791" s="89"/>
      <c r="R791" s="89"/>
      <c r="S791" s="89"/>
      <c r="T791" s="89"/>
      <c r="U791" s="89"/>
      <c r="V791" s="89"/>
      <c r="W791" s="89"/>
      <c r="X791" s="89"/>
      <c r="Y791" s="89"/>
      <c r="Z791" s="89"/>
      <c r="AA791" s="89"/>
      <c r="AB791" s="89"/>
      <c r="AC791" s="89"/>
      <c r="AD791" s="89"/>
    </row>
    <row r="792" spans="1:30" ht="14.5" x14ac:dyDescent="0.35">
      <c r="A792" s="89"/>
      <c r="B792" s="81"/>
      <c r="C792" s="89"/>
      <c r="D792" s="89"/>
      <c r="E792" s="89"/>
      <c r="F792" s="89"/>
      <c r="G792" s="89"/>
      <c r="H792" s="89"/>
      <c r="I792" s="89"/>
      <c r="J792" s="89"/>
      <c r="K792" s="89"/>
      <c r="L792" s="89"/>
      <c r="M792" s="89"/>
      <c r="N792" s="89"/>
      <c r="O792" s="89"/>
      <c r="P792" s="89"/>
      <c r="Q792" s="89"/>
      <c r="R792" s="89"/>
      <c r="S792" s="89"/>
      <c r="T792" s="89"/>
      <c r="U792" s="89"/>
      <c r="V792" s="89"/>
      <c r="W792" s="89"/>
      <c r="X792" s="89"/>
      <c r="Y792" s="89"/>
      <c r="Z792" s="89"/>
      <c r="AA792" s="89"/>
      <c r="AB792" s="89"/>
      <c r="AC792" s="89"/>
      <c r="AD792" s="89"/>
    </row>
    <row r="793" spans="1:30" ht="14.5" x14ac:dyDescent="0.35">
      <c r="A793" s="89"/>
      <c r="B793" s="81"/>
      <c r="C793" s="89"/>
      <c r="D793" s="89"/>
      <c r="E793" s="89"/>
      <c r="F793" s="89"/>
      <c r="G793" s="89"/>
      <c r="H793" s="89"/>
      <c r="I793" s="89"/>
      <c r="J793" s="89"/>
      <c r="K793" s="89"/>
      <c r="L793" s="89"/>
      <c r="M793" s="89"/>
      <c r="N793" s="89"/>
      <c r="O793" s="89"/>
      <c r="P793" s="89"/>
      <c r="Q793" s="89"/>
      <c r="R793" s="89"/>
      <c r="S793" s="89"/>
      <c r="T793" s="89"/>
      <c r="U793" s="89"/>
      <c r="V793" s="89"/>
      <c r="W793" s="89"/>
      <c r="X793" s="89"/>
      <c r="Y793" s="89"/>
      <c r="Z793" s="89"/>
      <c r="AA793" s="89"/>
      <c r="AB793" s="89"/>
      <c r="AC793" s="89"/>
      <c r="AD793" s="89"/>
    </row>
    <row r="794" spans="1:30" ht="14.5" x14ac:dyDescent="0.35">
      <c r="A794" s="89"/>
      <c r="B794" s="81"/>
      <c r="C794" s="89"/>
      <c r="D794" s="89"/>
      <c r="E794" s="89"/>
      <c r="F794" s="89"/>
      <c r="G794" s="89"/>
      <c r="H794" s="89"/>
      <c r="I794" s="89"/>
      <c r="J794" s="89"/>
      <c r="K794" s="89"/>
      <c r="L794" s="89"/>
      <c r="M794" s="89"/>
      <c r="N794" s="89"/>
      <c r="O794" s="89"/>
      <c r="P794" s="89"/>
      <c r="Q794" s="89"/>
      <c r="R794" s="89"/>
      <c r="S794" s="89"/>
      <c r="T794" s="89"/>
      <c r="U794" s="89"/>
      <c r="V794" s="89"/>
      <c r="W794" s="89"/>
      <c r="X794" s="89"/>
      <c r="Y794" s="89"/>
      <c r="Z794" s="89"/>
      <c r="AA794" s="89"/>
      <c r="AB794" s="89"/>
      <c r="AC794" s="89"/>
      <c r="AD794" s="89"/>
    </row>
    <row r="795" spans="1:30" ht="14.5" x14ac:dyDescent="0.35">
      <c r="A795" s="89"/>
      <c r="B795" s="81"/>
      <c r="C795" s="89"/>
      <c r="D795" s="89"/>
      <c r="E795" s="89"/>
      <c r="F795" s="89"/>
      <c r="G795" s="89"/>
      <c r="H795" s="89"/>
      <c r="I795" s="89"/>
      <c r="J795" s="89"/>
      <c r="K795" s="89"/>
      <c r="L795" s="89"/>
      <c r="M795" s="89"/>
      <c r="N795" s="89"/>
      <c r="O795" s="89"/>
      <c r="P795" s="89"/>
      <c r="Q795" s="89"/>
      <c r="R795" s="89"/>
      <c r="S795" s="89"/>
      <c r="T795" s="89"/>
      <c r="U795" s="89"/>
      <c r="V795" s="89"/>
      <c r="W795" s="89"/>
      <c r="X795" s="89"/>
      <c r="Y795" s="89"/>
      <c r="Z795" s="89"/>
      <c r="AA795" s="89"/>
      <c r="AB795" s="89"/>
      <c r="AC795" s="89"/>
      <c r="AD795" s="89"/>
    </row>
    <row r="796" spans="1:30" ht="14.5" x14ac:dyDescent="0.35">
      <c r="A796" s="89"/>
      <c r="B796" s="81"/>
      <c r="C796" s="89"/>
      <c r="D796" s="89"/>
      <c r="E796" s="89"/>
      <c r="F796" s="89"/>
      <c r="G796" s="89"/>
      <c r="H796" s="89"/>
      <c r="I796" s="89"/>
      <c r="J796" s="89"/>
      <c r="K796" s="89"/>
      <c r="L796" s="89"/>
      <c r="M796" s="89"/>
      <c r="N796" s="89"/>
      <c r="O796" s="89"/>
      <c r="P796" s="89"/>
      <c r="Q796" s="89"/>
      <c r="R796" s="89"/>
      <c r="S796" s="89"/>
      <c r="T796" s="89"/>
      <c r="U796" s="89"/>
      <c r="V796" s="89"/>
      <c r="W796" s="89"/>
      <c r="X796" s="89"/>
      <c r="Y796" s="89"/>
      <c r="Z796" s="89"/>
      <c r="AA796" s="89"/>
      <c r="AB796" s="89"/>
      <c r="AC796" s="89"/>
      <c r="AD796" s="89"/>
    </row>
    <row r="797" spans="1:30" ht="14.5" x14ac:dyDescent="0.35">
      <c r="A797" s="89"/>
      <c r="B797" s="81"/>
      <c r="C797" s="89"/>
      <c r="D797" s="89"/>
      <c r="E797" s="89"/>
      <c r="F797" s="89"/>
      <c r="G797" s="89"/>
      <c r="H797" s="89"/>
      <c r="I797" s="89"/>
      <c r="J797" s="89"/>
      <c r="K797" s="89"/>
      <c r="L797" s="89"/>
      <c r="M797" s="89"/>
      <c r="N797" s="89"/>
      <c r="O797" s="89"/>
      <c r="P797" s="89"/>
      <c r="Q797" s="89"/>
      <c r="R797" s="89"/>
      <c r="S797" s="89"/>
      <c r="T797" s="89"/>
      <c r="U797" s="89"/>
      <c r="V797" s="89"/>
      <c r="W797" s="89"/>
      <c r="X797" s="89"/>
      <c r="Y797" s="89"/>
      <c r="Z797" s="89"/>
      <c r="AA797" s="89"/>
      <c r="AB797" s="89"/>
      <c r="AC797" s="89"/>
      <c r="AD797" s="89"/>
    </row>
    <row r="798" spans="1:30" ht="14.5" x14ac:dyDescent="0.35">
      <c r="A798" s="89"/>
      <c r="B798" s="81"/>
      <c r="C798" s="89"/>
      <c r="D798" s="89"/>
      <c r="E798" s="89"/>
      <c r="F798" s="89"/>
      <c r="G798" s="89"/>
      <c r="H798" s="89"/>
      <c r="I798" s="89"/>
      <c r="J798" s="89"/>
      <c r="K798" s="89"/>
      <c r="L798" s="89"/>
      <c r="M798" s="89"/>
      <c r="N798" s="89"/>
      <c r="O798" s="89"/>
      <c r="P798" s="89"/>
      <c r="Q798" s="89"/>
      <c r="R798" s="89"/>
      <c r="S798" s="89"/>
      <c r="T798" s="89"/>
      <c r="U798" s="89"/>
      <c r="V798" s="89"/>
      <c r="W798" s="89"/>
      <c r="X798" s="89"/>
      <c r="Y798" s="89"/>
      <c r="Z798" s="89"/>
      <c r="AA798" s="89"/>
      <c r="AB798" s="89"/>
      <c r="AC798" s="89"/>
      <c r="AD798" s="89"/>
    </row>
    <row r="799" spans="1:30" ht="14.5" x14ac:dyDescent="0.35">
      <c r="A799" s="89"/>
      <c r="B799" s="81"/>
      <c r="C799" s="89"/>
      <c r="D799" s="89"/>
      <c r="E799" s="89"/>
      <c r="F799" s="89"/>
      <c r="G799" s="89"/>
      <c r="H799" s="89"/>
      <c r="I799" s="89"/>
      <c r="J799" s="89"/>
      <c r="K799" s="89"/>
      <c r="L799" s="89"/>
      <c r="M799" s="89"/>
      <c r="N799" s="89"/>
      <c r="O799" s="89"/>
      <c r="P799" s="89"/>
      <c r="Q799" s="89"/>
      <c r="R799" s="89"/>
      <c r="S799" s="89"/>
      <c r="T799" s="89"/>
      <c r="U799" s="89"/>
      <c r="V799" s="89"/>
      <c r="W799" s="89"/>
      <c r="X799" s="89"/>
      <c r="Y799" s="89"/>
      <c r="Z799" s="89"/>
      <c r="AA799" s="89"/>
      <c r="AB799" s="89"/>
      <c r="AC799" s="89"/>
      <c r="AD799" s="89"/>
    </row>
    <row r="800" spans="1:30" ht="14.5" x14ac:dyDescent="0.35">
      <c r="A800" s="89"/>
      <c r="B800" s="81"/>
      <c r="C800" s="89"/>
      <c r="D800" s="89"/>
      <c r="E800" s="89"/>
      <c r="F800" s="89"/>
      <c r="G800" s="89"/>
      <c r="H800" s="89"/>
      <c r="I800" s="89"/>
      <c r="J800" s="89"/>
      <c r="K800" s="89"/>
      <c r="L800" s="89"/>
      <c r="M800" s="89"/>
      <c r="N800" s="89"/>
      <c r="O800" s="89"/>
      <c r="P800" s="89"/>
      <c r="Q800" s="89"/>
      <c r="R800" s="89"/>
      <c r="S800" s="89"/>
      <c r="T800" s="89"/>
      <c r="U800" s="89"/>
      <c r="V800" s="89"/>
      <c r="W800" s="89"/>
      <c r="X800" s="89"/>
      <c r="Y800" s="89"/>
      <c r="Z800" s="89"/>
      <c r="AA800" s="89"/>
      <c r="AB800" s="89"/>
      <c r="AC800" s="89"/>
      <c r="AD800" s="89"/>
    </row>
    <row r="801" spans="1:30" ht="14.5" x14ac:dyDescent="0.35">
      <c r="A801" s="89"/>
      <c r="B801" s="81"/>
      <c r="C801" s="89"/>
      <c r="D801" s="89"/>
      <c r="E801" s="89"/>
      <c r="F801" s="89"/>
      <c r="G801" s="89"/>
      <c r="H801" s="89"/>
      <c r="I801" s="89"/>
      <c r="J801" s="89"/>
      <c r="K801" s="89"/>
      <c r="L801" s="89"/>
      <c r="M801" s="89"/>
      <c r="N801" s="89"/>
      <c r="O801" s="89"/>
      <c r="P801" s="89"/>
      <c r="Q801" s="89"/>
      <c r="R801" s="89"/>
      <c r="S801" s="89"/>
      <c r="T801" s="89"/>
      <c r="U801" s="89"/>
      <c r="V801" s="89"/>
      <c r="W801" s="89"/>
      <c r="X801" s="89"/>
      <c r="Y801" s="89"/>
      <c r="Z801" s="89"/>
      <c r="AA801" s="89"/>
      <c r="AB801" s="89"/>
      <c r="AC801" s="89"/>
      <c r="AD801" s="89"/>
    </row>
    <row r="802" spans="1:30" ht="14.5" x14ac:dyDescent="0.35">
      <c r="A802" s="89"/>
      <c r="B802" s="81"/>
      <c r="C802" s="89"/>
      <c r="D802" s="89"/>
      <c r="E802" s="89"/>
      <c r="F802" s="89"/>
      <c r="G802" s="89"/>
      <c r="H802" s="89"/>
      <c r="I802" s="89"/>
      <c r="J802" s="89"/>
      <c r="K802" s="89"/>
      <c r="L802" s="89"/>
      <c r="M802" s="89"/>
      <c r="N802" s="89"/>
      <c r="O802" s="89"/>
      <c r="P802" s="89"/>
      <c r="Q802" s="89"/>
      <c r="R802" s="89"/>
      <c r="S802" s="89"/>
      <c r="T802" s="89"/>
      <c r="U802" s="89"/>
      <c r="V802" s="89"/>
      <c r="W802" s="89"/>
      <c r="X802" s="89"/>
      <c r="Y802" s="89"/>
      <c r="Z802" s="89"/>
      <c r="AA802" s="89"/>
      <c r="AB802" s="89"/>
      <c r="AC802" s="89"/>
      <c r="AD802" s="89"/>
    </row>
    <row r="803" spans="1:30" ht="14.5" x14ac:dyDescent="0.35">
      <c r="A803" s="89"/>
      <c r="B803" s="81"/>
      <c r="C803" s="89"/>
      <c r="D803" s="89"/>
      <c r="E803" s="89"/>
      <c r="F803" s="89"/>
      <c r="G803" s="89"/>
      <c r="H803" s="89"/>
      <c r="I803" s="89"/>
      <c r="J803" s="89"/>
      <c r="K803" s="89"/>
      <c r="L803" s="89"/>
      <c r="M803" s="89"/>
      <c r="N803" s="89"/>
      <c r="O803" s="89"/>
      <c r="P803" s="89"/>
      <c r="Q803" s="89"/>
      <c r="R803" s="89"/>
      <c r="S803" s="89"/>
      <c r="T803" s="89"/>
      <c r="U803" s="89"/>
      <c r="V803" s="89"/>
      <c r="W803" s="89"/>
      <c r="X803" s="89"/>
      <c r="Y803" s="89"/>
      <c r="Z803" s="89"/>
      <c r="AA803" s="89"/>
      <c r="AB803" s="89"/>
      <c r="AC803" s="89"/>
      <c r="AD803" s="89"/>
    </row>
    <row r="804" spans="1:30" ht="14.5" x14ac:dyDescent="0.35">
      <c r="A804" s="89"/>
      <c r="B804" s="81"/>
      <c r="C804" s="89"/>
      <c r="D804" s="89"/>
      <c r="E804" s="89"/>
      <c r="F804" s="89"/>
      <c r="G804" s="89"/>
      <c r="H804" s="89"/>
      <c r="I804" s="89"/>
      <c r="J804" s="89"/>
      <c r="K804" s="89"/>
      <c r="L804" s="89"/>
      <c r="M804" s="89"/>
      <c r="N804" s="89"/>
      <c r="O804" s="89"/>
      <c r="P804" s="89"/>
      <c r="Q804" s="89"/>
      <c r="R804" s="89"/>
      <c r="S804" s="89"/>
      <c r="T804" s="89"/>
      <c r="U804" s="89"/>
      <c r="V804" s="89"/>
      <c r="W804" s="89"/>
      <c r="X804" s="89"/>
      <c r="Y804" s="89"/>
      <c r="Z804" s="89"/>
      <c r="AA804" s="89"/>
      <c r="AB804" s="89"/>
      <c r="AC804" s="89"/>
      <c r="AD804" s="89"/>
    </row>
    <row r="805" spans="1:30" ht="14.5" x14ac:dyDescent="0.35">
      <c r="A805" s="89"/>
      <c r="B805" s="81"/>
      <c r="C805" s="89"/>
      <c r="D805" s="89"/>
      <c r="E805" s="89"/>
      <c r="F805" s="89"/>
      <c r="G805" s="89"/>
      <c r="H805" s="89"/>
      <c r="I805" s="89"/>
      <c r="J805" s="89"/>
      <c r="K805" s="89"/>
      <c r="L805" s="89"/>
      <c r="M805" s="89"/>
      <c r="N805" s="89"/>
      <c r="O805" s="89"/>
      <c r="P805" s="89"/>
      <c r="Q805" s="89"/>
      <c r="R805" s="89"/>
      <c r="S805" s="89"/>
      <c r="T805" s="89"/>
      <c r="U805" s="89"/>
      <c r="V805" s="89"/>
      <c r="W805" s="89"/>
      <c r="X805" s="89"/>
      <c r="Y805" s="89"/>
      <c r="Z805" s="89"/>
      <c r="AA805" s="89"/>
      <c r="AB805" s="89"/>
      <c r="AC805" s="89"/>
      <c r="AD805" s="89"/>
    </row>
    <row r="806" spans="1:30" ht="14.5" x14ac:dyDescent="0.35">
      <c r="A806" s="89"/>
      <c r="B806" s="81"/>
      <c r="C806" s="89"/>
      <c r="D806" s="89"/>
      <c r="E806" s="89"/>
      <c r="F806" s="89"/>
      <c r="G806" s="89"/>
      <c r="H806" s="89"/>
      <c r="I806" s="89"/>
      <c r="J806" s="89"/>
      <c r="K806" s="89"/>
      <c r="L806" s="89"/>
      <c r="M806" s="89"/>
      <c r="N806" s="89"/>
      <c r="O806" s="89"/>
      <c r="P806" s="89"/>
      <c r="Q806" s="89"/>
      <c r="R806" s="89"/>
      <c r="S806" s="89"/>
      <c r="T806" s="89"/>
      <c r="U806" s="89"/>
      <c r="V806" s="89"/>
      <c r="W806" s="89"/>
      <c r="X806" s="89"/>
      <c r="Y806" s="89"/>
      <c r="Z806" s="89"/>
      <c r="AA806" s="89"/>
      <c r="AB806" s="89"/>
      <c r="AC806" s="89"/>
      <c r="AD806" s="89"/>
    </row>
    <row r="807" spans="1:30" ht="14.5" x14ac:dyDescent="0.35">
      <c r="A807" s="89"/>
      <c r="B807" s="81"/>
      <c r="C807" s="89"/>
      <c r="D807" s="89"/>
      <c r="E807" s="89"/>
      <c r="F807" s="89"/>
      <c r="G807" s="89"/>
      <c r="H807" s="89"/>
      <c r="I807" s="89"/>
      <c r="J807" s="89"/>
      <c r="K807" s="89"/>
      <c r="L807" s="89"/>
      <c r="M807" s="89"/>
      <c r="N807" s="89"/>
      <c r="O807" s="89"/>
      <c r="P807" s="89"/>
      <c r="Q807" s="89"/>
      <c r="R807" s="89"/>
      <c r="S807" s="89"/>
      <c r="T807" s="89"/>
      <c r="U807" s="89"/>
      <c r="V807" s="89"/>
      <c r="W807" s="89"/>
      <c r="X807" s="89"/>
      <c r="Y807" s="89"/>
      <c r="Z807" s="89"/>
      <c r="AA807" s="89"/>
      <c r="AB807" s="89"/>
      <c r="AC807" s="89"/>
      <c r="AD807" s="89"/>
    </row>
    <row r="808" spans="1:30" ht="14.5" x14ac:dyDescent="0.35">
      <c r="A808" s="89"/>
      <c r="B808" s="81"/>
      <c r="C808" s="89"/>
      <c r="D808" s="89"/>
      <c r="E808" s="89"/>
      <c r="F808" s="89"/>
      <c r="G808" s="89"/>
      <c r="H808" s="89"/>
      <c r="I808" s="89"/>
      <c r="J808" s="89"/>
      <c r="K808" s="89"/>
      <c r="L808" s="89"/>
      <c r="M808" s="89"/>
      <c r="N808" s="89"/>
      <c r="O808" s="89"/>
      <c r="P808" s="89"/>
      <c r="Q808" s="89"/>
      <c r="R808" s="89"/>
      <c r="S808" s="89"/>
      <c r="T808" s="89"/>
      <c r="U808" s="89"/>
      <c r="V808" s="89"/>
      <c r="W808" s="89"/>
      <c r="X808" s="89"/>
      <c r="Y808" s="89"/>
      <c r="Z808" s="89"/>
      <c r="AA808" s="89"/>
      <c r="AB808" s="89"/>
      <c r="AC808" s="89"/>
      <c r="AD808" s="89"/>
    </row>
    <row r="809" spans="1:30" ht="14.5" x14ac:dyDescent="0.35">
      <c r="A809" s="89"/>
      <c r="B809" s="81"/>
      <c r="C809" s="89"/>
      <c r="D809" s="89"/>
      <c r="E809" s="89"/>
      <c r="F809" s="89"/>
      <c r="G809" s="89"/>
      <c r="H809" s="89"/>
      <c r="I809" s="89"/>
      <c r="J809" s="89"/>
      <c r="K809" s="89"/>
      <c r="L809" s="89"/>
      <c r="M809" s="89"/>
      <c r="N809" s="89"/>
      <c r="O809" s="89"/>
      <c r="P809" s="89"/>
      <c r="Q809" s="89"/>
      <c r="R809" s="89"/>
      <c r="S809" s="89"/>
      <c r="T809" s="89"/>
      <c r="U809" s="89"/>
      <c r="V809" s="89"/>
      <c r="W809" s="89"/>
      <c r="X809" s="89"/>
      <c r="Y809" s="89"/>
      <c r="Z809" s="89"/>
      <c r="AA809" s="89"/>
      <c r="AB809" s="89"/>
      <c r="AC809" s="89"/>
      <c r="AD809" s="89"/>
    </row>
    <row r="810" spans="1:30" ht="14.5" x14ac:dyDescent="0.35">
      <c r="A810" s="89"/>
      <c r="B810" s="81"/>
      <c r="C810" s="89"/>
      <c r="D810" s="89"/>
      <c r="E810" s="89"/>
      <c r="F810" s="89"/>
      <c r="G810" s="89"/>
      <c r="H810" s="89"/>
      <c r="I810" s="89"/>
      <c r="J810" s="89"/>
      <c r="K810" s="89"/>
      <c r="L810" s="89"/>
      <c r="M810" s="89"/>
      <c r="N810" s="89"/>
      <c r="O810" s="89"/>
      <c r="P810" s="89"/>
      <c r="Q810" s="89"/>
      <c r="R810" s="89"/>
      <c r="S810" s="89"/>
      <c r="T810" s="89"/>
      <c r="U810" s="89"/>
      <c r="V810" s="89"/>
      <c r="W810" s="89"/>
      <c r="X810" s="89"/>
      <c r="Y810" s="89"/>
      <c r="Z810" s="89"/>
      <c r="AA810" s="89"/>
      <c r="AB810" s="89"/>
      <c r="AC810" s="89"/>
      <c r="AD810" s="89"/>
    </row>
    <row r="811" spans="1:30" ht="14.5" x14ac:dyDescent="0.35">
      <c r="A811" s="89"/>
      <c r="B811" s="81"/>
      <c r="C811" s="89"/>
      <c r="D811" s="89"/>
      <c r="E811" s="89"/>
      <c r="F811" s="89"/>
      <c r="G811" s="89"/>
      <c r="H811" s="89"/>
      <c r="I811" s="89"/>
      <c r="J811" s="89"/>
      <c r="K811" s="89"/>
      <c r="L811" s="89"/>
      <c r="M811" s="89"/>
      <c r="N811" s="89"/>
      <c r="O811" s="89"/>
      <c r="P811" s="89"/>
      <c r="Q811" s="89"/>
      <c r="R811" s="89"/>
      <c r="S811" s="89"/>
      <c r="T811" s="89"/>
      <c r="U811" s="89"/>
      <c r="V811" s="89"/>
      <c r="W811" s="89"/>
      <c r="X811" s="89"/>
      <c r="Y811" s="89"/>
      <c r="Z811" s="89"/>
      <c r="AA811" s="89"/>
      <c r="AB811" s="89"/>
      <c r="AC811" s="89"/>
      <c r="AD811" s="89"/>
    </row>
    <row r="812" spans="1:30" ht="14.5" x14ac:dyDescent="0.35">
      <c r="A812" s="89"/>
      <c r="B812" s="81"/>
      <c r="C812" s="89"/>
      <c r="D812" s="89"/>
      <c r="E812" s="89"/>
      <c r="F812" s="89"/>
      <c r="G812" s="89"/>
      <c r="H812" s="89"/>
      <c r="I812" s="89"/>
      <c r="J812" s="89"/>
      <c r="K812" s="89"/>
      <c r="L812" s="89"/>
      <c r="M812" s="89"/>
      <c r="N812" s="89"/>
      <c r="O812" s="89"/>
      <c r="P812" s="89"/>
      <c r="Q812" s="89"/>
      <c r="R812" s="89"/>
      <c r="S812" s="89"/>
      <c r="T812" s="89"/>
      <c r="U812" s="89"/>
      <c r="V812" s="89"/>
      <c r="W812" s="89"/>
      <c r="X812" s="89"/>
      <c r="Y812" s="89"/>
      <c r="Z812" s="89"/>
      <c r="AA812" s="89"/>
      <c r="AB812" s="89"/>
      <c r="AC812" s="89"/>
      <c r="AD812" s="89"/>
    </row>
    <row r="813" spans="1:30" ht="14.5" x14ac:dyDescent="0.35">
      <c r="A813" s="89"/>
      <c r="B813" s="81"/>
      <c r="C813" s="89"/>
      <c r="D813" s="89"/>
      <c r="E813" s="89"/>
      <c r="F813" s="89"/>
      <c r="G813" s="89"/>
      <c r="H813" s="89"/>
      <c r="I813" s="89"/>
      <c r="J813" s="89"/>
      <c r="K813" s="89"/>
      <c r="L813" s="89"/>
      <c r="M813" s="89"/>
      <c r="N813" s="89"/>
      <c r="O813" s="89"/>
      <c r="P813" s="89"/>
      <c r="Q813" s="89"/>
      <c r="R813" s="89"/>
      <c r="S813" s="89"/>
      <c r="T813" s="89"/>
      <c r="U813" s="89"/>
      <c r="V813" s="89"/>
      <c r="W813" s="89"/>
      <c r="X813" s="89"/>
      <c r="Y813" s="89"/>
      <c r="Z813" s="89"/>
      <c r="AA813" s="89"/>
      <c r="AB813" s="89"/>
      <c r="AC813" s="89"/>
      <c r="AD813" s="89"/>
    </row>
    <row r="814" spans="1:30" ht="14.5" x14ac:dyDescent="0.35">
      <c r="A814" s="89"/>
      <c r="B814" s="81"/>
      <c r="C814" s="89"/>
      <c r="D814" s="89"/>
      <c r="E814" s="89"/>
      <c r="F814" s="89"/>
      <c r="G814" s="89"/>
      <c r="H814" s="89"/>
      <c r="I814" s="89"/>
      <c r="J814" s="89"/>
      <c r="K814" s="89"/>
      <c r="L814" s="89"/>
      <c r="M814" s="89"/>
      <c r="N814" s="89"/>
      <c r="O814" s="89"/>
      <c r="P814" s="89"/>
      <c r="Q814" s="89"/>
      <c r="R814" s="89"/>
      <c r="S814" s="89"/>
      <c r="T814" s="89"/>
      <c r="U814" s="89"/>
      <c r="V814" s="89"/>
      <c r="W814" s="89"/>
      <c r="X814" s="89"/>
      <c r="Y814" s="89"/>
      <c r="Z814" s="89"/>
      <c r="AA814" s="89"/>
      <c r="AB814" s="89"/>
      <c r="AC814" s="89"/>
      <c r="AD814" s="89"/>
    </row>
    <row r="815" spans="1:30" ht="14.5" x14ac:dyDescent="0.35">
      <c r="A815" s="89"/>
      <c r="B815" s="81"/>
      <c r="C815" s="89"/>
      <c r="D815" s="89"/>
      <c r="E815" s="89"/>
      <c r="F815" s="89"/>
      <c r="G815" s="89"/>
      <c r="H815" s="89"/>
      <c r="I815" s="89"/>
      <c r="J815" s="89"/>
      <c r="K815" s="89"/>
      <c r="L815" s="89"/>
      <c r="M815" s="89"/>
      <c r="N815" s="89"/>
      <c r="O815" s="89"/>
      <c r="P815" s="89"/>
      <c r="Q815" s="89"/>
      <c r="R815" s="89"/>
      <c r="S815" s="89"/>
      <c r="T815" s="89"/>
      <c r="U815" s="89"/>
      <c r="V815" s="89"/>
      <c r="W815" s="89"/>
      <c r="X815" s="89"/>
      <c r="Y815" s="89"/>
      <c r="Z815" s="89"/>
      <c r="AA815" s="89"/>
      <c r="AB815" s="89"/>
      <c r="AC815" s="89"/>
      <c r="AD815" s="89"/>
    </row>
    <row r="816" spans="1:30" ht="14.5" x14ac:dyDescent="0.35">
      <c r="A816" s="89"/>
      <c r="B816" s="81"/>
      <c r="C816" s="89"/>
      <c r="D816" s="89"/>
      <c r="E816" s="89"/>
      <c r="F816" s="89"/>
      <c r="G816" s="89"/>
      <c r="H816" s="89"/>
      <c r="I816" s="89"/>
      <c r="J816" s="89"/>
      <c r="K816" s="89"/>
      <c r="L816" s="89"/>
      <c r="M816" s="89"/>
      <c r="N816" s="89"/>
      <c r="O816" s="89"/>
      <c r="P816" s="89"/>
      <c r="Q816" s="89"/>
      <c r="R816" s="89"/>
      <c r="S816" s="89"/>
      <c r="T816" s="89"/>
      <c r="U816" s="89"/>
      <c r="V816" s="89"/>
      <c r="W816" s="89"/>
      <c r="X816" s="89"/>
      <c r="Y816" s="89"/>
      <c r="Z816" s="89"/>
      <c r="AA816" s="89"/>
      <c r="AB816" s="89"/>
      <c r="AC816" s="89"/>
      <c r="AD816" s="89"/>
    </row>
    <row r="817" spans="1:30" ht="14.5" x14ac:dyDescent="0.35">
      <c r="A817" s="89"/>
      <c r="B817" s="81"/>
      <c r="C817" s="89"/>
      <c r="D817" s="89"/>
      <c r="E817" s="89"/>
      <c r="F817" s="89"/>
      <c r="G817" s="89"/>
      <c r="H817" s="89"/>
      <c r="I817" s="89"/>
      <c r="J817" s="89"/>
      <c r="K817" s="89"/>
      <c r="L817" s="89"/>
      <c r="M817" s="89"/>
      <c r="N817" s="89"/>
      <c r="O817" s="89"/>
      <c r="P817" s="89"/>
      <c r="Q817" s="89"/>
      <c r="R817" s="89"/>
      <c r="S817" s="89"/>
      <c r="T817" s="89"/>
      <c r="U817" s="89"/>
      <c r="V817" s="89"/>
      <c r="W817" s="89"/>
      <c r="X817" s="89"/>
      <c r="Y817" s="89"/>
      <c r="Z817" s="89"/>
      <c r="AA817" s="89"/>
      <c r="AB817" s="89"/>
      <c r="AC817" s="89"/>
      <c r="AD817" s="89"/>
    </row>
    <row r="818" spans="1:30" ht="14.5" x14ac:dyDescent="0.35">
      <c r="A818" s="89"/>
      <c r="B818" s="81"/>
      <c r="C818" s="89"/>
      <c r="D818" s="89"/>
      <c r="E818" s="89"/>
      <c r="F818" s="89"/>
      <c r="G818" s="89"/>
      <c r="H818" s="89"/>
      <c r="I818" s="89"/>
      <c r="J818" s="89"/>
      <c r="K818" s="89"/>
      <c r="L818" s="89"/>
      <c r="M818" s="89"/>
      <c r="N818" s="89"/>
      <c r="O818" s="89"/>
      <c r="P818" s="89"/>
      <c r="Q818" s="89"/>
      <c r="R818" s="89"/>
      <c r="S818" s="89"/>
      <c r="T818" s="89"/>
      <c r="U818" s="89"/>
      <c r="V818" s="89"/>
      <c r="W818" s="89"/>
      <c r="X818" s="89"/>
      <c r="Y818" s="89"/>
      <c r="Z818" s="89"/>
      <c r="AA818" s="89"/>
      <c r="AB818" s="89"/>
      <c r="AC818" s="89"/>
      <c r="AD818" s="89"/>
    </row>
    <row r="819" spans="1:30" ht="14.5" x14ac:dyDescent="0.35">
      <c r="A819" s="89"/>
      <c r="B819" s="81"/>
      <c r="C819" s="89"/>
      <c r="D819" s="89"/>
      <c r="E819" s="89"/>
      <c r="F819" s="89"/>
      <c r="G819" s="89"/>
      <c r="H819" s="89"/>
      <c r="I819" s="89"/>
      <c r="J819" s="89"/>
      <c r="K819" s="89"/>
      <c r="L819" s="89"/>
      <c r="M819" s="89"/>
      <c r="N819" s="89"/>
      <c r="O819" s="89"/>
      <c r="P819" s="89"/>
      <c r="Q819" s="89"/>
      <c r="R819" s="89"/>
      <c r="S819" s="89"/>
      <c r="T819" s="89"/>
      <c r="U819" s="89"/>
      <c r="V819" s="89"/>
      <c r="W819" s="89"/>
      <c r="X819" s="89"/>
      <c r="Y819" s="89"/>
      <c r="Z819" s="89"/>
      <c r="AA819" s="89"/>
      <c r="AB819" s="89"/>
      <c r="AC819" s="89"/>
      <c r="AD819" s="89"/>
    </row>
    <row r="820" spans="1:30" ht="14.5" x14ac:dyDescent="0.35">
      <c r="A820" s="89"/>
      <c r="B820" s="81"/>
      <c r="C820" s="89"/>
      <c r="D820" s="89"/>
      <c r="E820" s="89"/>
      <c r="F820" s="89"/>
      <c r="G820" s="89"/>
      <c r="H820" s="89"/>
      <c r="I820" s="89"/>
      <c r="J820" s="89"/>
      <c r="K820" s="89"/>
      <c r="L820" s="89"/>
      <c r="M820" s="89"/>
      <c r="N820" s="89"/>
      <c r="O820" s="89"/>
      <c r="P820" s="89"/>
      <c r="Q820" s="89"/>
      <c r="R820" s="89"/>
      <c r="S820" s="89"/>
      <c r="T820" s="89"/>
      <c r="U820" s="89"/>
      <c r="V820" s="89"/>
      <c r="W820" s="89"/>
      <c r="X820" s="89"/>
      <c r="Y820" s="89"/>
      <c r="Z820" s="89"/>
      <c r="AA820" s="89"/>
      <c r="AB820" s="89"/>
      <c r="AC820" s="89"/>
      <c r="AD820" s="89"/>
    </row>
    <row r="821" spans="1:30" ht="14.5" x14ac:dyDescent="0.35">
      <c r="A821" s="89"/>
      <c r="B821" s="81"/>
      <c r="C821" s="89"/>
      <c r="D821" s="89"/>
      <c r="E821" s="89"/>
      <c r="F821" s="89"/>
      <c r="G821" s="89"/>
      <c r="H821" s="89"/>
      <c r="I821" s="89"/>
      <c r="J821" s="89"/>
      <c r="K821" s="89"/>
      <c r="L821" s="89"/>
      <c r="M821" s="89"/>
      <c r="N821" s="89"/>
      <c r="O821" s="89"/>
      <c r="P821" s="89"/>
      <c r="Q821" s="89"/>
      <c r="R821" s="89"/>
      <c r="S821" s="89"/>
      <c r="T821" s="89"/>
      <c r="U821" s="89"/>
      <c r="V821" s="89"/>
      <c r="W821" s="89"/>
      <c r="X821" s="89"/>
      <c r="Y821" s="89"/>
      <c r="Z821" s="89"/>
      <c r="AA821" s="89"/>
      <c r="AB821" s="89"/>
      <c r="AC821" s="89"/>
      <c r="AD821" s="89"/>
    </row>
    <row r="822" spans="1:30" ht="14.5" x14ac:dyDescent="0.35">
      <c r="A822" s="89"/>
      <c r="B822" s="81"/>
      <c r="C822" s="89"/>
      <c r="D822" s="89"/>
      <c r="E822" s="89"/>
      <c r="F822" s="89"/>
      <c r="G822" s="89"/>
      <c r="H822" s="89"/>
      <c r="I822" s="89"/>
      <c r="J822" s="89"/>
      <c r="K822" s="89"/>
      <c r="L822" s="89"/>
      <c r="M822" s="89"/>
      <c r="N822" s="89"/>
      <c r="O822" s="89"/>
      <c r="P822" s="89"/>
      <c r="Q822" s="89"/>
      <c r="R822" s="89"/>
      <c r="S822" s="89"/>
      <c r="T822" s="89"/>
      <c r="U822" s="89"/>
      <c r="V822" s="89"/>
      <c r="W822" s="89"/>
      <c r="X822" s="89"/>
      <c r="Y822" s="89"/>
      <c r="Z822" s="89"/>
      <c r="AA822" s="89"/>
      <c r="AB822" s="89"/>
      <c r="AC822" s="89"/>
      <c r="AD822" s="89"/>
    </row>
    <row r="823" spans="1:30" ht="14.5" x14ac:dyDescent="0.35">
      <c r="A823" s="89"/>
      <c r="B823" s="81"/>
      <c r="C823" s="89"/>
      <c r="D823" s="89"/>
      <c r="E823" s="89"/>
      <c r="F823" s="89"/>
      <c r="G823" s="89"/>
      <c r="H823" s="89"/>
      <c r="I823" s="89"/>
      <c r="J823" s="89"/>
      <c r="K823" s="89"/>
      <c r="L823" s="89"/>
      <c r="M823" s="89"/>
      <c r="N823" s="89"/>
      <c r="O823" s="89"/>
      <c r="P823" s="89"/>
      <c r="Q823" s="89"/>
      <c r="R823" s="89"/>
      <c r="S823" s="89"/>
      <c r="T823" s="89"/>
      <c r="U823" s="89"/>
      <c r="V823" s="89"/>
      <c r="W823" s="89"/>
      <c r="X823" s="89"/>
      <c r="Y823" s="89"/>
      <c r="Z823" s="89"/>
      <c r="AA823" s="89"/>
      <c r="AB823" s="89"/>
      <c r="AC823" s="89"/>
      <c r="AD823" s="89"/>
    </row>
    <row r="824" spans="1:30" ht="14.5" x14ac:dyDescent="0.35">
      <c r="A824" s="89"/>
      <c r="B824" s="81"/>
      <c r="C824" s="89"/>
      <c r="D824" s="89"/>
      <c r="E824" s="89"/>
      <c r="F824" s="89"/>
      <c r="G824" s="89"/>
      <c r="H824" s="89"/>
      <c r="I824" s="89"/>
      <c r="J824" s="89"/>
      <c r="K824" s="89"/>
      <c r="L824" s="89"/>
      <c r="M824" s="89"/>
      <c r="N824" s="89"/>
      <c r="O824" s="89"/>
      <c r="P824" s="89"/>
      <c r="Q824" s="89"/>
      <c r="R824" s="89"/>
      <c r="S824" s="89"/>
      <c r="T824" s="89"/>
      <c r="U824" s="89"/>
      <c r="V824" s="89"/>
      <c r="W824" s="89"/>
      <c r="X824" s="89"/>
      <c r="Y824" s="89"/>
      <c r="Z824" s="89"/>
      <c r="AA824" s="89"/>
      <c r="AB824" s="89"/>
      <c r="AC824" s="89"/>
      <c r="AD824" s="89"/>
    </row>
    <row r="825" spans="1:30" ht="14.5" x14ac:dyDescent="0.35">
      <c r="A825" s="89"/>
      <c r="B825" s="81"/>
      <c r="C825" s="89"/>
      <c r="D825" s="89"/>
      <c r="E825" s="89"/>
      <c r="F825" s="89"/>
      <c r="G825" s="89"/>
      <c r="H825" s="89"/>
      <c r="I825" s="89"/>
      <c r="J825" s="89"/>
      <c r="K825" s="89"/>
      <c r="L825" s="89"/>
      <c r="M825" s="89"/>
      <c r="N825" s="89"/>
      <c r="O825" s="89"/>
      <c r="P825" s="89"/>
      <c r="Q825" s="89"/>
      <c r="R825" s="89"/>
      <c r="S825" s="89"/>
      <c r="T825" s="89"/>
      <c r="U825" s="89"/>
      <c r="V825" s="89"/>
      <c r="W825" s="89"/>
      <c r="X825" s="89"/>
      <c r="Y825" s="89"/>
      <c r="Z825" s="89"/>
      <c r="AA825" s="89"/>
      <c r="AB825" s="89"/>
      <c r="AC825" s="89"/>
      <c r="AD825" s="89"/>
    </row>
    <row r="826" spans="1:30" ht="14.5" x14ac:dyDescent="0.35">
      <c r="A826" s="89"/>
      <c r="B826" s="81"/>
      <c r="C826" s="89"/>
      <c r="D826" s="89"/>
      <c r="E826" s="89"/>
      <c r="F826" s="89"/>
      <c r="G826" s="89"/>
      <c r="H826" s="89"/>
      <c r="I826" s="89"/>
      <c r="J826" s="89"/>
      <c r="K826" s="89"/>
      <c r="L826" s="89"/>
      <c r="M826" s="89"/>
      <c r="N826" s="89"/>
      <c r="O826" s="89"/>
      <c r="P826" s="89"/>
      <c r="Q826" s="89"/>
      <c r="R826" s="89"/>
      <c r="S826" s="89"/>
      <c r="T826" s="89"/>
      <c r="U826" s="89"/>
      <c r="V826" s="89"/>
      <c r="W826" s="89"/>
      <c r="X826" s="89"/>
      <c r="Y826" s="89"/>
      <c r="Z826" s="89"/>
      <c r="AA826" s="89"/>
      <c r="AB826" s="89"/>
      <c r="AC826" s="89"/>
      <c r="AD826" s="89"/>
    </row>
    <row r="827" spans="1:30" ht="14.5" x14ac:dyDescent="0.35">
      <c r="A827" s="89"/>
      <c r="B827" s="81"/>
      <c r="C827" s="89"/>
      <c r="D827" s="89"/>
      <c r="E827" s="89"/>
      <c r="F827" s="89"/>
      <c r="G827" s="89"/>
      <c r="H827" s="89"/>
      <c r="I827" s="89"/>
      <c r="J827" s="89"/>
      <c r="K827" s="89"/>
      <c r="L827" s="89"/>
      <c r="M827" s="89"/>
      <c r="N827" s="89"/>
      <c r="O827" s="89"/>
      <c r="P827" s="89"/>
      <c r="Q827" s="89"/>
      <c r="R827" s="89"/>
      <c r="S827" s="89"/>
      <c r="T827" s="89"/>
      <c r="U827" s="89"/>
      <c r="V827" s="89"/>
      <c r="W827" s="89"/>
      <c r="X827" s="89"/>
      <c r="Y827" s="89"/>
      <c r="Z827" s="89"/>
      <c r="AA827" s="89"/>
      <c r="AB827" s="89"/>
      <c r="AC827" s="89"/>
      <c r="AD827" s="89"/>
    </row>
    <row r="828" spans="1:30" ht="14.5" x14ac:dyDescent="0.35">
      <c r="A828" s="89"/>
      <c r="B828" s="81"/>
      <c r="C828" s="89"/>
      <c r="D828" s="89"/>
      <c r="E828" s="89"/>
      <c r="F828" s="89"/>
      <c r="G828" s="89"/>
      <c r="H828" s="89"/>
      <c r="I828" s="89"/>
      <c r="J828" s="89"/>
      <c r="K828" s="89"/>
      <c r="L828" s="89"/>
      <c r="M828" s="89"/>
      <c r="N828" s="89"/>
      <c r="O828" s="89"/>
      <c r="P828" s="89"/>
      <c r="Q828" s="89"/>
      <c r="R828" s="89"/>
      <c r="S828" s="89"/>
      <c r="T828" s="89"/>
      <c r="U828" s="89"/>
      <c r="V828" s="89"/>
      <c r="W828" s="89"/>
      <c r="X828" s="89"/>
      <c r="Y828" s="89"/>
      <c r="Z828" s="89"/>
      <c r="AA828" s="89"/>
      <c r="AB828" s="89"/>
      <c r="AC828" s="89"/>
      <c r="AD828" s="89"/>
    </row>
    <row r="829" spans="1:30" ht="14.5" x14ac:dyDescent="0.35">
      <c r="A829" s="89"/>
      <c r="B829" s="81"/>
      <c r="C829" s="89"/>
      <c r="D829" s="89"/>
      <c r="E829" s="89"/>
      <c r="F829" s="89"/>
      <c r="G829" s="89"/>
      <c r="H829" s="89"/>
      <c r="I829" s="89"/>
      <c r="J829" s="89"/>
      <c r="K829" s="89"/>
      <c r="L829" s="89"/>
      <c r="M829" s="89"/>
      <c r="N829" s="89"/>
      <c r="O829" s="89"/>
      <c r="P829" s="89"/>
      <c r="Q829" s="89"/>
      <c r="R829" s="89"/>
      <c r="S829" s="89"/>
      <c r="T829" s="89"/>
      <c r="U829" s="89"/>
      <c r="V829" s="89"/>
      <c r="W829" s="89"/>
      <c r="X829" s="89"/>
      <c r="Y829" s="89"/>
      <c r="Z829" s="89"/>
      <c r="AA829" s="89"/>
      <c r="AB829" s="89"/>
      <c r="AC829" s="89"/>
      <c r="AD829" s="89"/>
    </row>
    <row r="830" spans="1:30" ht="14.5" x14ac:dyDescent="0.35">
      <c r="A830" s="89"/>
      <c r="B830" s="81"/>
      <c r="C830" s="89"/>
      <c r="D830" s="89"/>
      <c r="E830" s="89"/>
      <c r="F830" s="89"/>
      <c r="G830" s="89"/>
      <c r="H830" s="89"/>
      <c r="I830" s="89"/>
      <c r="J830" s="89"/>
      <c r="K830" s="89"/>
      <c r="L830" s="89"/>
      <c r="M830" s="89"/>
      <c r="N830" s="89"/>
      <c r="O830" s="89"/>
      <c r="P830" s="89"/>
      <c r="Q830" s="89"/>
      <c r="R830" s="89"/>
      <c r="S830" s="89"/>
      <c r="T830" s="89"/>
      <c r="U830" s="89"/>
      <c r="V830" s="89"/>
      <c r="W830" s="89"/>
      <c r="X830" s="89"/>
      <c r="Y830" s="89"/>
      <c r="Z830" s="89"/>
      <c r="AA830" s="89"/>
      <c r="AB830" s="89"/>
      <c r="AC830" s="89"/>
      <c r="AD830" s="89"/>
    </row>
    <row r="831" spans="1:30" ht="14.5" x14ac:dyDescent="0.35">
      <c r="A831" s="89"/>
      <c r="B831" s="81"/>
      <c r="C831" s="89"/>
      <c r="D831" s="89"/>
      <c r="E831" s="89"/>
      <c r="F831" s="89"/>
      <c r="G831" s="89"/>
      <c r="H831" s="89"/>
      <c r="I831" s="89"/>
      <c r="J831" s="89"/>
      <c r="K831" s="89"/>
      <c r="L831" s="89"/>
      <c r="M831" s="89"/>
      <c r="N831" s="89"/>
      <c r="O831" s="89"/>
      <c r="P831" s="89"/>
      <c r="Q831" s="89"/>
      <c r="R831" s="89"/>
      <c r="S831" s="89"/>
      <c r="T831" s="89"/>
      <c r="U831" s="89"/>
      <c r="V831" s="89"/>
      <c r="W831" s="89"/>
      <c r="X831" s="89"/>
      <c r="Y831" s="89"/>
      <c r="Z831" s="89"/>
      <c r="AA831" s="89"/>
      <c r="AB831" s="89"/>
      <c r="AC831" s="89"/>
      <c r="AD831" s="89"/>
    </row>
    <row r="832" spans="1:30" ht="14.5" x14ac:dyDescent="0.35">
      <c r="A832" s="89"/>
      <c r="B832" s="81"/>
      <c r="C832" s="89"/>
      <c r="D832" s="89"/>
      <c r="E832" s="89"/>
      <c r="F832" s="89"/>
      <c r="G832" s="89"/>
      <c r="H832" s="89"/>
      <c r="I832" s="89"/>
      <c r="J832" s="89"/>
      <c r="K832" s="89"/>
      <c r="L832" s="89"/>
      <c r="M832" s="89"/>
      <c r="N832" s="89"/>
      <c r="O832" s="89"/>
      <c r="P832" s="89"/>
      <c r="Q832" s="89"/>
      <c r="R832" s="89"/>
      <c r="S832" s="89"/>
      <c r="T832" s="89"/>
      <c r="U832" s="89"/>
      <c r="V832" s="89"/>
      <c r="W832" s="89"/>
      <c r="X832" s="89"/>
      <c r="Y832" s="89"/>
      <c r="Z832" s="89"/>
      <c r="AA832" s="89"/>
      <c r="AB832" s="89"/>
      <c r="AC832" s="89"/>
      <c r="AD832" s="89"/>
    </row>
    <row r="833" spans="1:30" ht="14.5" x14ac:dyDescent="0.35">
      <c r="A833" s="89"/>
      <c r="B833" s="81"/>
      <c r="C833" s="89"/>
      <c r="D833" s="89"/>
      <c r="E833" s="89"/>
      <c r="F833" s="89"/>
      <c r="G833" s="89"/>
      <c r="H833" s="89"/>
      <c r="I833" s="89"/>
      <c r="J833" s="89"/>
      <c r="K833" s="89"/>
      <c r="L833" s="89"/>
      <c r="M833" s="89"/>
      <c r="N833" s="89"/>
      <c r="O833" s="89"/>
      <c r="P833" s="89"/>
      <c r="Q833" s="89"/>
      <c r="R833" s="89"/>
      <c r="S833" s="89"/>
      <c r="T833" s="89"/>
      <c r="U833" s="89"/>
      <c r="V833" s="89"/>
      <c r="W833" s="89"/>
      <c r="X833" s="89"/>
      <c r="Y833" s="89"/>
      <c r="Z833" s="89"/>
      <c r="AA833" s="89"/>
      <c r="AB833" s="89"/>
      <c r="AC833" s="89"/>
      <c r="AD833" s="89"/>
    </row>
    <row r="834" spans="1:30" ht="14.5" x14ac:dyDescent="0.35">
      <c r="A834" s="89"/>
      <c r="B834" s="81"/>
      <c r="C834" s="89"/>
      <c r="D834" s="89"/>
      <c r="E834" s="89"/>
      <c r="F834" s="89"/>
      <c r="G834" s="89"/>
      <c r="H834" s="89"/>
      <c r="I834" s="89"/>
      <c r="J834" s="89"/>
      <c r="K834" s="89"/>
      <c r="L834" s="89"/>
      <c r="M834" s="89"/>
      <c r="N834" s="89"/>
      <c r="O834" s="89"/>
      <c r="P834" s="89"/>
      <c r="Q834" s="89"/>
      <c r="R834" s="89"/>
      <c r="S834" s="89"/>
      <c r="T834" s="89"/>
      <c r="U834" s="89"/>
      <c r="V834" s="89"/>
      <c r="W834" s="89"/>
      <c r="X834" s="89"/>
      <c r="Y834" s="89"/>
      <c r="Z834" s="89"/>
      <c r="AA834" s="89"/>
      <c r="AB834" s="89"/>
      <c r="AC834" s="89"/>
      <c r="AD834" s="89"/>
    </row>
    <row r="835" spans="1:30" ht="14.5" x14ac:dyDescent="0.35">
      <c r="A835" s="89"/>
      <c r="B835" s="81"/>
      <c r="C835" s="89"/>
      <c r="D835" s="89"/>
      <c r="E835" s="89"/>
      <c r="F835" s="89"/>
      <c r="G835" s="89"/>
      <c r="H835" s="89"/>
      <c r="I835" s="89"/>
      <c r="J835" s="89"/>
      <c r="K835" s="89"/>
      <c r="L835" s="89"/>
      <c r="M835" s="89"/>
      <c r="N835" s="89"/>
      <c r="O835" s="89"/>
      <c r="P835" s="89"/>
      <c r="Q835" s="89"/>
      <c r="R835" s="89"/>
      <c r="S835" s="89"/>
      <c r="T835" s="89"/>
      <c r="U835" s="89"/>
      <c r="V835" s="89"/>
      <c r="W835" s="89"/>
      <c r="X835" s="89"/>
      <c r="Y835" s="89"/>
      <c r="Z835" s="89"/>
      <c r="AA835" s="89"/>
      <c r="AB835" s="89"/>
      <c r="AC835" s="89"/>
      <c r="AD835" s="89"/>
    </row>
    <row r="836" spans="1:30" ht="14.5" x14ac:dyDescent="0.35">
      <c r="A836" s="89"/>
      <c r="B836" s="81"/>
      <c r="C836" s="89"/>
      <c r="D836" s="89"/>
      <c r="E836" s="89"/>
      <c r="F836" s="89"/>
      <c r="G836" s="89"/>
      <c r="H836" s="89"/>
      <c r="I836" s="89"/>
      <c r="J836" s="89"/>
      <c r="K836" s="89"/>
      <c r="L836" s="89"/>
      <c r="M836" s="89"/>
      <c r="N836" s="89"/>
      <c r="O836" s="89"/>
      <c r="P836" s="89"/>
      <c r="Q836" s="89"/>
      <c r="R836" s="89"/>
      <c r="S836" s="89"/>
      <c r="T836" s="89"/>
      <c r="U836" s="89"/>
      <c r="V836" s="89"/>
      <c r="W836" s="89"/>
      <c r="X836" s="89"/>
      <c r="Y836" s="89"/>
      <c r="Z836" s="89"/>
      <c r="AA836" s="89"/>
      <c r="AB836" s="89"/>
      <c r="AC836" s="89"/>
      <c r="AD836" s="89"/>
    </row>
    <row r="837" spans="1:30" ht="14.5" x14ac:dyDescent="0.35">
      <c r="A837" s="89"/>
      <c r="B837" s="81"/>
      <c r="C837" s="89"/>
      <c r="D837" s="89"/>
      <c r="E837" s="89"/>
      <c r="F837" s="89"/>
      <c r="G837" s="89"/>
      <c r="H837" s="89"/>
      <c r="I837" s="89"/>
      <c r="J837" s="89"/>
      <c r="K837" s="89"/>
      <c r="L837" s="89"/>
      <c r="M837" s="89"/>
      <c r="N837" s="89"/>
      <c r="O837" s="89"/>
      <c r="P837" s="89"/>
      <c r="Q837" s="89"/>
      <c r="R837" s="89"/>
      <c r="S837" s="89"/>
      <c r="T837" s="89"/>
      <c r="U837" s="89"/>
      <c r="V837" s="89"/>
      <c r="W837" s="89"/>
      <c r="X837" s="89"/>
      <c r="Y837" s="89"/>
      <c r="Z837" s="89"/>
      <c r="AA837" s="89"/>
      <c r="AB837" s="89"/>
      <c r="AC837" s="89"/>
      <c r="AD837" s="89"/>
    </row>
    <row r="838" spans="1:30" ht="14.5" x14ac:dyDescent="0.35">
      <c r="A838" s="89"/>
      <c r="B838" s="81"/>
      <c r="C838" s="89"/>
      <c r="D838" s="89"/>
      <c r="E838" s="89"/>
      <c r="F838" s="89"/>
      <c r="G838" s="89"/>
      <c r="H838" s="89"/>
      <c r="I838" s="89"/>
      <c r="J838" s="89"/>
      <c r="K838" s="89"/>
      <c r="L838" s="89"/>
      <c r="M838" s="89"/>
      <c r="N838" s="89"/>
      <c r="O838" s="89"/>
      <c r="P838" s="89"/>
      <c r="Q838" s="89"/>
      <c r="R838" s="89"/>
      <c r="S838" s="89"/>
      <c r="T838" s="89"/>
      <c r="U838" s="89"/>
      <c r="V838" s="89"/>
      <c r="W838" s="89"/>
      <c r="X838" s="89"/>
      <c r="Y838" s="89"/>
      <c r="Z838" s="89"/>
      <c r="AA838" s="89"/>
      <c r="AB838" s="89"/>
      <c r="AC838" s="89"/>
      <c r="AD838" s="89"/>
    </row>
    <row r="839" spans="1:30" ht="14.5" x14ac:dyDescent="0.35">
      <c r="A839" s="89"/>
      <c r="B839" s="81"/>
      <c r="C839" s="89"/>
      <c r="D839" s="89"/>
      <c r="E839" s="89"/>
      <c r="F839" s="89"/>
      <c r="G839" s="89"/>
      <c r="H839" s="89"/>
      <c r="I839" s="89"/>
      <c r="J839" s="89"/>
      <c r="K839" s="89"/>
      <c r="L839" s="89"/>
      <c r="M839" s="89"/>
      <c r="N839" s="89"/>
      <c r="O839" s="89"/>
      <c r="P839" s="89"/>
      <c r="Q839" s="89"/>
      <c r="R839" s="89"/>
      <c r="S839" s="89"/>
      <c r="T839" s="89"/>
      <c r="U839" s="89"/>
      <c r="V839" s="89"/>
      <c r="W839" s="89"/>
      <c r="X839" s="89"/>
      <c r="Y839" s="89"/>
      <c r="Z839" s="89"/>
      <c r="AA839" s="89"/>
      <c r="AB839" s="89"/>
      <c r="AC839" s="89"/>
      <c r="AD839" s="89"/>
    </row>
    <row r="840" spans="1:30" ht="14.5" x14ac:dyDescent="0.35">
      <c r="A840" s="89"/>
      <c r="B840" s="81"/>
      <c r="C840" s="89"/>
      <c r="D840" s="89"/>
      <c r="E840" s="89"/>
      <c r="F840" s="89"/>
      <c r="G840" s="89"/>
      <c r="H840" s="89"/>
      <c r="I840" s="89"/>
      <c r="J840" s="89"/>
      <c r="K840" s="89"/>
      <c r="L840" s="89"/>
      <c r="M840" s="89"/>
      <c r="N840" s="89"/>
      <c r="O840" s="89"/>
      <c r="P840" s="89"/>
      <c r="Q840" s="89"/>
      <c r="R840" s="89"/>
      <c r="S840" s="89"/>
      <c r="T840" s="89"/>
      <c r="U840" s="89"/>
      <c r="V840" s="89"/>
      <c r="W840" s="89"/>
      <c r="X840" s="89"/>
      <c r="Y840" s="89"/>
      <c r="Z840" s="89"/>
      <c r="AA840" s="89"/>
      <c r="AB840" s="89"/>
      <c r="AC840" s="89"/>
      <c r="AD840" s="89"/>
    </row>
    <row r="841" spans="1:30" ht="14.5" x14ac:dyDescent="0.35">
      <c r="A841" s="89"/>
      <c r="B841" s="81"/>
      <c r="C841" s="89"/>
      <c r="D841" s="89"/>
      <c r="E841" s="89"/>
      <c r="F841" s="89"/>
      <c r="G841" s="89"/>
      <c r="H841" s="89"/>
      <c r="I841" s="89"/>
      <c r="J841" s="89"/>
      <c r="K841" s="89"/>
      <c r="L841" s="89"/>
      <c r="M841" s="89"/>
      <c r="N841" s="89"/>
      <c r="O841" s="89"/>
      <c r="P841" s="89"/>
      <c r="Q841" s="89"/>
      <c r="R841" s="89"/>
      <c r="S841" s="89"/>
      <c r="T841" s="89"/>
      <c r="U841" s="89"/>
      <c r="V841" s="89"/>
      <c r="W841" s="89"/>
      <c r="X841" s="89"/>
      <c r="Y841" s="89"/>
      <c r="Z841" s="89"/>
      <c r="AA841" s="89"/>
      <c r="AB841" s="89"/>
      <c r="AC841" s="89"/>
      <c r="AD841" s="89"/>
    </row>
    <row r="842" spans="1:30" ht="14.5" x14ac:dyDescent="0.35">
      <c r="A842" s="89"/>
      <c r="B842" s="81"/>
      <c r="C842" s="89"/>
      <c r="D842" s="89"/>
      <c r="E842" s="89"/>
      <c r="F842" s="89"/>
      <c r="G842" s="89"/>
      <c r="H842" s="89"/>
      <c r="I842" s="89"/>
      <c r="J842" s="89"/>
      <c r="K842" s="89"/>
      <c r="L842" s="89"/>
      <c r="M842" s="89"/>
      <c r="N842" s="89"/>
      <c r="O842" s="89"/>
      <c r="P842" s="89"/>
      <c r="Q842" s="89"/>
      <c r="R842" s="89"/>
      <c r="S842" s="89"/>
      <c r="T842" s="89"/>
      <c r="U842" s="89"/>
      <c r="V842" s="89"/>
      <c r="W842" s="89"/>
      <c r="X842" s="89"/>
      <c r="Y842" s="89"/>
      <c r="Z842" s="89"/>
      <c r="AA842" s="89"/>
      <c r="AB842" s="89"/>
      <c r="AC842" s="89"/>
      <c r="AD842" s="89"/>
    </row>
    <row r="843" spans="1:30" ht="14.5" x14ac:dyDescent="0.35">
      <c r="A843" s="89"/>
      <c r="B843" s="81"/>
      <c r="C843" s="89"/>
      <c r="D843" s="89"/>
      <c r="E843" s="89"/>
      <c r="F843" s="89"/>
      <c r="G843" s="89"/>
      <c r="H843" s="89"/>
      <c r="I843" s="89"/>
      <c r="J843" s="89"/>
      <c r="K843" s="89"/>
      <c r="L843" s="89"/>
      <c r="M843" s="89"/>
      <c r="N843" s="89"/>
      <c r="O843" s="89"/>
      <c r="P843" s="89"/>
      <c r="Q843" s="89"/>
      <c r="R843" s="89"/>
      <c r="S843" s="89"/>
      <c r="T843" s="89"/>
      <c r="U843" s="89"/>
      <c r="V843" s="89"/>
      <c r="W843" s="89"/>
      <c r="X843" s="89"/>
      <c r="Y843" s="89"/>
      <c r="Z843" s="89"/>
      <c r="AA843" s="89"/>
      <c r="AB843" s="89"/>
      <c r="AC843" s="89"/>
      <c r="AD843" s="89"/>
    </row>
    <row r="844" spans="1:30" ht="14.5" x14ac:dyDescent="0.35">
      <c r="A844" s="89"/>
      <c r="B844" s="81"/>
      <c r="C844" s="89"/>
      <c r="D844" s="89"/>
      <c r="E844" s="89"/>
      <c r="F844" s="89"/>
      <c r="G844" s="89"/>
      <c r="H844" s="89"/>
      <c r="I844" s="89"/>
      <c r="J844" s="89"/>
      <c r="K844" s="89"/>
      <c r="L844" s="89"/>
      <c r="M844" s="89"/>
      <c r="N844" s="89"/>
      <c r="O844" s="89"/>
      <c r="P844" s="89"/>
      <c r="Q844" s="89"/>
      <c r="R844" s="89"/>
      <c r="S844" s="89"/>
      <c r="T844" s="89"/>
      <c r="U844" s="89"/>
      <c r="V844" s="89"/>
      <c r="W844" s="89"/>
      <c r="X844" s="89"/>
      <c r="Y844" s="89"/>
      <c r="Z844" s="89"/>
      <c r="AA844" s="89"/>
      <c r="AB844" s="89"/>
      <c r="AC844" s="89"/>
      <c r="AD844" s="89"/>
    </row>
    <row r="845" spans="1:30" ht="14.5" x14ac:dyDescent="0.35">
      <c r="A845" s="89"/>
      <c r="B845" s="81"/>
      <c r="C845" s="89"/>
      <c r="D845" s="89"/>
      <c r="E845" s="89"/>
      <c r="F845" s="89"/>
      <c r="G845" s="89"/>
      <c r="H845" s="89"/>
      <c r="I845" s="89"/>
      <c r="J845" s="89"/>
      <c r="K845" s="89"/>
      <c r="L845" s="89"/>
      <c r="M845" s="89"/>
      <c r="N845" s="89"/>
      <c r="O845" s="89"/>
      <c r="P845" s="89"/>
      <c r="Q845" s="89"/>
      <c r="R845" s="89"/>
      <c r="S845" s="89"/>
      <c r="T845" s="89"/>
      <c r="U845" s="89"/>
      <c r="V845" s="89"/>
      <c r="W845" s="89"/>
      <c r="X845" s="89"/>
      <c r="Y845" s="89"/>
      <c r="Z845" s="89"/>
      <c r="AA845" s="89"/>
      <c r="AB845" s="89"/>
      <c r="AC845" s="89"/>
      <c r="AD845" s="89"/>
    </row>
    <row r="846" spans="1:30" ht="14.5" x14ac:dyDescent="0.35">
      <c r="A846" s="89"/>
      <c r="B846" s="81"/>
      <c r="C846" s="89"/>
      <c r="D846" s="89"/>
      <c r="E846" s="89"/>
      <c r="F846" s="89"/>
      <c r="G846" s="89"/>
      <c r="H846" s="89"/>
      <c r="I846" s="89"/>
      <c r="J846" s="89"/>
      <c r="K846" s="89"/>
      <c r="L846" s="89"/>
      <c r="M846" s="89"/>
      <c r="N846" s="89"/>
      <c r="O846" s="89"/>
      <c r="P846" s="89"/>
      <c r="Q846" s="89"/>
      <c r="R846" s="89"/>
      <c r="S846" s="89"/>
      <c r="T846" s="89"/>
      <c r="U846" s="89"/>
      <c r="V846" s="89"/>
      <c r="W846" s="89"/>
      <c r="X846" s="89"/>
      <c r="Y846" s="89"/>
      <c r="Z846" s="89"/>
      <c r="AA846" s="89"/>
      <c r="AB846" s="89"/>
      <c r="AC846" s="89"/>
      <c r="AD846" s="89"/>
    </row>
    <row r="847" spans="1:30" ht="14.5" x14ac:dyDescent="0.35">
      <c r="A847" s="89"/>
      <c r="B847" s="81"/>
      <c r="C847" s="89"/>
      <c r="D847" s="89"/>
      <c r="E847" s="89"/>
      <c r="F847" s="89"/>
      <c r="G847" s="89"/>
      <c r="H847" s="89"/>
      <c r="I847" s="89"/>
      <c r="J847" s="89"/>
      <c r="K847" s="89"/>
      <c r="L847" s="89"/>
      <c r="M847" s="89"/>
      <c r="N847" s="89"/>
      <c r="O847" s="89"/>
      <c r="P847" s="89"/>
      <c r="Q847" s="89"/>
      <c r="R847" s="89"/>
      <c r="S847" s="89"/>
      <c r="T847" s="89"/>
      <c r="U847" s="89"/>
      <c r="V847" s="89"/>
      <c r="W847" s="89"/>
      <c r="X847" s="89"/>
      <c r="Y847" s="89"/>
      <c r="Z847" s="89"/>
      <c r="AA847" s="89"/>
      <c r="AB847" s="89"/>
      <c r="AC847" s="89"/>
      <c r="AD847" s="89"/>
    </row>
    <row r="848" spans="1:30" ht="14.5" x14ac:dyDescent="0.35">
      <c r="A848" s="89"/>
      <c r="B848" s="81"/>
      <c r="C848" s="89"/>
      <c r="D848" s="89"/>
      <c r="E848" s="89"/>
      <c r="F848" s="89"/>
      <c r="G848" s="89"/>
      <c r="H848" s="89"/>
      <c r="I848" s="89"/>
      <c r="J848" s="89"/>
      <c r="K848" s="89"/>
      <c r="L848" s="89"/>
      <c r="M848" s="89"/>
      <c r="N848" s="89"/>
      <c r="O848" s="89"/>
      <c r="P848" s="89"/>
      <c r="Q848" s="89"/>
      <c r="R848" s="89"/>
      <c r="S848" s="89"/>
      <c r="T848" s="89"/>
      <c r="U848" s="89"/>
      <c r="V848" s="89"/>
      <c r="W848" s="89"/>
      <c r="X848" s="89"/>
      <c r="Y848" s="89"/>
      <c r="Z848" s="89"/>
      <c r="AA848" s="89"/>
      <c r="AB848" s="89"/>
      <c r="AC848" s="89"/>
      <c r="AD848" s="89"/>
    </row>
    <row r="849" spans="1:30" ht="14.5" x14ac:dyDescent="0.35">
      <c r="A849" s="89"/>
      <c r="B849" s="81"/>
      <c r="C849" s="89"/>
      <c r="D849" s="89"/>
      <c r="E849" s="89"/>
      <c r="F849" s="89"/>
      <c r="G849" s="89"/>
      <c r="H849" s="89"/>
      <c r="I849" s="89"/>
      <c r="J849" s="89"/>
      <c r="K849" s="89"/>
      <c r="L849" s="89"/>
      <c r="M849" s="89"/>
      <c r="N849" s="89"/>
      <c r="O849" s="89"/>
      <c r="P849" s="89"/>
      <c r="Q849" s="89"/>
      <c r="R849" s="89"/>
      <c r="S849" s="89"/>
      <c r="T849" s="89"/>
      <c r="U849" s="89"/>
      <c r="V849" s="89"/>
      <c r="W849" s="89"/>
      <c r="X849" s="89"/>
      <c r="Y849" s="89"/>
      <c r="Z849" s="89"/>
      <c r="AA849" s="89"/>
      <c r="AB849" s="89"/>
      <c r="AC849" s="89"/>
      <c r="AD849" s="89"/>
    </row>
    <row r="850" spans="1:30" ht="14.5" x14ac:dyDescent="0.35">
      <c r="A850" s="89"/>
      <c r="B850" s="81"/>
      <c r="C850" s="89"/>
      <c r="D850" s="89"/>
      <c r="E850" s="89"/>
      <c r="F850" s="89"/>
      <c r="G850" s="89"/>
      <c r="H850" s="89"/>
      <c r="I850" s="89"/>
      <c r="J850" s="89"/>
      <c r="K850" s="89"/>
      <c r="L850" s="89"/>
      <c r="M850" s="89"/>
      <c r="N850" s="89"/>
      <c r="O850" s="89"/>
      <c r="P850" s="89"/>
      <c r="Q850" s="89"/>
      <c r="R850" s="89"/>
      <c r="S850" s="89"/>
      <c r="T850" s="89"/>
      <c r="U850" s="89"/>
      <c r="V850" s="89"/>
      <c r="W850" s="89"/>
      <c r="X850" s="89"/>
      <c r="Y850" s="89"/>
      <c r="Z850" s="89"/>
      <c r="AA850" s="89"/>
      <c r="AB850" s="89"/>
      <c r="AC850" s="89"/>
      <c r="AD850" s="89"/>
    </row>
    <row r="851" spans="1:30" ht="14.5" x14ac:dyDescent="0.35">
      <c r="A851" s="89"/>
      <c r="B851" s="81"/>
      <c r="C851" s="89"/>
      <c r="D851" s="89"/>
      <c r="E851" s="89"/>
      <c r="F851" s="89"/>
      <c r="G851" s="89"/>
      <c r="H851" s="89"/>
      <c r="I851" s="89"/>
      <c r="J851" s="89"/>
      <c r="K851" s="89"/>
      <c r="L851" s="89"/>
      <c r="M851" s="89"/>
      <c r="N851" s="89"/>
      <c r="O851" s="89"/>
      <c r="P851" s="89"/>
      <c r="Q851" s="89"/>
      <c r="R851" s="89"/>
      <c r="S851" s="89"/>
      <c r="T851" s="89"/>
      <c r="U851" s="89"/>
      <c r="V851" s="89"/>
      <c r="W851" s="89"/>
      <c r="X851" s="89"/>
      <c r="Y851" s="89"/>
      <c r="Z851" s="89"/>
      <c r="AA851" s="89"/>
      <c r="AB851" s="89"/>
      <c r="AC851" s="89"/>
      <c r="AD851" s="89"/>
    </row>
    <row r="852" spans="1:30" ht="14.5" x14ac:dyDescent="0.35">
      <c r="A852" s="89"/>
      <c r="B852" s="81"/>
      <c r="C852" s="89"/>
      <c r="D852" s="89"/>
      <c r="E852" s="89"/>
      <c r="F852" s="89"/>
      <c r="G852" s="89"/>
      <c r="H852" s="89"/>
      <c r="I852" s="89"/>
      <c r="J852" s="89"/>
      <c r="K852" s="89"/>
      <c r="L852" s="89"/>
      <c r="M852" s="89"/>
      <c r="N852" s="89"/>
      <c r="O852" s="89"/>
      <c r="P852" s="89"/>
      <c r="Q852" s="89"/>
      <c r="R852" s="89"/>
      <c r="S852" s="89"/>
      <c r="T852" s="89"/>
      <c r="U852" s="89"/>
      <c r="V852" s="89"/>
      <c r="W852" s="89"/>
      <c r="X852" s="89"/>
      <c r="Y852" s="89"/>
      <c r="Z852" s="89"/>
      <c r="AA852" s="89"/>
      <c r="AB852" s="89"/>
      <c r="AC852" s="89"/>
      <c r="AD852" s="89"/>
    </row>
    <row r="853" spans="1:30" ht="14.5" x14ac:dyDescent="0.35">
      <c r="A853" s="89"/>
      <c r="B853" s="81"/>
      <c r="C853" s="89"/>
      <c r="D853" s="89"/>
      <c r="E853" s="89"/>
      <c r="F853" s="89"/>
      <c r="G853" s="89"/>
      <c r="H853" s="89"/>
      <c r="I853" s="89"/>
      <c r="J853" s="89"/>
      <c r="K853" s="89"/>
      <c r="L853" s="89"/>
      <c r="M853" s="89"/>
      <c r="N853" s="89"/>
      <c r="O853" s="89"/>
      <c r="P853" s="89"/>
      <c r="Q853" s="89"/>
      <c r="R853" s="89"/>
      <c r="S853" s="89"/>
      <c r="T853" s="89"/>
      <c r="U853" s="89"/>
      <c r="V853" s="89"/>
      <c r="W853" s="89"/>
      <c r="X853" s="89"/>
      <c r="Y853" s="89"/>
      <c r="Z853" s="89"/>
      <c r="AA853" s="89"/>
      <c r="AB853" s="89"/>
      <c r="AC853" s="89"/>
      <c r="AD853" s="89"/>
    </row>
    <row r="854" spans="1:30" ht="14.5" x14ac:dyDescent="0.35">
      <c r="A854" s="89"/>
      <c r="B854" s="81"/>
      <c r="C854" s="89"/>
      <c r="D854" s="89"/>
      <c r="E854" s="89"/>
      <c r="F854" s="89"/>
      <c r="G854" s="89"/>
      <c r="H854" s="89"/>
      <c r="I854" s="89"/>
      <c r="J854" s="89"/>
      <c r="K854" s="89"/>
      <c r="L854" s="89"/>
      <c r="M854" s="89"/>
      <c r="N854" s="89"/>
      <c r="O854" s="89"/>
      <c r="P854" s="89"/>
      <c r="Q854" s="89"/>
      <c r="R854" s="89"/>
      <c r="S854" s="89"/>
      <c r="T854" s="89"/>
      <c r="U854" s="89"/>
      <c r="V854" s="89"/>
      <c r="W854" s="89"/>
      <c r="X854" s="89"/>
      <c r="Y854" s="89"/>
      <c r="Z854" s="89"/>
      <c r="AA854" s="89"/>
      <c r="AB854" s="89"/>
      <c r="AC854" s="89"/>
      <c r="AD854" s="89"/>
    </row>
    <row r="855" spans="1:30" ht="14.5" x14ac:dyDescent="0.35">
      <c r="A855" s="89"/>
      <c r="B855" s="81"/>
      <c r="C855" s="89"/>
      <c r="D855" s="89"/>
      <c r="E855" s="89"/>
      <c r="F855" s="89"/>
      <c r="G855" s="89"/>
      <c r="H855" s="89"/>
      <c r="I855" s="89"/>
      <c r="J855" s="89"/>
      <c r="K855" s="89"/>
      <c r="L855" s="89"/>
      <c r="M855" s="89"/>
      <c r="N855" s="89"/>
      <c r="O855" s="89"/>
      <c r="P855" s="89"/>
      <c r="Q855" s="89"/>
      <c r="R855" s="89"/>
      <c r="S855" s="89"/>
      <c r="T855" s="89"/>
      <c r="U855" s="89"/>
      <c r="V855" s="89"/>
      <c r="W855" s="89"/>
      <c r="X855" s="89"/>
      <c r="Y855" s="89"/>
      <c r="Z855" s="89"/>
      <c r="AA855" s="89"/>
      <c r="AB855" s="89"/>
      <c r="AC855" s="89"/>
      <c r="AD855" s="89"/>
    </row>
    <row r="856" spans="1:30" ht="14.5" x14ac:dyDescent="0.35">
      <c r="A856" s="89"/>
      <c r="B856" s="81"/>
      <c r="C856" s="89"/>
      <c r="D856" s="89"/>
      <c r="E856" s="89"/>
      <c r="F856" s="89"/>
      <c r="G856" s="89"/>
      <c r="H856" s="89"/>
      <c r="I856" s="89"/>
      <c r="J856" s="89"/>
      <c r="K856" s="89"/>
      <c r="L856" s="89"/>
      <c r="M856" s="89"/>
      <c r="N856" s="89"/>
      <c r="O856" s="89"/>
      <c r="P856" s="89"/>
      <c r="Q856" s="89"/>
      <c r="R856" s="89"/>
      <c r="S856" s="89"/>
      <c r="T856" s="89"/>
      <c r="U856" s="89"/>
      <c r="V856" s="89"/>
      <c r="W856" s="89"/>
      <c r="X856" s="89"/>
      <c r="Y856" s="89"/>
      <c r="Z856" s="89"/>
      <c r="AA856" s="89"/>
      <c r="AB856" s="89"/>
      <c r="AC856" s="89"/>
      <c r="AD856" s="89"/>
    </row>
    <row r="857" spans="1:30" ht="14.5" x14ac:dyDescent="0.35">
      <c r="A857" s="89"/>
      <c r="B857" s="81"/>
      <c r="C857" s="89"/>
      <c r="D857" s="89"/>
      <c r="E857" s="89"/>
      <c r="F857" s="89"/>
      <c r="G857" s="89"/>
      <c r="H857" s="89"/>
      <c r="I857" s="89"/>
      <c r="J857" s="89"/>
      <c r="K857" s="89"/>
      <c r="L857" s="89"/>
      <c r="M857" s="89"/>
      <c r="N857" s="89"/>
      <c r="O857" s="89"/>
      <c r="P857" s="89"/>
      <c r="Q857" s="89"/>
      <c r="R857" s="89"/>
      <c r="S857" s="89"/>
      <c r="T857" s="89"/>
      <c r="U857" s="89"/>
      <c r="V857" s="89"/>
      <c r="W857" s="89"/>
      <c r="X857" s="89"/>
      <c r="Y857" s="89"/>
      <c r="Z857" s="89"/>
      <c r="AA857" s="89"/>
      <c r="AB857" s="89"/>
      <c r="AC857" s="89"/>
      <c r="AD857" s="89"/>
    </row>
    <row r="858" spans="1:30" ht="14.5" x14ac:dyDescent="0.35">
      <c r="A858" s="89"/>
      <c r="B858" s="81"/>
      <c r="C858" s="89"/>
      <c r="D858" s="89"/>
      <c r="E858" s="89"/>
      <c r="F858" s="89"/>
      <c r="G858" s="89"/>
      <c r="H858" s="89"/>
      <c r="I858" s="89"/>
      <c r="J858" s="89"/>
      <c r="K858" s="89"/>
      <c r="L858" s="89"/>
      <c r="M858" s="89"/>
      <c r="N858" s="89"/>
      <c r="O858" s="89"/>
      <c r="P858" s="89"/>
      <c r="Q858" s="89"/>
      <c r="R858" s="89"/>
      <c r="S858" s="89"/>
      <c r="T858" s="89"/>
      <c r="U858" s="89"/>
      <c r="V858" s="89"/>
      <c r="W858" s="89"/>
      <c r="X858" s="89"/>
      <c r="Y858" s="89"/>
      <c r="Z858" s="89"/>
      <c r="AA858" s="89"/>
      <c r="AB858" s="89"/>
      <c r="AC858" s="89"/>
      <c r="AD858" s="89"/>
    </row>
    <row r="859" spans="1:30" ht="14.5" x14ac:dyDescent="0.35">
      <c r="A859" s="89"/>
      <c r="B859" s="81"/>
      <c r="C859" s="89"/>
      <c r="D859" s="89"/>
      <c r="E859" s="89"/>
      <c r="F859" s="89"/>
      <c r="G859" s="89"/>
      <c r="H859" s="89"/>
      <c r="I859" s="89"/>
      <c r="J859" s="89"/>
      <c r="K859" s="89"/>
      <c r="L859" s="89"/>
      <c r="M859" s="89"/>
      <c r="N859" s="89"/>
      <c r="O859" s="89"/>
      <c r="P859" s="89"/>
      <c r="Q859" s="89"/>
      <c r="R859" s="89"/>
      <c r="S859" s="89"/>
      <c r="T859" s="89"/>
      <c r="U859" s="89"/>
      <c r="V859" s="89"/>
      <c r="W859" s="89"/>
      <c r="X859" s="89"/>
      <c r="Y859" s="89"/>
      <c r="Z859" s="89"/>
      <c r="AA859" s="89"/>
      <c r="AB859" s="89"/>
      <c r="AC859" s="89"/>
      <c r="AD859" s="89"/>
    </row>
    <row r="860" spans="1:30" ht="14.5" x14ac:dyDescent="0.35">
      <c r="A860" s="89"/>
      <c r="B860" s="81"/>
      <c r="C860" s="89"/>
      <c r="D860" s="89"/>
      <c r="E860" s="89"/>
      <c r="F860" s="89"/>
      <c r="G860" s="89"/>
      <c r="H860" s="89"/>
      <c r="I860" s="89"/>
      <c r="J860" s="89"/>
      <c r="K860" s="89"/>
      <c r="L860" s="89"/>
      <c r="M860" s="89"/>
      <c r="N860" s="89"/>
      <c r="O860" s="89"/>
      <c r="P860" s="89"/>
      <c r="Q860" s="89"/>
      <c r="R860" s="89"/>
      <c r="S860" s="89"/>
      <c r="T860" s="89"/>
      <c r="U860" s="89"/>
      <c r="V860" s="89"/>
      <c r="W860" s="89"/>
      <c r="X860" s="89"/>
      <c r="Y860" s="89"/>
      <c r="Z860" s="89"/>
      <c r="AA860" s="89"/>
      <c r="AB860" s="89"/>
      <c r="AC860" s="89"/>
      <c r="AD860" s="89"/>
    </row>
    <row r="861" spans="1:30" ht="14.5" x14ac:dyDescent="0.35">
      <c r="A861" s="89"/>
      <c r="B861" s="81"/>
      <c r="C861" s="89"/>
      <c r="D861" s="89"/>
      <c r="E861" s="89"/>
      <c r="F861" s="89"/>
      <c r="G861" s="89"/>
      <c r="H861" s="89"/>
      <c r="I861" s="89"/>
      <c r="J861" s="89"/>
      <c r="K861" s="89"/>
      <c r="L861" s="89"/>
      <c r="M861" s="89"/>
      <c r="N861" s="89"/>
      <c r="O861" s="89"/>
      <c r="P861" s="89"/>
      <c r="Q861" s="89"/>
      <c r="R861" s="89"/>
      <c r="S861" s="89"/>
      <c r="T861" s="89"/>
      <c r="U861" s="89"/>
      <c r="V861" s="89"/>
      <c r="W861" s="89"/>
      <c r="X861" s="89"/>
      <c r="Y861" s="89"/>
      <c r="Z861" s="89"/>
      <c r="AA861" s="89"/>
      <c r="AB861" s="89"/>
      <c r="AC861" s="89"/>
      <c r="AD861" s="89"/>
    </row>
    <row r="862" spans="1:30" ht="14.5" x14ac:dyDescent="0.35">
      <c r="A862" s="89"/>
      <c r="B862" s="81"/>
      <c r="C862" s="89"/>
      <c r="D862" s="89"/>
      <c r="E862" s="89"/>
      <c r="F862" s="89"/>
      <c r="G862" s="89"/>
      <c r="H862" s="89"/>
      <c r="I862" s="89"/>
      <c r="J862" s="89"/>
      <c r="K862" s="89"/>
      <c r="L862" s="89"/>
      <c r="M862" s="89"/>
      <c r="N862" s="89"/>
      <c r="O862" s="89"/>
      <c r="P862" s="89"/>
      <c r="Q862" s="89"/>
      <c r="R862" s="89"/>
      <c r="S862" s="89"/>
      <c r="T862" s="89"/>
      <c r="U862" s="89"/>
      <c r="V862" s="89"/>
      <c r="W862" s="89"/>
      <c r="X862" s="89"/>
      <c r="Y862" s="89"/>
      <c r="Z862" s="89"/>
      <c r="AA862" s="89"/>
      <c r="AB862" s="89"/>
      <c r="AC862" s="89"/>
      <c r="AD862" s="89"/>
    </row>
    <row r="863" spans="1:30" ht="14.5" x14ac:dyDescent="0.35">
      <c r="A863" s="89"/>
      <c r="B863" s="81"/>
      <c r="C863" s="89"/>
      <c r="D863" s="89"/>
      <c r="E863" s="89"/>
      <c r="F863" s="89"/>
      <c r="G863" s="89"/>
      <c r="H863" s="89"/>
      <c r="I863" s="89"/>
      <c r="J863" s="89"/>
      <c r="K863" s="89"/>
      <c r="L863" s="89"/>
      <c r="M863" s="89"/>
      <c r="N863" s="89"/>
      <c r="O863" s="89"/>
      <c r="P863" s="89"/>
      <c r="Q863" s="89"/>
      <c r="R863" s="89"/>
      <c r="S863" s="89"/>
      <c r="T863" s="89"/>
      <c r="U863" s="89"/>
      <c r="V863" s="89"/>
      <c r="W863" s="89"/>
      <c r="X863" s="89"/>
      <c r="Y863" s="89"/>
      <c r="Z863" s="89"/>
      <c r="AA863" s="89"/>
      <c r="AB863" s="89"/>
      <c r="AC863" s="89"/>
      <c r="AD863" s="89"/>
    </row>
    <row r="864" spans="1:30" ht="14.5" x14ac:dyDescent="0.35">
      <c r="A864" s="89"/>
      <c r="B864" s="81"/>
      <c r="C864" s="89"/>
      <c r="D864" s="89"/>
      <c r="E864" s="89"/>
      <c r="F864" s="89"/>
      <c r="G864" s="89"/>
      <c r="H864" s="89"/>
      <c r="I864" s="89"/>
      <c r="J864" s="89"/>
      <c r="K864" s="89"/>
      <c r="L864" s="89"/>
      <c r="M864" s="89"/>
      <c r="N864" s="89"/>
      <c r="O864" s="89"/>
      <c r="P864" s="89"/>
      <c r="Q864" s="89"/>
      <c r="R864" s="89"/>
      <c r="S864" s="89"/>
      <c r="T864" s="89"/>
      <c r="U864" s="89"/>
      <c r="V864" s="89"/>
      <c r="W864" s="89"/>
      <c r="X864" s="89"/>
      <c r="Y864" s="89"/>
      <c r="Z864" s="89"/>
      <c r="AA864" s="89"/>
      <c r="AB864" s="89"/>
      <c r="AC864" s="89"/>
      <c r="AD864" s="89"/>
    </row>
    <row r="865" spans="1:30" ht="14.5" x14ac:dyDescent="0.35">
      <c r="A865" s="89"/>
      <c r="B865" s="81"/>
      <c r="C865" s="89"/>
      <c r="D865" s="89"/>
      <c r="E865" s="89"/>
      <c r="F865" s="89"/>
      <c r="G865" s="89"/>
      <c r="H865" s="89"/>
      <c r="I865" s="89"/>
      <c r="J865" s="89"/>
      <c r="K865" s="89"/>
      <c r="L865" s="89"/>
      <c r="M865" s="89"/>
      <c r="N865" s="89"/>
      <c r="O865" s="89"/>
      <c r="P865" s="89"/>
      <c r="Q865" s="89"/>
      <c r="R865" s="89"/>
      <c r="S865" s="89"/>
      <c r="T865" s="89"/>
      <c r="U865" s="89"/>
      <c r="V865" s="89"/>
      <c r="W865" s="89"/>
      <c r="X865" s="89"/>
      <c r="Y865" s="89"/>
      <c r="Z865" s="89"/>
      <c r="AA865" s="89"/>
      <c r="AB865" s="89"/>
      <c r="AC865" s="89"/>
      <c r="AD865" s="89"/>
    </row>
    <row r="866" spans="1:30" ht="14.5" x14ac:dyDescent="0.35">
      <c r="A866" s="89"/>
      <c r="B866" s="81"/>
      <c r="C866" s="89"/>
      <c r="D866" s="89"/>
      <c r="E866" s="89"/>
      <c r="F866" s="89"/>
      <c r="G866" s="89"/>
      <c r="H866" s="89"/>
      <c r="I866" s="89"/>
      <c r="J866" s="89"/>
      <c r="K866" s="89"/>
      <c r="L866" s="89"/>
      <c r="M866" s="89"/>
      <c r="N866" s="89"/>
      <c r="O866" s="89"/>
      <c r="P866" s="89"/>
      <c r="Q866" s="89"/>
      <c r="R866" s="89"/>
      <c r="S866" s="89"/>
      <c r="T866" s="89"/>
      <c r="U866" s="89"/>
      <c r="V866" s="89"/>
      <c r="W866" s="89"/>
      <c r="X866" s="89"/>
      <c r="Y866" s="89"/>
      <c r="Z866" s="89"/>
      <c r="AA866" s="89"/>
      <c r="AB866" s="89"/>
      <c r="AC866" s="89"/>
      <c r="AD866" s="89"/>
    </row>
    <row r="867" spans="1:30" ht="14.5" x14ac:dyDescent="0.35">
      <c r="A867" s="89"/>
      <c r="B867" s="81"/>
      <c r="C867" s="89"/>
      <c r="D867" s="89"/>
      <c r="E867" s="89"/>
      <c r="F867" s="89"/>
      <c r="G867" s="89"/>
      <c r="H867" s="89"/>
      <c r="I867" s="89"/>
      <c r="J867" s="89"/>
      <c r="K867" s="89"/>
      <c r="L867" s="89"/>
      <c r="M867" s="89"/>
      <c r="N867" s="89"/>
      <c r="O867" s="89"/>
      <c r="P867" s="89"/>
      <c r="Q867" s="89"/>
      <c r="R867" s="89"/>
      <c r="S867" s="89"/>
      <c r="T867" s="89"/>
      <c r="U867" s="89"/>
      <c r="V867" s="89"/>
      <c r="W867" s="89"/>
      <c r="X867" s="89"/>
      <c r="Y867" s="89"/>
      <c r="Z867" s="89"/>
      <c r="AA867" s="89"/>
      <c r="AB867" s="89"/>
      <c r="AC867" s="89"/>
      <c r="AD867" s="89"/>
    </row>
    <row r="868" spans="1:30" ht="14.5" x14ac:dyDescent="0.35">
      <c r="A868" s="89"/>
      <c r="B868" s="81"/>
      <c r="C868" s="89"/>
      <c r="D868" s="89"/>
      <c r="E868" s="89"/>
      <c r="F868" s="89"/>
      <c r="G868" s="89"/>
      <c r="H868" s="89"/>
      <c r="I868" s="89"/>
      <c r="J868" s="89"/>
      <c r="K868" s="89"/>
      <c r="L868" s="89"/>
      <c r="M868" s="89"/>
      <c r="N868" s="89"/>
      <c r="O868" s="89"/>
      <c r="P868" s="89"/>
      <c r="Q868" s="89"/>
      <c r="R868" s="89"/>
      <c r="S868" s="89"/>
      <c r="T868" s="89"/>
      <c r="U868" s="89"/>
      <c r="V868" s="89"/>
      <c r="W868" s="89"/>
      <c r="X868" s="89"/>
      <c r="Y868" s="89"/>
      <c r="Z868" s="89"/>
      <c r="AA868" s="89"/>
      <c r="AB868" s="89"/>
      <c r="AC868" s="89"/>
      <c r="AD868" s="89"/>
    </row>
    <row r="869" spans="1:30" ht="14.5" x14ac:dyDescent="0.35">
      <c r="A869" s="89"/>
      <c r="B869" s="81"/>
      <c r="C869" s="89"/>
      <c r="D869" s="89"/>
      <c r="E869" s="89"/>
      <c r="F869" s="89"/>
      <c r="G869" s="89"/>
      <c r="H869" s="89"/>
      <c r="I869" s="89"/>
      <c r="J869" s="89"/>
      <c r="K869" s="89"/>
      <c r="L869" s="89"/>
      <c r="M869" s="89"/>
      <c r="N869" s="89"/>
      <c r="O869" s="89"/>
      <c r="P869" s="89"/>
      <c r="Q869" s="89"/>
      <c r="R869" s="89"/>
      <c r="S869" s="89"/>
      <c r="T869" s="89"/>
      <c r="U869" s="89"/>
      <c r="V869" s="89"/>
      <c r="W869" s="89"/>
      <c r="X869" s="89"/>
      <c r="Y869" s="89"/>
      <c r="Z869" s="89"/>
      <c r="AA869" s="89"/>
      <c r="AB869" s="89"/>
      <c r="AC869" s="89"/>
      <c r="AD869" s="89"/>
    </row>
    <row r="870" spans="1:30" ht="14.5" x14ac:dyDescent="0.35">
      <c r="A870" s="89"/>
      <c r="B870" s="81"/>
      <c r="C870" s="89"/>
      <c r="D870" s="89"/>
      <c r="E870" s="89"/>
      <c r="F870" s="89"/>
      <c r="G870" s="89"/>
      <c r="H870" s="89"/>
      <c r="I870" s="89"/>
      <c r="J870" s="89"/>
      <c r="K870" s="89"/>
      <c r="L870" s="89"/>
      <c r="M870" s="89"/>
      <c r="N870" s="89"/>
      <c r="O870" s="89"/>
      <c r="P870" s="89"/>
      <c r="Q870" s="89"/>
      <c r="R870" s="89"/>
      <c r="S870" s="89"/>
      <c r="T870" s="89"/>
      <c r="U870" s="89"/>
      <c r="V870" s="89"/>
      <c r="W870" s="89"/>
      <c r="X870" s="89"/>
      <c r="Y870" s="89"/>
      <c r="Z870" s="89"/>
      <c r="AA870" s="89"/>
      <c r="AB870" s="89"/>
      <c r="AC870" s="89"/>
      <c r="AD870" s="89"/>
    </row>
    <row r="871" spans="1:30" ht="14.5" x14ac:dyDescent="0.35">
      <c r="A871" s="89"/>
      <c r="B871" s="81"/>
      <c r="C871" s="89"/>
      <c r="D871" s="89"/>
      <c r="E871" s="89"/>
      <c r="F871" s="89"/>
      <c r="G871" s="89"/>
      <c r="H871" s="89"/>
      <c r="I871" s="89"/>
      <c r="J871" s="89"/>
      <c r="K871" s="89"/>
      <c r="L871" s="89"/>
      <c r="M871" s="89"/>
      <c r="N871" s="89"/>
      <c r="O871" s="89"/>
      <c r="P871" s="89"/>
      <c r="Q871" s="89"/>
      <c r="R871" s="89"/>
      <c r="S871" s="89"/>
      <c r="T871" s="89"/>
      <c r="U871" s="89"/>
      <c r="V871" s="89"/>
      <c r="W871" s="89"/>
      <c r="X871" s="89"/>
      <c r="Y871" s="89"/>
      <c r="Z871" s="89"/>
      <c r="AA871" s="89"/>
      <c r="AB871" s="89"/>
      <c r="AC871" s="89"/>
      <c r="AD871" s="89"/>
    </row>
    <row r="872" spans="1:30" ht="14.5" x14ac:dyDescent="0.35">
      <c r="A872" s="89"/>
      <c r="B872" s="81"/>
      <c r="C872" s="89"/>
      <c r="D872" s="89"/>
      <c r="E872" s="89"/>
      <c r="F872" s="89"/>
      <c r="G872" s="89"/>
      <c r="H872" s="89"/>
      <c r="I872" s="89"/>
      <c r="J872" s="89"/>
      <c r="K872" s="89"/>
      <c r="L872" s="89"/>
      <c r="M872" s="89"/>
      <c r="N872" s="89"/>
      <c r="O872" s="89"/>
      <c r="P872" s="89"/>
      <c r="Q872" s="89"/>
      <c r="R872" s="89"/>
      <c r="S872" s="89"/>
      <c r="T872" s="89"/>
      <c r="U872" s="89"/>
      <c r="V872" s="89"/>
      <c r="W872" s="89"/>
      <c r="X872" s="89"/>
      <c r="Y872" s="89"/>
      <c r="Z872" s="89"/>
      <c r="AA872" s="89"/>
      <c r="AB872" s="89"/>
      <c r="AC872" s="89"/>
      <c r="AD872" s="89"/>
    </row>
    <row r="873" spans="1:30" ht="14.5" x14ac:dyDescent="0.35">
      <c r="A873" s="89"/>
      <c r="B873" s="81"/>
      <c r="C873" s="89"/>
      <c r="D873" s="89"/>
      <c r="E873" s="89"/>
      <c r="F873" s="89"/>
      <c r="G873" s="89"/>
      <c r="H873" s="89"/>
      <c r="I873" s="89"/>
      <c r="J873" s="89"/>
      <c r="K873" s="89"/>
      <c r="L873" s="89"/>
      <c r="M873" s="89"/>
      <c r="N873" s="89"/>
      <c r="O873" s="89"/>
      <c r="P873" s="89"/>
      <c r="Q873" s="89"/>
      <c r="R873" s="89"/>
      <c r="S873" s="89"/>
      <c r="T873" s="89"/>
      <c r="U873" s="89"/>
      <c r="V873" s="89"/>
      <c r="W873" s="89"/>
      <c r="X873" s="89"/>
      <c r="Y873" s="89"/>
      <c r="Z873" s="89"/>
      <c r="AA873" s="89"/>
      <c r="AB873" s="89"/>
      <c r="AC873" s="89"/>
      <c r="AD873" s="89"/>
    </row>
    <row r="874" spans="1:30" ht="14.5" x14ac:dyDescent="0.35">
      <c r="A874" s="89"/>
      <c r="B874" s="81"/>
      <c r="C874" s="89"/>
      <c r="D874" s="89"/>
      <c r="E874" s="89"/>
      <c r="F874" s="89"/>
      <c r="G874" s="89"/>
      <c r="H874" s="89"/>
      <c r="I874" s="89"/>
      <c r="J874" s="89"/>
      <c r="K874" s="89"/>
      <c r="L874" s="89"/>
      <c r="M874" s="89"/>
      <c r="N874" s="89"/>
      <c r="O874" s="89"/>
      <c r="P874" s="89"/>
      <c r="Q874" s="89"/>
      <c r="R874" s="89"/>
      <c r="S874" s="89"/>
      <c r="T874" s="89"/>
      <c r="U874" s="89"/>
      <c r="V874" s="89"/>
      <c r="W874" s="89"/>
      <c r="X874" s="89"/>
      <c r="Y874" s="89"/>
      <c r="Z874" s="89"/>
      <c r="AA874" s="89"/>
      <c r="AB874" s="89"/>
      <c r="AC874" s="89"/>
      <c r="AD874" s="89"/>
    </row>
    <row r="875" spans="1:30" ht="14.5" x14ac:dyDescent="0.35">
      <c r="A875" s="89"/>
      <c r="B875" s="81"/>
      <c r="C875" s="89"/>
      <c r="D875" s="89"/>
      <c r="E875" s="89"/>
      <c r="F875" s="89"/>
      <c r="G875" s="89"/>
      <c r="H875" s="89"/>
      <c r="I875" s="89"/>
      <c r="J875" s="89"/>
      <c r="K875" s="89"/>
      <c r="L875" s="89"/>
      <c r="M875" s="89"/>
      <c r="N875" s="89"/>
      <c r="O875" s="89"/>
      <c r="P875" s="89"/>
      <c r="Q875" s="89"/>
      <c r="R875" s="89"/>
      <c r="S875" s="89"/>
      <c r="T875" s="89"/>
      <c r="U875" s="89"/>
      <c r="V875" s="89"/>
      <c r="W875" s="89"/>
      <c r="X875" s="89"/>
      <c r="Y875" s="89"/>
      <c r="Z875" s="89"/>
      <c r="AA875" s="89"/>
      <c r="AB875" s="89"/>
      <c r="AC875" s="89"/>
      <c r="AD875" s="89"/>
    </row>
    <row r="876" spans="1:30" ht="14.5" x14ac:dyDescent="0.35">
      <c r="A876" s="89"/>
      <c r="B876" s="81"/>
      <c r="C876" s="89"/>
      <c r="D876" s="89"/>
      <c r="E876" s="89"/>
      <c r="F876" s="89"/>
      <c r="G876" s="89"/>
      <c r="H876" s="89"/>
      <c r="I876" s="89"/>
      <c r="J876" s="89"/>
      <c r="K876" s="89"/>
      <c r="L876" s="89"/>
      <c r="M876" s="89"/>
      <c r="N876" s="89"/>
      <c r="O876" s="89"/>
      <c r="P876" s="89"/>
      <c r="Q876" s="89"/>
      <c r="R876" s="89"/>
      <c r="S876" s="89"/>
      <c r="T876" s="89"/>
      <c r="U876" s="89"/>
      <c r="V876" s="89"/>
      <c r="W876" s="89"/>
      <c r="X876" s="89"/>
      <c r="Y876" s="89"/>
      <c r="Z876" s="89"/>
      <c r="AA876" s="89"/>
      <c r="AB876" s="89"/>
      <c r="AC876" s="89"/>
      <c r="AD876" s="89"/>
    </row>
    <row r="877" spans="1:30" ht="14.5" x14ac:dyDescent="0.35">
      <c r="A877" s="89"/>
      <c r="B877" s="81"/>
      <c r="C877" s="89"/>
      <c r="D877" s="89"/>
      <c r="E877" s="89"/>
      <c r="F877" s="89"/>
      <c r="G877" s="89"/>
      <c r="H877" s="89"/>
      <c r="I877" s="89"/>
      <c r="J877" s="89"/>
      <c r="K877" s="89"/>
      <c r="L877" s="89"/>
      <c r="M877" s="89"/>
      <c r="N877" s="89"/>
      <c r="O877" s="89"/>
      <c r="P877" s="89"/>
      <c r="Q877" s="89"/>
      <c r="R877" s="89"/>
      <c r="S877" s="89"/>
      <c r="T877" s="89"/>
      <c r="U877" s="89"/>
      <c r="V877" s="89"/>
      <c r="W877" s="89"/>
      <c r="X877" s="89"/>
      <c r="Y877" s="89"/>
      <c r="Z877" s="89"/>
      <c r="AA877" s="89"/>
      <c r="AB877" s="89"/>
      <c r="AC877" s="89"/>
      <c r="AD877" s="89"/>
    </row>
    <row r="878" spans="1:30" ht="14.5" x14ac:dyDescent="0.35">
      <c r="A878" s="89"/>
      <c r="B878" s="81"/>
      <c r="C878" s="89"/>
      <c r="D878" s="89"/>
      <c r="E878" s="89"/>
      <c r="F878" s="89"/>
      <c r="G878" s="89"/>
      <c r="H878" s="89"/>
      <c r="I878" s="89"/>
      <c r="J878" s="89"/>
      <c r="K878" s="89"/>
      <c r="L878" s="89"/>
      <c r="M878" s="89"/>
      <c r="N878" s="89"/>
      <c r="O878" s="89"/>
      <c r="P878" s="89"/>
      <c r="Q878" s="89"/>
      <c r="R878" s="89"/>
      <c r="S878" s="89"/>
      <c r="T878" s="89"/>
      <c r="U878" s="89"/>
      <c r="V878" s="89"/>
      <c r="W878" s="89"/>
      <c r="X878" s="89"/>
      <c r="Y878" s="89"/>
      <c r="Z878" s="89"/>
      <c r="AA878" s="89"/>
      <c r="AB878" s="89"/>
      <c r="AC878" s="89"/>
      <c r="AD878" s="89"/>
    </row>
    <row r="879" spans="1:30" ht="14.5" x14ac:dyDescent="0.35">
      <c r="A879" s="89"/>
      <c r="B879" s="81"/>
      <c r="C879" s="89"/>
      <c r="D879" s="89"/>
      <c r="E879" s="89"/>
      <c r="F879" s="89"/>
      <c r="G879" s="89"/>
      <c r="H879" s="89"/>
      <c r="I879" s="89"/>
      <c r="J879" s="89"/>
      <c r="K879" s="89"/>
      <c r="L879" s="89"/>
      <c r="M879" s="89"/>
      <c r="N879" s="89"/>
      <c r="O879" s="89"/>
      <c r="P879" s="89"/>
      <c r="Q879" s="89"/>
      <c r="R879" s="89"/>
      <c r="S879" s="89"/>
      <c r="T879" s="89"/>
      <c r="U879" s="89"/>
      <c r="V879" s="89"/>
      <c r="W879" s="89"/>
      <c r="X879" s="89"/>
      <c r="Y879" s="89"/>
      <c r="Z879" s="89"/>
      <c r="AA879" s="89"/>
      <c r="AB879" s="89"/>
      <c r="AC879" s="89"/>
      <c r="AD879" s="89"/>
    </row>
    <row r="880" spans="1:30" ht="14.5" x14ac:dyDescent="0.35">
      <c r="A880" s="89"/>
      <c r="B880" s="81"/>
      <c r="C880" s="89"/>
      <c r="D880" s="89"/>
      <c r="E880" s="89"/>
      <c r="F880" s="89"/>
      <c r="G880" s="89"/>
      <c r="H880" s="89"/>
      <c r="I880" s="89"/>
      <c r="J880" s="89"/>
      <c r="K880" s="89"/>
      <c r="L880" s="89"/>
      <c r="M880" s="89"/>
      <c r="N880" s="89"/>
      <c r="O880" s="89"/>
      <c r="P880" s="89"/>
      <c r="Q880" s="89"/>
      <c r="R880" s="89"/>
      <c r="S880" s="89"/>
      <c r="T880" s="89"/>
      <c r="U880" s="89"/>
      <c r="V880" s="89"/>
      <c r="W880" s="89"/>
      <c r="X880" s="89"/>
      <c r="Y880" s="89"/>
      <c r="Z880" s="89"/>
      <c r="AA880" s="89"/>
      <c r="AB880" s="89"/>
      <c r="AC880" s="89"/>
      <c r="AD880" s="89"/>
    </row>
    <row r="881" spans="1:30" ht="14.5" x14ac:dyDescent="0.35">
      <c r="A881" s="89"/>
      <c r="B881" s="81"/>
      <c r="C881" s="89"/>
      <c r="D881" s="89"/>
      <c r="E881" s="89"/>
      <c r="F881" s="89"/>
      <c r="G881" s="89"/>
      <c r="H881" s="89"/>
      <c r="I881" s="89"/>
      <c r="J881" s="89"/>
      <c r="K881" s="89"/>
      <c r="L881" s="89"/>
      <c r="M881" s="89"/>
      <c r="N881" s="89"/>
      <c r="O881" s="89"/>
      <c r="P881" s="89"/>
      <c r="Q881" s="89"/>
      <c r="R881" s="89"/>
      <c r="S881" s="89"/>
      <c r="T881" s="89"/>
      <c r="U881" s="89"/>
      <c r="V881" s="89"/>
      <c r="W881" s="89"/>
      <c r="X881" s="89"/>
      <c r="Y881" s="89"/>
      <c r="Z881" s="89"/>
      <c r="AA881" s="89"/>
      <c r="AB881" s="89"/>
      <c r="AC881" s="89"/>
      <c r="AD881" s="89"/>
    </row>
    <row r="882" spans="1:30" ht="14.5" x14ac:dyDescent="0.35">
      <c r="A882" s="89"/>
      <c r="B882" s="81"/>
      <c r="C882" s="89"/>
      <c r="D882" s="89"/>
      <c r="E882" s="89"/>
      <c r="F882" s="89"/>
      <c r="G882" s="89"/>
      <c r="H882" s="89"/>
      <c r="I882" s="89"/>
      <c r="J882" s="89"/>
      <c r="K882" s="89"/>
      <c r="L882" s="89"/>
      <c r="M882" s="89"/>
      <c r="N882" s="89"/>
      <c r="O882" s="89"/>
      <c r="P882" s="89"/>
      <c r="Q882" s="89"/>
      <c r="R882" s="89"/>
      <c r="S882" s="89"/>
      <c r="T882" s="89"/>
      <c r="U882" s="89"/>
      <c r="V882" s="89"/>
      <c r="W882" s="89"/>
      <c r="X882" s="89"/>
      <c r="Y882" s="89"/>
      <c r="Z882" s="89"/>
      <c r="AA882" s="89"/>
      <c r="AB882" s="89"/>
      <c r="AC882" s="89"/>
      <c r="AD882" s="89"/>
    </row>
    <row r="883" spans="1:30" ht="14.5" x14ac:dyDescent="0.35">
      <c r="A883" s="89"/>
      <c r="B883" s="81"/>
      <c r="C883" s="89"/>
      <c r="D883" s="89"/>
      <c r="E883" s="89"/>
      <c r="F883" s="89"/>
      <c r="G883" s="89"/>
      <c r="H883" s="89"/>
      <c r="I883" s="89"/>
      <c r="J883" s="89"/>
      <c r="K883" s="89"/>
      <c r="L883" s="89"/>
      <c r="M883" s="89"/>
      <c r="N883" s="89"/>
      <c r="O883" s="89"/>
      <c r="P883" s="89"/>
      <c r="Q883" s="89"/>
      <c r="R883" s="89"/>
      <c r="S883" s="89"/>
      <c r="T883" s="89"/>
      <c r="U883" s="89"/>
      <c r="V883" s="89"/>
      <c r="W883" s="89"/>
      <c r="X883" s="89"/>
      <c r="Y883" s="89"/>
      <c r="Z883" s="89"/>
      <c r="AA883" s="89"/>
      <c r="AB883" s="89"/>
      <c r="AC883" s="89"/>
      <c r="AD883" s="89"/>
    </row>
    <row r="884" spans="1:30" ht="14.5" x14ac:dyDescent="0.35">
      <c r="A884" s="89"/>
      <c r="B884" s="81"/>
      <c r="C884" s="89"/>
      <c r="D884" s="89"/>
      <c r="E884" s="89"/>
      <c r="F884" s="89"/>
      <c r="G884" s="89"/>
      <c r="H884" s="89"/>
      <c r="I884" s="89"/>
      <c r="J884" s="89"/>
      <c r="K884" s="89"/>
      <c r="L884" s="89"/>
      <c r="M884" s="89"/>
      <c r="N884" s="89"/>
      <c r="O884" s="89"/>
      <c r="P884" s="89"/>
      <c r="Q884" s="89"/>
      <c r="R884" s="89"/>
      <c r="S884" s="89"/>
      <c r="T884" s="89"/>
      <c r="U884" s="89"/>
      <c r="V884" s="89"/>
      <c r="W884" s="89"/>
      <c r="X884" s="89"/>
      <c r="Y884" s="89"/>
      <c r="Z884" s="89"/>
      <c r="AA884" s="89"/>
      <c r="AB884" s="89"/>
      <c r="AC884" s="89"/>
      <c r="AD884" s="89"/>
    </row>
    <row r="885" spans="1:30" ht="14.5" x14ac:dyDescent="0.35">
      <c r="A885" s="89"/>
      <c r="B885" s="81"/>
      <c r="C885" s="89"/>
      <c r="D885" s="89"/>
      <c r="E885" s="89"/>
      <c r="F885" s="89"/>
      <c r="G885" s="89"/>
      <c r="H885" s="89"/>
      <c r="I885" s="89"/>
      <c r="J885" s="89"/>
      <c r="K885" s="89"/>
      <c r="L885" s="89"/>
      <c r="M885" s="89"/>
      <c r="N885" s="89"/>
      <c r="O885" s="89"/>
      <c r="P885" s="89"/>
      <c r="Q885" s="89"/>
      <c r="R885" s="89"/>
      <c r="S885" s="89"/>
      <c r="T885" s="89"/>
      <c r="U885" s="89"/>
      <c r="V885" s="89"/>
      <c r="W885" s="89"/>
      <c r="X885" s="89"/>
      <c r="Y885" s="89"/>
      <c r="Z885" s="89"/>
      <c r="AA885" s="89"/>
      <c r="AB885" s="89"/>
      <c r="AC885" s="89"/>
      <c r="AD885" s="89"/>
    </row>
    <row r="886" spans="1:30" ht="14.5" x14ac:dyDescent="0.35">
      <c r="A886" s="89"/>
      <c r="B886" s="81"/>
      <c r="C886" s="89"/>
      <c r="D886" s="89"/>
      <c r="E886" s="89"/>
      <c r="F886" s="89"/>
      <c r="G886" s="89"/>
      <c r="H886" s="89"/>
      <c r="I886" s="89"/>
      <c r="J886" s="89"/>
      <c r="K886" s="89"/>
      <c r="L886" s="89"/>
      <c r="M886" s="89"/>
      <c r="N886" s="89"/>
      <c r="O886" s="89"/>
      <c r="P886" s="89"/>
      <c r="Q886" s="89"/>
      <c r="R886" s="89"/>
      <c r="S886" s="89"/>
      <c r="T886" s="89"/>
      <c r="U886" s="89"/>
      <c r="V886" s="89"/>
      <c r="W886" s="89"/>
      <c r="X886" s="89"/>
      <c r="Y886" s="89"/>
      <c r="Z886" s="89"/>
      <c r="AA886" s="89"/>
      <c r="AB886" s="89"/>
      <c r="AC886" s="89"/>
      <c r="AD886" s="89"/>
    </row>
    <row r="887" spans="1:30" ht="14.5" x14ac:dyDescent="0.35">
      <c r="A887" s="89"/>
      <c r="B887" s="81"/>
      <c r="C887" s="89"/>
      <c r="D887" s="89"/>
      <c r="E887" s="89"/>
      <c r="F887" s="89"/>
      <c r="G887" s="89"/>
      <c r="H887" s="89"/>
      <c r="I887" s="89"/>
      <c r="J887" s="89"/>
      <c r="K887" s="89"/>
      <c r="L887" s="89"/>
      <c r="M887" s="89"/>
      <c r="N887" s="89"/>
      <c r="O887" s="89"/>
      <c r="P887" s="89"/>
      <c r="Q887" s="89"/>
      <c r="R887" s="89"/>
      <c r="S887" s="89"/>
      <c r="T887" s="89"/>
      <c r="U887" s="89"/>
      <c r="V887" s="89"/>
      <c r="W887" s="89"/>
      <c r="X887" s="89"/>
      <c r="Y887" s="89"/>
      <c r="Z887" s="89"/>
      <c r="AA887" s="89"/>
      <c r="AB887" s="89"/>
      <c r="AC887" s="89"/>
      <c r="AD887" s="89"/>
    </row>
    <row r="888" spans="1:30" ht="14.5" x14ac:dyDescent="0.35">
      <c r="A888" s="89"/>
      <c r="B888" s="81"/>
      <c r="C888" s="89"/>
      <c r="D888" s="89"/>
      <c r="E888" s="89"/>
      <c r="F888" s="89"/>
      <c r="G888" s="89"/>
      <c r="H888" s="89"/>
      <c r="I888" s="89"/>
      <c r="J888" s="89"/>
      <c r="K888" s="89"/>
      <c r="L888" s="89"/>
      <c r="M888" s="89"/>
      <c r="N888" s="89"/>
      <c r="O888" s="89"/>
      <c r="P888" s="89"/>
      <c r="Q888" s="89"/>
      <c r="R888" s="89"/>
      <c r="S888" s="89"/>
      <c r="T888" s="89"/>
      <c r="U888" s="89"/>
      <c r="V888" s="89"/>
      <c r="W888" s="89"/>
      <c r="X888" s="89"/>
      <c r="Y888" s="89"/>
      <c r="Z888" s="89"/>
      <c r="AA888" s="89"/>
      <c r="AB888" s="89"/>
      <c r="AC888" s="89"/>
      <c r="AD888" s="89"/>
    </row>
    <row r="889" spans="1:30" ht="14.5" x14ac:dyDescent="0.35">
      <c r="A889" s="89"/>
      <c r="B889" s="81"/>
      <c r="C889" s="89"/>
      <c r="D889" s="89"/>
      <c r="E889" s="89"/>
      <c r="F889" s="89"/>
      <c r="G889" s="89"/>
      <c r="H889" s="89"/>
      <c r="I889" s="89"/>
      <c r="J889" s="89"/>
      <c r="K889" s="89"/>
      <c r="L889" s="89"/>
      <c r="M889" s="89"/>
      <c r="N889" s="89"/>
      <c r="O889" s="89"/>
      <c r="P889" s="89"/>
      <c r="Q889" s="89"/>
      <c r="R889" s="89"/>
      <c r="S889" s="89"/>
      <c r="T889" s="89"/>
      <c r="U889" s="89"/>
      <c r="V889" s="89"/>
      <c r="W889" s="89"/>
      <c r="X889" s="89"/>
      <c r="Y889" s="89"/>
      <c r="Z889" s="89"/>
      <c r="AA889" s="89"/>
      <c r="AB889" s="89"/>
      <c r="AC889" s="89"/>
      <c r="AD889" s="89"/>
    </row>
    <row r="890" spans="1:30" ht="14.5" x14ac:dyDescent="0.35">
      <c r="A890" s="89"/>
      <c r="B890" s="81"/>
      <c r="C890" s="89"/>
      <c r="D890" s="89"/>
      <c r="E890" s="89"/>
      <c r="F890" s="89"/>
      <c r="G890" s="89"/>
      <c r="H890" s="89"/>
      <c r="I890" s="89"/>
      <c r="J890" s="89"/>
      <c r="K890" s="89"/>
      <c r="L890" s="89"/>
      <c r="M890" s="89"/>
      <c r="N890" s="89"/>
      <c r="O890" s="89"/>
      <c r="P890" s="89"/>
      <c r="Q890" s="89"/>
      <c r="R890" s="89"/>
      <c r="S890" s="89"/>
      <c r="T890" s="89"/>
      <c r="U890" s="89"/>
      <c r="V890" s="89"/>
      <c r="W890" s="89"/>
      <c r="X890" s="89"/>
      <c r="Y890" s="89"/>
      <c r="Z890" s="89"/>
      <c r="AA890" s="89"/>
      <c r="AB890" s="89"/>
      <c r="AC890" s="89"/>
      <c r="AD890" s="89"/>
    </row>
    <row r="891" spans="1:30" ht="14.5" x14ac:dyDescent="0.35">
      <c r="A891" s="89"/>
      <c r="B891" s="81"/>
      <c r="C891" s="89"/>
      <c r="D891" s="89"/>
      <c r="E891" s="89"/>
      <c r="F891" s="89"/>
      <c r="G891" s="89"/>
      <c r="H891" s="89"/>
      <c r="I891" s="89"/>
      <c r="J891" s="89"/>
      <c r="K891" s="89"/>
      <c r="L891" s="89"/>
      <c r="M891" s="89"/>
      <c r="N891" s="89"/>
      <c r="O891" s="89"/>
      <c r="P891" s="89"/>
      <c r="Q891" s="89"/>
      <c r="R891" s="89"/>
      <c r="S891" s="89"/>
      <c r="T891" s="89"/>
      <c r="U891" s="89"/>
      <c r="V891" s="89"/>
      <c r="W891" s="89"/>
      <c r="X891" s="89"/>
      <c r="Y891" s="89"/>
      <c r="Z891" s="89"/>
      <c r="AA891" s="89"/>
      <c r="AB891" s="89"/>
      <c r="AC891" s="89"/>
      <c r="AD891" s="89"/>
    </row>
    <row r="892" spans="1:30" ht="14.5" x14ac:dyDescent="0.35">
      <c r="A892" s="89"/>
      <c r="B892" s="81"/>
      <c r="C892" s="89"/>
      <c r="D892" s="89"/>
      <c r="E892" s="89"/>
      <c r="F892" s="89"/>
      <c r="G892" s="89"/>
      <c r="H892" s="89"/>
      <c r="I892" s="89"/>
      <c r="J892" s="89"/>
      <c r="K892" s="89"/>
      <c r="L892" s="89"/>
      <c r="M892" s="89"/>
      <c r="N892" s="89"/>
      <c r="O892" s="89"/>
      <c r="P892" s="89"/>
      <c r="Q892" s="89"/>
      <c r="R892" s="89"/>
      <c r="S892" s="89"/>
      <c r="T892" s="89"/>
      <c r="U892" s="89"/>
      <c r="V892" s="89"/>
      <c r="W892" s="89"/>
      <c r="X892" s="89"/>
      <c r="Y892" s="89"/>
      <c r="Z892" s="89"/>
      <c r="AA892" s="89"/>
      <c r="AB892" s="89"/>
      <c r="AC892" s="89"/>
      <c r="AD892" s="89"/>
    </row>
    <row r="893" spans="1:30" ht="14.5" x14ac:dyDescent="0.35">
      <c r="A893" s="89"/>
      <c r="B893" s="81"/>
      <c r="C893" s="89"/>
      <c r="D893" s="89"/>
      <c r="E893" s="89"/>
      <c r="F893" s="89"/>
      <c r="G893" s="89"/>
      <c r="H893" s="89"/>
      <c r="I893" s="89"/>
      <c r="J893" s="89"/>
      <c r="K893" s="89"/>
      <c r="L893" s="89"/>
      <c r="M893" s="89"/>
      <c r="N893" s="89"/>
      <c r="O893" s="89"/>
      <c r="P893" s="89"/>
      <c r="Q893" s="89"/>
      <c r="R893" s="89"/>
      <c r="S893" s="89"/>
      <c r="T893" s="89"/>
      <c r="U893" s="89"/>
      <c r="V893" s="89"/>
      <c r="W893" s="89"/>
      <c r="X893" s="89"/>
      <c r="Y893" s="89"/>
      <c r="Z893" s="89"/>
      <c r="AA893" s="89"/>
      <c r="AB893" s="89"/>
      <c r="AC893" s="89"/>
      <c r="AD893" s="89"/>
    </row>
    <row r="894" spans="1:30" ht="14.5" x14ac:dyDescent="0.35">
      <c r="A894" s="89"/>
      <c r="B894" s="81"/>
      <c r="C894" s="89"/>
      <c r="D894" s="89"/>
      <c r="E894" s="89"/>
      <c r="F894" s="89"/>
      <c r="G894" s="89"/>
      <c r="H894" s="89"/>
      <c r="I894" s="89"/>
      <c r="J894" s="89"/>
      <c r="K894" s="89"/>
      <c r="L894" s="89"/>
      <c r="M894" s="89"/>
      <c r="N894" s="89"/>
      <c r="O894" s="89"/>
      <c r="P894" s="89"/>
      <c r="Q894" s="89"/>
      <c r="R894" s="89"/>
      <c r="S894" s="89"/>
      <c r="T894" s="89"/>
      <c r="U894" s="89"/>
      <c r="V894" s="89"/>
      <c r="W894" s="89"/>
      <c r="X894" s="89"/>
      <c r="Y894" s="89"/>
      <c r="Z894" s="89"/>
      <c r="AA894" s="89"/>
      <c r="AB894" s="89"/>
      <c r="AC894" s="89"/>
      <c r="AD894" s="89"/>
    </row>
    <row r="895" spans="1:30" ht="14.5" x14ac:dyDescent="0.35">
      <c r="A895" s="89"/>
      <c r="B895" s="81"/>
      <c r="C895" s="89"/>
      <c r="D895" s="89"/>
      <c r="E895" s="89"/>
      <c r="F895" s="89"/>
      <c r="G895" s="89"/>
      <c r="H895" s="89"/>
      <c r="I895" s="89"/>
      <c r="J895" s="89"/>
      <c r="K895" s="89"/>
      <c r="L895" s="89"/>
      <c r="M895" s="89"/>
      <c r="N895" s="89"/>
      <c r="O895" s="89"/>
      <c r="P895" s="89"/>
      <c r="Q895" s="89"/>
      <c r="R895" s="89"/>
      <c r="S895" s="89"/>
      <c r="T895" s="89"/>
      <c r="U895" s="89"/>
      <c r="V895" s="89"/>
      <c r="W895" s="89"/>
      <c r="X895" s="89"/>
      <c r="Y895" s="89"/>
      <c r="Z895" s="89"/>
      <c r="AA895" s="89"/>
      <c r="AB895" s="89"/>
      <c r="AC895" s="89"/>
      <c r="AD895" s="89"/>
    </row>
    <row r="896" spans="1:30" ht="14.5" x14ac:dyDescent="0.35">
      <c r="A896" s="89"/>
      <c r="B896" s="81"/>
      <c r="C896" s="89"/>
      <c r="D896" s="89"/>
      <c r="E896" s="89"/>
      <c r="F896" s="89"/>
      <c r="G896" s="89"/>
      <c r="H896" s="89"/>
      <c r="I896" s="89"/>
      <c r="J896" s="89"/>
      <c r="K896" s="89"/>
      <c r="L896" s="89"/>
      <c r="M896" s="89"/>
      <c r="N896" s="89"/>
      <c r="O896" s="89"/>
      <c r="P896" s="89"/>
      <c r="Q896" s="89"/>
      <c r="R896" s="89"/>
      <c r="S896" s="89"/>
      <c r="T896" s="89"/>
      <c r="U896" s="89"/>
      <c r="V896" s="89"/>
      <c r="W896" s="89"/>
      <c r="X896" s="89"/>
      <c r="Y896" s="89"/>
      <c r="Z896" s="89"/>
      <c r="AA896" s="89"/>
      <c r="AB896" s="89"/>
      <c r="AC896" s="89"/>
      <c r="AD896" s="89"/>
    </row>
    <row r="897" spans="1:30" ht="14.5" x14ac:dyDescent="0.35">
      <c r="A897" s="89"/>
      <c r="B897" s="81"/>
      <c r="C897" s="89"/>
      <c r="D897" s="89"/>
      <c r="E897" s="89"/>
      <c r="F897" s="89"/>
      <c r="G897" s="89"/>
      <c r="H897" s="89"/>
      <c r="I897" s="89"/>
      <c r="J897" s="89"/>
      <c r="K897" s="89"/>
      <c r="L897" s="89"/>
      <c r="M897" s="89"/>
      <c r="N897" s="89"/>
      <c r="O897" s="89"/>
      <c r="P897" s="89"/>
      <c r="Q897" s="89"/>
      <c r="R897" s="89"/>
      <c r="S897" s="89"/>
      <c r="T897" s="89"/>
      <c r="U897" s="89"/>
      <c r="V897" s="89"/>
      <c r="W897" s="89"/>
      <c r="X897" s="89"/>
      <c r="Y897" s="89"/>
      <c r="Z897" s="89"/>
      <c r="AA897" s="89"/>
      <c r="AB897" s="89"/>
      <c r="AC897" s="89"/>
      <c r="AD897" s="89"/>
    </row>
    <row r="898" spans="1:30" ht="14.5" x14ac:dyDescent="0.35">
      <c r="A898" s="89"/>
      <c r="B898" s="81"/>
      <c r="C898" s="89"/>
      <c r="D898" s="89"/>
      <c r="E898" s="89"/>
      <c r="F898" s="89"/>
      <c r="G898" s="89"/>
      <c r="H898" s="89"/>
      <c r="I898" s="89"/>
      <c r="J898" s="89"/>
      <c r="K898" s="89"/>
      <c r="L898" s="89"/>
      <c r="M898" s="89"/>
      <c r="N898" s="89"/>
      <c r="O898" s="89"/>
      <c r="P898" s="89"/>
      <c r="Q898" s="89"/>
      <c r="R898" s="89"/>
      <c r="S898" s="89"/>
      <c r="T898" s="89"/>
      <c r="U898" s="89"/>
      <c r="V898" s="89"/>
      <c r="W898" s="89"/>
      <c r="X898" s="89"/>
      <c r="Y898" s="89"/>
      <c r="Z898" s="89"/>
      <c r="AA898" s="89"/>
      <c r="AB898" s="89"/>
      <c r="AC898" s="89"/>
      <c r="AD898" s="89"/>
    </row>
    <row r="899" spans="1:30" ht="14.5" x14ac:dyDescent="0.35">
      <c r="A899" s="89"/>
      <c r="B899" s="81"/>
      <c r="C899" s="89"/>
      <c r="D899" s="89"/>
      <c r="E899" s="89"/>
      <c r="F899" s="89"/>
      <c r="G899" s="89"/>
      <c r="H899" s="89"/>
      <c r="I899" s="89"/>
      <c r="J899" s="89"/>
      <c r="K899" s="89"/>
      <c r="L899" s="89"/>
      <c r="M899" s="89"/>
      <c r="N899" s="89"/>
      <c r="O899" s="89"/>
      <c r="P899" s="89"/>
      <c r="Q899" s="89"/>
      <c r="R899" s="89"/>
      <c r="S899" s="89"/>
      <c r="T899" s="89"/>
      <c r="U899" s="89"/>
      <c r="V899" s="89"/>
      <c r="W899" s="89"/>
      <c r="X899" s="89"/>
      <c r="Y899" s="89"/>
      <c r="Z899" s="89"/>
      <c r="AA899" s="89"/>
      <c r="AB899" s="89"/>
      <c r="AC899" s="89"/>
      <c r="AD899" s="89"/>
    </row>
    <row r="900" spans="1:30" ht="14.5" x14ac:dyDescent="0.35">
      <c r="A900" s="89"/>
      <c r="B900" s="81"/>
      <c r="C900" s="89"/>
      <c r="D900" s="89"/>
      <c r="E900" s="89"/>
      <c r="F900" s="89"/>
      <c r="G900" s="89"/>
      <c r="H900" s="89"/>
      <c r="I900" s="89"/>
      <c r="J900" s="89"/>
      <c r="K900" s="89"/>
      <c r="L900" s="89"/>
      <c r="M900" s="89"/>
      <c r="N900" s="89"/>
      <c r="O900" s="89"/>
      <c r="P900" s="89"/>
      <c r="Q900" s="89"/>
      <c r="R900" s="89"/>
      <c r="S900" s="89"/>
      <c r="T900" s="89"/>
      <c r="U900" s="89"/>
      <c r="V900" s="89"/>
      <c r="W900" s="89"/>
      <c r="X900" s="89"/>
      <c r="Y900" s="89"/>
      <c r="Z900" s="89"/>
      <c r="AA900" s="89"/>
      <c r="AB900" s="89"/>
      <c r="AC900" s="89"/>
      <c r="AD900" s="89"/>
    </row>
    <row r="901" spans="1:30" ht="14.5" x14ac:dyDescent="0.35">
      <c r="A901" s="89"/>
      <c r="B901" s="81"/>
      <c r="C901" s="89"/>
      <c r="D901" s="89"/>
      <c r="E901" s="89"/>
      <c r="F901" s="89"/>
      <c r="G901" s="89"/>
      <c r="H901" s="89"/>
      <c r="I901" s="89"/>
      <c r="J901" s="89"/>
      <c r="K901" s="89"/>
      <c r="L901" s="89"/>
      <c r="M901" s="89"/>
      <c r="N901" s="89"/>
      <c r="O901" s="89"/>
      <c r="P901" s="89"/>
      <c r="Q901" s="89"/>
      <c r="R901" s="89"/>
      <c r="S901" s="89"/>
      <c r="T901" s="89"/>
      <c r="U901" s="89"/>
      <c r="V901" s="89"/>
      <c r="W901" s="89"/>
      <c r="X901" s="89"/>
      <c r="Y901" s="89"/>
      <c r="Z901" s="89"/>
      <c r="AA901" s="89"/>
      <c r="AB901" s="89"/>
      <c r="AC901" s="89"/>
      <c r="AD901" s="89"/>
    </row>
    <row r="902" spans="1:30" ht="14.5" x14ac:dyDescent="0.35">
      <c r="A902" s="89"/>
      <c r="B902" s="81"/>
      <c r="C902" s="89"/>
      <c r="D902" s="89"/>
      <c r="E902" s="89"/>
      <c r="F902" s="89"/>
      <c r="G902" s="89"/>
      <c r="H902" s="89"/>
      <c r="I902" s="89"/>
      <c r="J902" s="89"/>
      <c r="K902" s="89"/>
      <c r="L902" s="89"/>
      <c r="M902" s="89"/>
      <c r="N902" s="89"/>
      <c r="O902" s="89"/>
      <c r="P902" s="89"/>
      <c r="Q902" s="89"/>
      <c r="R902" s="89"/>
      <c r="S902" s="89"/>
      <c r="T902" s="89"/>
      <c r="U902" s="89"/>
      <c r="V902" s="89"/>
      <c r="W902" s="89"/>
      <c r="X902" s="89"/>
      <c r="Y902" s="89"/>
      <c r="Z902" s="89"/>
      <c r="AA902" s="89"/>
      <c r="AB902" s="89"/>
      <c r="AC902" s="89"/>
      <c r="AD902" s="89"/>
    </row>
    <row r="903" spans="1:30" ht="14.5" x14ac:dyDescent="0.35">
      <c r="A903" s="89"/>
      <c r="B903" s="81"/>
      <c r="C903" s="89"/>
      <c r="D903" s="89"/>
      <c r="E903" s="89"/>
      <c r="F903" s="89"/>
      <c r="G903" s="89"/>
      <c r="H903" s="89"/>
      <c r="I903" s="89"/>
      <c r="J903" s="89"/>
      <c r="K903" s="89"/>
      <c r="L903" s="89"/>
      <c r="M903" s="89"/>
      <c r="N903" s="89"/>
      <c r="O903" s="89"/>
      <c r="P903" s="89"/>
      <c r="Q903" s="89"/>
      <c r="R903" s="89"/>
      <c r="S903" s="89"/>
      <c r="T903" s="89"/>
      <c r="U903" s="89"/>
      <c r="V903" s="89"/>
      <c r="W903" s="89"/>
      <c r="X903" s="89"/>
      <c r="Y903" s="89"/>
      <c r="Z903" s="89"/>
      <c r="AA903" s="89"/>
      <c r="AB903" s="89"/>
      <c r="AC903" s="89"/>
      <c r="AD903" s="89"/>
    </row>
    <row r="904" spans="1:30" ht="14.5" x14ac:dyDescent="0.35">
      <c r="A904" s="89"/>
      <c r="B904" s="81"/>
      <c r="C904" s="89"/>
      <c r="D904" s="89"/>
      <c r="E904" s="89"/>
      <c r="F904" s="89"/>
      <c r="G904" s="89"/>
      <c r="H904" s="89"/>
      <c r="I904" s="89"/>
      <c r="J904" s="89"/>
      <c r="K904" s="89"/>
      <c r="L904" s="89"/>
      <c r="M904" s="89"/>
      <c r="N904" s="89"/>
      <c r="O904" s="89"/>
      <c r="P904" s="89"/>
      <c r="Q904" s="89"/>
      <c r="R904" s="89"/>
      <c r="S904" s="89"/>
      <c r="T904" s="89"/>
      <c r="U904" s="89"/>
      <c r="V904" s="89"/>
      <c r="W904" s="89"/>
      <c r="X904" s="89"/>
      <c r="Y904" s="89"/>
      <c r="Z904" s="89"/>
      <c r="AA904" s="89"/>
      <c r="AB904" s="89"/>
      <c r="AC904" s="89"/>
      <c r="AD904" s="89"/>
    </row>
    <row r="905" spans="1:30" ht="14.5" x14ac:dyDescent="0.35">
      <c r="A905" s="89"/>
      <c r="B905" s="81"/>
      <c r="C905" s="89"/>
      <c r="D905" s="89"/>
      <c r="E905" s="89"/>
      <c r="F905" s="89"/>
      <c r="G905" s="89"/>
      <c r="H905" s="89"/>
      <c r="I905" s="89"/>
      <c r="J905" s="89"/>
      <c r="K905" s="89"/>
      <c r="L905" s="89"/>
      <c r="M905" s="89"/>
      <c r="N905" s="89"/>
      <c r="O905" s="89"/>
      <c r="P905" s="89"/>
      <c r="Q905" s="89"/>
      <c r="R905" s="89"/>
      <c r="S905" s="89"/>
      <c r="T905" s="89"/>
      <c r="U905" s="89"/>
      <c r="V905" s="89"/>
      <c r="W905" s="89"/>
      <c r="X905" s="89"/>
      <c r="Y905" s="89"/>
      <c r="Z905" s="89"/>
      <c r="AA905" s="89"/>
      <c r="AB905" s="89"/>
      <c r="AC905" s="89"/>
      <c r="AD905" s="89"/>
    </row>
    <row r="906" spans="1:30" ht="14.5" x14ac:dyDescent="0.35">
      <c r="A906" s="89"/>
      <c r="B906" s="81"/>
      <c r="C906" s="89"/>
      <c r="D906" s="89"/>
      <c r="E906" s="89"/>
      <c r="F906" s="89"/>
      <c r="G906" s="89"/>
      <c r="H906" s="89"/>
      <c r="I906" s="89"/>
      <c r="J906" s="89"/>
      <c r="K906" s="89"/>
      <c r="L906" s="89"/>
      <c r="M906" s="89"/>
      <c r="N906" s="89"/>
      <c r="O906" s="89"/>
      <c r="P906" s="89"/>
      <c r="Q906" s="89"/>
      <c r="R906" s="89"/>
      <c r="S906" s="89"/>
      <c r="T906" s="89"/>
      <c r="U906" s="89"/>
      <c r="V906" s="89"/>
      <c r="W906" s="89"/>
      <c r="X906" s="89"/>
      <c r="Y906" s="89"/>
      <c r="Z906" s="89"/>
      <c r="AA906" s="89"/>
      <c r="AB906" s="89"/>
      <c r="AC906" s="89"/>
      <c r="AD906" s="89"/>
    </row>
    <row r="907" spans="1:30" ht="14.5" x14ac:dyDescent="0.35">
      <c r="A907" s="89"/>
      <c r="B907" s="81"/>
      <c r="C907" s="89"/>
      <c r="D907" s="89"/>
      <c r="E907" s="89"/>
      <c r="F907" s="89"/>
      <c r="G907" s="89"/>
      <c r="H907" s="89"/>
      <c r="I907" s="89"/>
      <c r="J907" s="89"/>
      <c r="K907" s="89"/>
      <c r="L907" s="89"/>
      <c r="M907" s="89"/>
      <c r="N907" s="89"/>
      <c r="O907" s="89"/>
      <c r="P907" s="89"/>
      <c r="Q907" s="89"/>
      <c r="R907" s="89"/>
      <c r="S907" s="89"/>
      <c r="T907" s="89"/>
      <c r="U907" s="89"/>
      <c r="V907" s="89"/>
      <c r="W907" s="89"/>
      <c r="X907" s="89"/>
      <c r="Y907" s="89"/>
      <c r="Z907" s="89"/>
      <c r="AA907" s="89"/>
      <c r="AB907" s="89"/>
      <c r="AC907" s="89"/>
      <c r="AD907" s="89"/>
    </row>
    <row r="908" spans="1:30" ht="14.5" x14ac:dyDescent="0.35">
      <c r="A908" s="89"/>
      <c r="B908" s="81"/>
      <c r="C908" s="89"/>
      <c r="D908" s="89"/>
      <c r="E908" s="89"/>
      <c r="F908" s="89"/>
      <c r="G908" s="89"/>
      <c r="H908" s="89"/>
      <c r="I908" s="89"/>
      <c r="J908" s="89"/>
      <c r="K908" s="89"/>
      <c r="L908" s="89"/>
      <c r="M908" s="89"/>
      <c r="N908" s="89"/>
      <c r="O908" s="89"/>
      <c r="P908" s="89"/>
      <c r="Q908" s="89"/>
      <c r="R908" s="89"/>
      <c r="S908" s="89"/>
      <c r="T908" s="89"/>
      <c r="U908" s="89"/>
      <c r="V908" s="89"/>
      <c r="W908" s="89"/>
      <c r="X908" s="89"/>
      <c r="Y908" s="89"/>
      <c r="Z908" s="89"/>
      <c r="AA908" s="89"/>
      <c r="AB908" s="89"/>
      <c r="AC908" s="89"/>
      <c r="AD908" s="89"/>
    </row>
    <row r="909" spans="1:30" ht="14.5" x14ac:dyDescent="0.35">
      <c r="A909" s="89"/>
      <c r="B909" s="81"/>
      <c r="C909" s="89"/>
      <c r="D909" s="89"/>
      <c r="E909" s="89"/>
      <c r="F909" s="89"/>
      <c r="G909" s="89"/>
      <c r="H909" s="89"/>
      <c r="I909" s="89"/>
      <c r="J909" s="89"/>
      <c r="K909" s="89"/>
      <c r="L909" s="89"/>
      <c r="M909" s="89"/>
      <c r="N909" s="89"/>
      <c r="O909" s="89"/>
      <c r="P909" s="89"/>
      <c r="Q909" s="89"/>
      <c r="R909" s="89"/>
      <c r="S909" s="89"/>
      <c r="T909" s="89"/>
      <c r="U909" s="89"/>
      <c r="V909" s="89"/>
      <c r="W909" s="89"/>
      <c r="X909" s="89"/>
      <c r="Y909" s="89"/>
      <c r="Z909" s="89"/>
      <c r="AA909" s="89"/>
      <c r="AB909" s="89"/>
      <c r="AC909" s="89"/>
      <c r="AD909" s="89"/>
    </row>
    <row r="910" spans="1:30" ht="14.5" x14ac:dyDescent="0.35">
      <c r="A910" s="89"/>
      <c r="B910" s="81"/>
      <c r="C910" s="89"/>
      <c r="D910" s="89"/>
      <c r="E910" s="89"/>
      <c r="F910" s="89"/>
      <c r="G910" s="89"/>
      <c r="H910" s="89"/>
      <c r="I910" s="89"/>
      <c r="J910" s="89"/>
      <c r="K910" s="89"/>
      <c r="L910" s="89"/>
      <c r="M910" s="89"/>
      <c r="N910" s="89"/>
      <c r="O910" s="89"/>
      <c r="P910" s="89"/>
      <c r="Q910" s="89"/>
      <c r="R910" s="89"/>
      <c r="S910" s="89"/>
      <c r="T910" s="89"/>
      <c r="U910" s="89"/>
      <c r="V910" s="89"/>
      <c r="W910" s="89"/>
      <c r="X910" s="89"/>
      <c r="Y910" s="89"/>
      <c r="Z910" s="89"/>
      <c r="AA910" s="89"/>
      <c r="AB910" s="89"/>
      <c r="AC910" s="89"/>
      <c r="AD910" s="89"/>
    </row>
    <row r="911" spans="1:30" ht="14.5" x14ac:dyDescent="0.35">
      <c r="A911" s="89"/>
      <c r="B911" s="81"/>
      <c r="C911" s="89"/>
      <c r="D911" s="89"/>
      <c r="E911" s="89"/>
      <c r="F911" s="89"/>
      <c r="G911" s="89"/>
      <c r="H911" s="89"/>
      <c r="I911" s="89"/>
      <c r="J911" s="89"/>
      <c r="K911" s="89"/>
      <c r="L911" s="89"/>
      <c r="M911" s="89"/>
      <c r="N911" s="89"/>
      <c r="O911" s="89"/>
      <c r="P911" s="89"/>
      <c r="Q911" s="89"/>
      <c r="R911" s="89"/>
      <c r="S911" s="89"/>
      <c r="T911" s="89"/>
      <c r="U911" s="89"/>
      <c r="V911" s="89"/>
      <c r="W911" s="89"/>
      <c r="X911" s="89"/>
      <c r="Y911" s="89"/>
      <c r="Z911" s="89"/>
      <c r="AA911" s="89"/>
      <c r="AB911" s="89"/>
      <c r="AC911" s="89"/>
      <c r="AD911" s="89"/>
    </row>
    <row r="912" spans="1:30" ht="14.5" x14ac:dyDescent="0.35">
      <c r="A912" s="89"/>
      <c r="B912" s="81"/>
      <c r="C912" s="89"/>
      <c r="D912" s="89"/>
      <c r="E912" s="89"/>
      <c r="F912" s="89"/>
      <c r="G912" s="89"/>
      <c r="H912" s="89"/>
      <c r="I912" s="89"/>
      <c r="J912" s="89"/>
      <c r="K912" s="89"/>
      <c r="L912" s="89"/>
      <c r="M912" s="89"/>
      <c r="N912" s="89"/>
      <c r="O912" s="89"/>
      <c r="P912" s="89"/>
      <c r="Q912" s="89"/>
      <c r="R912" s="89"/>
      <c r="S912" s="89"/>
      <c r="T912" s="89"/>
      <c r="U912" s="89"/>
      <c r="V912" s="89"/>
      <c r="W912" s="89"/>
      <c r="X912" s="89"/>
      <c r="Y912" s="89"/>
      <c r="Z912" s="89"/>
      <c r="AA912" s="89"/>
      <c r="AB912" s="89"/>
      <c r="AC912" s="89"/>
      <c r="AD912" s="89"/>
    </row>
    <row r="913" spans="1:30" ht="14.5" x14ac:dyDescent="0.35">
      <c r="A913" s="89"/>
      <c r="B913" s="81"/>
      <c r="C913" s="89"/>
      <c r="D913" s="89"/>
      <c r="E913" s="89"/>
      <c r="F913" s="89"/>
      <c r="G913" s="89"/>
      <c r="H913" s="89"/>
      <c r="I913" s="89"/>
      <c r="J913" s="89"/>
      <c r="K913" s="89"/>
      <c r="L913" s="89"/>
      <c r="M913" s="89"/>
      <c r="N913" s="89"/>
      <c r="O913" s="89"/>
      <c r="P913" s="89"/>
      <c r="Q913" s="89"/>
      <c r="R913" s="89"/>
      <c r="S913" s="89"/>
      <c r="T913" s="89"/>
      <c r="U913" s="89"/>
      <c r="V913" s="89"/>
      <c r="W913" s="89"/>
      <c r="X913" s="89"/>
      <c r="Y913" s="89"/>
      <c r="Z913" s="89"/>
      <c r="AA913" s="89"/>
      <c r="AB913" s="89"/>
      <c r="AC913" s="89"/>
      <c r="AD913" s="89"/>
    </row>
    <row r="914" spans="1:30" ht="14.5" x14ac:dyDescent="0.35">
      <c r="A914" s="89"/>
      <c r="B914" s="81"/>
      <c r="C914" s="89"/>
      <c r="D914" s="89"/>
      <c r="E914" s="89"/>
      <c r="F914" s="89"/>
      <c r="G914" s="89"/>
      <c r="H914" s="89"/>
      <c r="I914" s="89"/>
      <c r="J914" s="89"/>
      <c r="K914" s="89"/>
      <c r="L914" s="89"/>
      <c r="M914" s="89"/>
      <c r="N914" s="89"/>
      <c r="O914" s="89"/>
      <c r="P914" s="89"/>
      <c r="Q914" s="89"/>
      <c r="R914" s="89"/>
      <c r="S914" s="89"/>
      <c r="T914" s="89"/>
      <c r="U914" s="89"/>
      <c r="V914" s="89"/>
      <c r="W914" s="89"/>
      <c r="X914" s="89"/>
      <c r="Y914" s="89"/>
      <c r="Z914" s="89"/>
      <c r="AA914" s="89"/>
      <c r="AB914" s="89"/>
      <c r="AC914" s="89"/>
      <c r="AD914" s="89"/>
    </row>
    <row r="915" spans="1:30" ht="14.5" x14ac:dyDescent="0.35">
      <c r="A915" s="89"/>
      <c r="B915" s="81"/>
      <c r="C915" s="89"/>
      <c r="D915" s="89"/>
      <c r="E915" s="89"/>
      <c r="F915" s="89"/>
      <c r="G915" s="89"/>
      <c r="H915" s="89"/>
      <c r="I915" s="89"/>
      <c r="J915" s="89"/>
      <c r="K915" s="89"/>
      <c r="L915" s="89"/>
      <c r="M915" s="89"/>
      <c r="N915" s="89"/>
      <c r="O915" s="89"/>
      <c r="P915" s="89"/>
      <c r="Q915" s="89"/>
      <c r="R915" s="89"/>
      <c r="S915" s="89"/>
      <c r="T915" s="89"/>
      <c r="U915" s="89"/>
      <c r="V915" s="89"/>
      <c r="W915" s="89"/>
      <c r="X915" s="89"/>
      <c r="Y915" s="89"/>
      <c r="Z915" s="89"/>
      <c r="AA915" s="89"/>
      <c r="AB915" s="89"/>
      <c r="AC915" s="89"/>
      <c r="AD915" s="89"/>
    </row>
    <row r="916" spans="1:30" ht="14.5" x14ac:dyDescent="0.35">
      <c r="A916" s="89"/>
      <c r="B916" s="81"/>
      <c r="C916" s="89"/>
      <c r="D916" s="89"/>
      <c r="E916" s="89"/>
      <c r="F916" s="89"/>
      <c r="G916" s="89"/>
      <c r="H916" s="89"/>
      <c r="I916" s="89"/>
      <c r="J916" s="89"/>
      <c r="K916" s="89"/>
      <c r="L916" s="89"/>
      <c r="M916" s="89"/>
      <c r="N916" s="89"/>
      <c r="O916" s="89"/>
      <c r="P916" s="89"/>
      <c r="Q916" s="89"/>
      <c r="R916" s="89"/>
      <c r="S916" s="89"/>
      <c r="T916" s="89"/>
      <c r="U916" s="89"/>
      <c r="V916" s="89"/>
      <c r="W916" s="89"/>
      <c r="X916" s="89"/>
      <c r="Y916" s="89"/>
      <c r="Z916" s="89"/>
      <c r="AA916" s="89"/>
      <c r="AB916" s="89"/>
      <c r="AC916" s="89"/>
      <c r="AD916" s="89"/>
    </row>
    <row r="917" spans="1:30" ht="14.5" x14ac:dyDescent="0.35">
      <c r="A917" s="89"/>
      <c r="B917" s="81"/>
      <c r="C917" s="89"/>
      <c r="D917" s="89"/>
      <c r="E917" s="89"/>
      <c r="F917" s="89"/>
      <c r="G917" s="89"/>
      <c r="H917" s="89"/>
      <c r="I917" s="89"/>
      <c r="J917" s="89"/>
      <c r="K917" s="89"/>
      <c r="L917" s="89"/>
      <c r="M917" s="89"/>
      <c r="N917" s="89"/>
      <c r="O917" s="89"/>
      <c r="P917" s="89"/>
      <c r="Q917" s="89"/>
      <c r="R917" s="89"/>
      <c r="S917" s="89"/>
      <c r="T917" s="89"/>
      <c r="U917" s="89"/>
      <c r="V917" s="89"/>
      <c r="W917" s="89"/>
      <c r="X917" s="89"/>
      <c r="Y917" s="89"/>
      <c r="Z917" s="89"/>
      <c r="AA917" s="89"/>
      <c r="AB917" s="89"/>
      <c r="AC917" s="89"/>
      <c r="AD917" s="89"/>
    </row>
    <row r="918" spans="1:30" ht="14.5" x14ac:dyDescent="0.35">
      <c r="A918" s="89"/>
      <c r="B918" s="81"/>
      <c r="C918" s="89"/>
      <c r="D918" s="89"/>
      <c r="E918" s="89"/>
      <c r="F918" s="89"/>
      <c r="G918" s="89"/>
      <c r="H918" s="89"/>
      <c r="I918" s="89"/>
      <c r="J918" s="89"/>
      <c r="K918" s="89"/>
      <c r="L918" s="89"/>
      <c r="M918" s="89"/>
      <c r="N918" s="89"/>
      <c r="O918" s="89"/>
      <c r="P918" s="89"/>
      <c r="Q918" s="89"/>
      <c r="R918" s="89"/>
      <c r="S918" s="89"/>
      <c r="T918" s="89"/>
      <c r="U918" s="89"/>
      <c r="V918" s="89"/>
      <c r="W918" s="89"/>
      <c r="X918" s="89"/>
      <c r="Y918" s="89"/>
      <c r="Z918" s="89"/>
      <c r="AA918" s="89"/>
      <c r="AB918" s="89"/>
      <c r="AC918" s="89"/>
      <c r="AD918" s="89"/>
    </row>
    <row r="919" spans="1:30" ht="14.5" x14ac:dyDescent="0.35">
      <c r="A919" s="89"/>
      <c r="B919" s="81"/>
      <c r="C919" s="89"/>
      <c r="D919" s="89"/>
      <c r="E919" s="89"/>
      <c r="F919" s="89"/>
      <c r="G919" s="89"/>
      <c r="H919" s="89"/>
      <c r="I919" s="89"/>
      <c r="J919" s="89"/>
      <c r="K919" s="89"/>
      <c r="L919" s="89"/>
      <c r="M919" s="89"/>
      <c r="N919" s="89"/>
      <c r="O919" s="89"/>
      <c r="P919" s="89"/>
      <c r="Q919" s="89"/>
      <c r="R919" s="89"/>
      <c r="S919" s="89"/>
      <c r="T919" s="89"/>
      <c r="U919" s="89"/>
      <c r="V919" s="89"/>
      <c r="W919" s="89"/>
      <c r="X919" s="89"/>
      <c r="Y919" s="89"/>
      <c r="Z919" s="89"/>
      <c r="AA919" s="89"/>
      <c r="AB919" s="89"/>
      <c r="AC919" s="89"/>
      <c r="AD919" s="89"/>
    </row>
    <row r="920" spans="1:30" ht="14.5" x14ac:dyDescent="0.35">
      <c r="A920" s="89"/>
      <c r="B920" s="81"/>
      <c r="C920" s="89"/>
      <c r="D920" s="89"/>
      <c r="E920" s="89"/>
      <c r="F920" s="89"/>
      <c r="G920" s="89"/>
      <c r="H920" s="89"/>
      <c r="I920" s="89"/>
      <c r="J920" s="89"/>
      <c r="K920" s="89"/>
      <c r="L920" s="89"/>
      <c r="M920" s="89"/>
      <c r="N920" s="89"/>
      <c r="O920" s="89"/>
      <c r="P920" s="89"/>
      <c r="Q920" s="89"/>
      <c r="R920" s="89"/>
      <c r="S920" s="89"/>
      <c r="T920" s="89"/>
      <c r="U920" s="89"/>
      <c r="V920" s="89"/>
      <c r="W920" s="89"/>
      <c r="X920" s="89"/>
      <c r="Y920" s="89"/>
      <c r="Z920" s="89"/>
      <c r="AA920" s="89"/>
      <c r="AB920" s="89"/>
      <c r="AC920" s="89"/>
      <c r="AD920" s="89"/>
    </row>
    <row r="921" spans="1:30" ht="14.5" x14ac:dyDescent="0.35">
      <c r="A921" s="89"/>
      <c r="B921" s="81"/>
      <c r="C921" s="89"/>
      <c r="D921" s="89"/>
      <c r="E921" s="89"/>
      <c r="F921" s="89"/>
      <c r="G921" s="89"/>
      <c r="H921" s="89"/>
      <c r="I921" s="89"/>
      <c r="J921" s="89"/>
      <c r="K921" s="89"/>
      <c r="L921" s="89"/>
      <c r="M921" s="89"/>
      <c r="N921" s="89"/>
      <c r="O921" s="89"/>
      <c r="P921" s="89"/>
      <c r="Q921" s="89"/>
      <c r="R921" s="89"/>
      <c r="S921" s="89"/>
      <c r="T921" s="89"/>
      <c r="U921" s="89"/>
      <c r="V921" s="89"/>
      <c r="W921" s="89"/>
      <c r="X921" s="89"/>
      <c r="Y921" s="89"/>
      <c r="Z921" s="89"/>
      <c r="AA921" s="89"/>
      <c r="AB921" s="89"/>
      <c r="AC921" s="89"/>
      <c r="AD921" s="89"/>
    </row>
    <row r="922" spans="1:30" ht="14.5" x14ac:dyDescent="0.35">
      <c r="A922" s="89"/>
      <c r="B922" s="81"/>
      <c r="C922" s="89"/>
      <c r="D922" s="89"/>
      <c r="E922" s="89"/>
      <c r="F922" s="89"/>
      <c r="G922" s="89"/>
      <c r="H922" s="89"/>
      <c r="I922" s="89"/>
      <c r="J922" s="89"/>
      <c r="K922" s="89"/>
      <c r="L922" s="89"/>
      <c r="M922" s="89"/>
      <c r="N922" s="89"/>
      <c r="O922" s="89"/>
      <c r="P922" s="89"/>
      <c r="Q922" s="89"/>
      <c r="R922" s="89"/>
      <c r="S922" s="89"/>
      <c r="T922" s="89"/>
      <c r="U922" s="89"/>
      <c r="V922" s="89"/>
      <c r="W922" s="89"/>
      <c r="X922" s="89"/>
      <c r="Y922" s="89"/>
      <c r="Z922" s="89"/>
      <c r="AA922" s="89"/>
      <c r="AB922" s="89"/>
      <c r="AC922" s="89"/>
      <c r="AD922" s="89"/>
    </row>
    <row r="923" spans="1:30" ht="14.5" x14ac:dyDescent="0.35">
      <c r="A923" s="89"/>
      <c r="B923" s="81"/>
      <c r="C923" s="89"/>
      <c r="D923" s="89"/>
      <c r="E923" s="89"/>
      <c r="F923" s="89"/>
      <c r="G923" s="89"/>
      <c r="H923" s="89"/>
      <c r="I923" s="89"/>
      <c r="J923" s="89"/>
      <c r="K923" s="89"/>
      <c r="L923" s="89"/>
      <c r="M923" s="89"/>
      <c r="N923" s="89"/>
      <c r="O923" s="89"/>
      <c r="P923" s="89"/>
      <c r="Q923" s="89"/>
      <c r="R923" s="89"/>
      <c r="S923" s="89"/>
      <c r="T923" s="89"/>
      <c r="U923" s="89"/>
      <c r="V923" s="89"/>
      <c r="W923" s="89"/>
      <c r="X923" s="89"/>
      <c r="Y923" s="89"/>
      <c r="Z923" s="89"/>
      <c r="AA923" s="89"/>
      <c r="AB923" s="89"/>
      <c r="AC923" s="89"/>
      <c r="AD923" s="89"/>
    </row>
    <row r="924" spans="1:30" ht="14.5" x14ac:dyDescent="0.35">
      <c r="A924" s="89"/>
      <c r="B924" s="81"/>
      <c r="C924" s="89"/>
      <c r="D924" s="89"/>
      <c r="E924" s="89"/>
      <c r="F924" s="89"/>
      <c r="G924" s="89"/>
      <c r="H924" s="89"/>
      <c r="I924" s="89"/>
      <c r="J924" s="89"/>
      <c r="K924" s="89"/>
      <c r="L924" s="89"/>
      <c r="M924" s="89"/>
      <c r="N924" s="89"/>
      <c r="O924" s="89"/>
      <c r="P924" s="89"/>
      <c r="Q924" s="89"/>
      <c r="R924" s="89"/>
      <c r="S924" s="89"/>
      <c r="T924" s="89"/>
      <c r="U924" s="89"/>
      <c r="V924" s="89"/>
      <c r="W924" s="89"/>
      <c r="X924" s="89"/>
      <c r="Y924" s="89"/>
      <c r="Z924" s="89"/>
      <c r="AA924" s="89"/>
      <c r="AB924" s="89"/>
      <c r="AC924" s="89"/>
      <c r="AD924" s="89"/>
    </row>
    <row r="925" spans="1:30" ht="14.5" x14ac:dyDescent="0.35">
      <c r="A925" s="89"/>
      <c r="B925" s="81"/>
      <c r="C925" s="89"/>
      <c r="D925" s="89"/>
      <c r="E925" s="89"/>
      <c r="F925" s="89"/>
      <c r="G925" s="89"/>
      <c r="H925" s="89"/>
      <c r="I925" s="89"/>
      <c r="J925" s="89"/>
      <c r="K925" s="89"/>
      <c r="L925" s="89"/>
      <c r="M925" s="89"/>
      <c r="N925" s="89"/>
      <c r="O925" s="89"/>
      <c r="P925" s="89"/>
      <c r="Q925" s="89"/>
      <c r="R925" s="89"/>
      <c r="S925" s="89"/>
      <c r="T925" s="89"/>
      <c r="U925" s="89"/>
      <c r="V925" s="89"/>
      <c r="W925" s="89"/>
      <c r="X925" s="89"/>
      <c r="Y925" s="89"/>
      <c r="Z925" s="89"/>
      <c r="AA925" s="89"/>
      <c r="AB925" s="89"/>
      <c r="AC925" s="89"/>
      <c r="AD925" s="89"/>
    </row>
    <row r="926" spans="1:30" ht="14.5" x14ac:dyDescent="0.35">
      <c r="A926" s="89"/>
      <c r="B926" s="81"/>
      <c r="C926" s="89"/>
      <c r="D926" s="89"/>
      <c r="E926" s="89"/>
      <c r="F926" s="89"/>
      <c r="G926" s="89"/>
      <c r="H926" s="89"/>
      <c r="I926" s="89"/>
      <c r="J926" s="89"/>
      <c r="K926" s="89"/>
      <c r="L926" s="89"/>
      <c r="M926" s="89"/>
      <c r="N926" s="89"/>
      <c r="O926" s="89"/>
      <c r="P926" s="89"/>
      <c r="Q926" s="89"/>
      <c r="R926" s="89"/>
      <c r="S926" s="89"/>
      <c r="T926" s="89"/>
      <c r="U926" s="89"/>
      <c r="V926" s="89"/>
      <c r="W926" s="89"/>
      <c r="X926" s="89"/>
      <c r="Y926" s="89"/>
      <c r="Z926" s="89"/>
      <c r="AA926" s="89"/>
      <c r="AB926" s="89"/>
      <c r="AC926" s="89"/>
      <c r="AD926" s="89"/>
    </row>
    <row r="927" spans="1:30" ht="14.5" x14ac:dyDescent="0.35">
      <c r="A927" s="89"/>
      <c r="B927" s="81"/>
      <c r="C927" s="89"/>
      <c r="D927" s="89"/>
      <c r="E927" s="89"/>
      <c r="F927" s="89"/>
      <c r="G927" s="89"/>
      <c r="H927" s="89"/>
      <c r="I927" s="89"/>
      <c r="J927" s="89"/>
      <c r="K927" s="89"/>
      <c r="L927" s="89"/>
      <c r="M927" s="89"/>
      <c r="N927" s="89"/>
      <c r="O927" s="89"/>
      <c r="P927" s="89"/>
      <c r="Q927" s="89"/>
      <c r="R927" s="89"/>
      <c r="S927" s="89"/>
      <c r="T927" s="89"/>
      <c r="U927" s="89"/>
      <c r="V927" s="89"/>
      <c r="W927" s="89"/>
      <c r="X927" s="89"/>
      <c r="Y927" s="89"/>
      <c r="Z927" s="89"/>
      <c r="AA927" s="89"/>
      <c r="AB927" s="89"/>
      <c r="AC927" s="89"/>
      <c r="AD927" s="89"/>
    </row>
    <row r="928" spans="1:30" ht="14.5" x14ac:dyDescent="0.35">
      <c r="A928" s="89"/>
      <c r="B928" s="81"/>
      <c r="C928" s="89"/>
      <c r="D928" s="89"/>
      <c r="E928" s="89"/>
      <c r="F928" s="89"/>
      <c r="G928" s="89"/>
      <c r="H928" s="89"/>
      <c r="I928" s="89"/>
      <c r="J928" s="89"/>
      <c r="K928" s="89"/>
      <c r="L928" s="89"/>
      <c r="M928" s="89"/>
      <c r="N928" s="89"/>
      <c r="O928" s="89"/>
      <c r="P928" s="89"/>
      <c r="Q928" s="89"/>
      <c r="R928" s="89"/>
      <c r="S928" s="89"/>
      <c r="T928" s="89"/>
      <c r="U928" s="89"/>
      <c r="V928" s="89"/>
      <c r="W928" s="89"/>
      <c r="X928" s="89"/>
      <c r="Y928" s="89"/>
      <c r="Z928" s="89"/>
      <c r="AA928" s="89"/>
      <c r="AB928" s="89"/>
      <c r="AC928" s="89"/>
      <c r="AD928" s="89"/>
    </row>
    <row r="929" spans="1:30" ht="14.5" x14ac:dyDescent="0.35">
      <c r="A929" s="89"/>
      <c r="B929" s="81"/>
      <c r="C929" s="89"/>
      <c r="D929" s="89"/>
      <c r="E929" s="89"/>
      <c r="F929" s="89"/>
      <c r="G929" s="89"/>
      <c r="H929" s="89"/>
      <c r="I929" s="89"/>
      <c r="J929" s="89"/>
      <c r="K929" s="89"/>
      <c r="L929" s="89"/>
      <c r="M929" s="89"/>
      <c r="N929" s="89"/>
      <c r="O929" s="89"/>
      <c r="P929" s="89"/>
      <c r="Q929" s="89"/>
      <c r="R929" s="89"/>
      <c r="S929" s="89"/>
      <c r="T929" s="89"/>
      <c r="U929" s="89"/>
      <c r="V929" s="89"/>
      <c r="W929" s="89"/>
      <c r="X929" s="89"/>
      <c r="Y929" s="89"/>
      <c r="Z929" s="89"/>
      <c r="AA929" s="89"/>
      <c r="AB929" s="89"/>
      <c r="AC929" s="89"/>
      <c r="AD929" s="89"/>
    </row>
    <row r="930" spans="1:30" ht="14.5" x14ac:dyDescent="0.35">
      <c r="A930" s="89"/>
      <c r="B930" s="81"/>
      <c r="C930" s="89"/>
      <c r="D930" s="89"/>
      <c r="E930" s="89"/>
      <c r="F930" s="89"/>
      <c r="G930" s="89"/>
      <c r="H930" s="89"/>
      <c r="I930" s="89"/>
      <c r="J930" s="89"/>
      <c r="K930" s="89"/>
      <c r="L930" s="89"/>
      <c r="M930" s="89"/>
      <c r="N930" s="89"/>
      <c r="O930" s="89"/>
      <c r="P930" s="89"/>
      <c r="Q930" s="89"/>
      <c r="R930" s="89"/>
      <c r="S930" s="89"/>
      <c r="T930" s="89"/>
      <c r="U930" s="89"/>
      <c r="V930" s="89"/>
      <c r="W930" s="89"/>
      <c r="X930" s="89"/>
      <c r="Y930" s="89"/>
      <c r="Z930" s="89"/>
      <c r="AA930" s="89"/>
      <c r="AB930" s="89"/>
      <c r="AC930" s="89"/>
      <c r="AD930" s="89"/>
    </row>
    <row r="931" spans="1:30" ht="14.5" x14ac:dyDescent="0.35">
      <c r="A931" s="89"/>
      <c r="B931" s="81"/>
      <c r="C931" s="89"/>
      <c r="D931" s="89"/>
      <c r="E931" s="89"/>
      <c r="F931" s="89"/>
      <c r="G931" s="89"/>
      <c r="H931" s="89"/>
      <c r="I931" s="89"/>
      <c r="J931" s="89"/>
      <c r="K931" s="89"/>
      <c r="L931" s="89"/>
      <c r="M931" s="89"/>
      <c r="N931" s="89"/>
      <c r="O931" s="89"/>
      <c r="P931" s="89"/>
      <c r="Q931" s="89"/>
      <c r="R931" s="89"/>
      <c r="S931" s="89"/>
      <c r="T931" s="89"/>
      <c r="U931" s="89"/>
      <c r="V931" s="89"/>
      <c r="W931" s="89"/>
      <c r="X931" s="89"/>
      <c r="Y931" s="89"/>
      <c r="Z931" s="89"/>
      <c r="AA931" s="89"/>
      <c r="AB931" s="89"/>
      <c r="AC931" s="89"/>
      <c r="AD931" s="89"/>
    </row>
    <row r="932" spans="1:30" ht="14.5" x14ac:dyDescent="0.35">
      <c r="A932" s="89"/>
      <c r="B932" s="81"/>
      <c r="C932" s="89"/>
      <c r="D932" s="89"/>
      <c r="E932" s="89"/>
      <c r="F932" s="89"/>
      <c r="G932" s="89"/>
      <c r="H932" s="89"/>
      <c r="I932" s="89"/>
      <c r="J932" s="89"/>
      <c r="K932" s="89"/>
      <c r="L932" s="89"/>
      <c r="M932" s="89"/>
      <c r="N932" s="89"/>
      <c r="O932" s="89"/>
      <c r="P932" s="89"/>
      <c r="Q932" s="89"/>
      <c r="R932" s="89"/>
      <c r="S932" s="89"/>
      <c r="T932" s="89"/>
      <c r="U932" s="89"/>
      <c r="V932" s="89"/>
      <c r="W932" s="89"/>
      <c r="X932" s="89"/>
      <c r="Y932" s="89"/>
      <c r="Z932" s="89"/>
      <c r="AA932" s="89"/>
      <c r="AB932" s="89"/>
      <c r="AC932" s="89"/>
      <c r="AD932" s="89"/>
    </row>
    <row r="933" spans="1:30" ht="14.5" x14ac:dyDescent="0.35">
      <c r="A933" s="89"/>
      <c r="B933" s="81"/>
      <c r="C933" s="89"/>
      <c r="D933" s="89"/>
      <c r="E933" s="89"/>
      <c r="F933" s="89"/>
      <c r="G933" s="89"/>
      <c r="H933" s="89"/>
      <c r="I933" s="89"/>
      <c r="J933" s="89"/>
      <c r="K933" s="89"/>
      <c r="L933" s="89"/>
      <c r="M933" s="89"/>
      <c r="N933" s="89"/>
      <c r="O933" s="89"/>
      <c r="P933" s="89"/>
      <c r="Q933" s="89"/>
      <c r="R933" s="89"/>
      <c r="S933" s="89"/>
      <c r="T933" s="89"/>
      <c r="U933" s="89"/>
      <c r="V933" s="89"/>
      <c r="W933" s="89"/>
      <c r="X933" s="89"/>
      <c r="Y933" s="89"/>
      <c r="Z933" s="89"/>
      <c r="AA933" s="89"/>
      <c r="AB933" s="89"/>
      <c r="AC933" s="89"/>
      <c r="AD933" s="89"/>
    </row>
    <row r="934" spans="1:30" ht="14.5" x14ac:dyDescent="0.35">
      <c r="A934" s="89"/>
      <c r="B934" s="81"/>
      <c r="C934" s="89"/>
      <c r="D934" s="89"/>
      <c r="E934" s="89"/>
      <c r="F934" s="89"/>
      <c r="G934" s="89"/>
      <c r="H934" s="89"/>
      <c r="I934" s="89"/>
      <c r="J934" s="89"/>
      <c r="K934" s="89"/>
      <c r="L934" s="89"/>
      <c r="M934" s="89"/>
      <c r="N934" s="89"/>
      <c r="O934" s="89"/>
      <c r="P934" s="89"/>
      <c r="Q934" s="89"/>
      <c r="R934" s="89"/>
      <c r="S934" s="89"/>
      <c r="T934" s="89"/>
      <c r="U934" s="89"/>
      <c r="V934" s="89"/>
      <c r="W934" s="89"/>
      <c r="X934" s="89"/>
      <c r="Y934" s="89"/>
      <c r="Z934" s="89"/>
      <c r="AA934" s="89"/>
      <c r="AB934" s="89"/>
      <c r="AC934" s="89"/>
      <c r="AD934" s="89"/>
    </row>
    <row r="935" spans="1:30" ht="14.5" x14ac:dyDescent="0.35">
      <c r="A935" s="89"/>
      <c r="B935" s="81"/>
      <c r="C935" s="89"/>
      <c r="D935" s="89"/>
      <c r="E935" s="89"/>
      <c r="F935" s="89"/>
      <c r="G935" s="89"/>
      <c r="H935" s="89"/>
      <c r="I935" s="89"/>
      <c r="J935" s="89"/>
      <c r="K935" s="89"/>
      <c r="L935" s="89"/>
      <c r="M935" s="89"/>
      <c r="N935" s="89"/>
      <c r="O935" s="89"/>
      <c r="P935" s="89"/>
      <c r="Q935" s="89"/>
      <c r="R935" s="89"/>
      <c r="S935" s="89"/>
      <c r="T935" s="89"/>
      <c r="U935" s="89"/>
      <c r="V935" s="89"/>
      <c r="W935" s="89"/>
      <c r="X935" s="89"/>
      <c r="Y935" s="89"/>
      <c r="Z935" s="89"/>
      <c r="AA935" s="89"/>
      <c r="AB935" s="89"/>
      <c r="AC935" s="89"/>
      <c r="AD935" s="89"/>
    </row>
    <row r="936" spans="1:30" ht="14.5" x14ac:dyDescent="0.35">
      <c r="A936" s="89"/>
      <c r="B936" s="81"/>
      <c r="C936" s="89"/>
      <c r="D936" s="89"/>
      <c r="E936" s="89"/>
      <c r="F936" s="89"/>
      <c r="G936" s="89"/>
      <c r="H936" s="89"/>
      <c r="I936" s="89"/>
      <c r="J936" s="89"/>
      <c r="K936" s="89"/>
      <c r="L936" s="89"/>
      <c r="M936" s="89"/>
      <c r="N936" s="89"/>
      <c r="O936" s="89"/>
      <c r="P936" s="89"/>
      <c r="Q936" s="89"/>
      <c r="R936" s="89"/>
      <c r="S936" s="89"/>
      <c r="T936" s="89"/>
      <c r="U936" s="89"/>
      <c r="V936" s="89"/>
      <c r="W936" s="89"/>
      <c r="X936" s="89"/>
      <c r="Y936" s="89"/>
      <c r="Z936" s="89"/>
      <c r="AA936" s="89"/>
      <c r="AB936" s="89"/>
      <c r="AC936" s="89"/>
      <c r="AD936" s="89"/>
    </row>
    <row r="937" spans="1:30" ht="14.5" x14ac:dyDescent="0.35">
      <c r="A937" s="89"/>
      <c r="B937" s="81"/>
      <c r="C937" s="89"/>
      <c r="D937" s="89"/>
      <c r="E937" s="89"/>
      <c r="F937" s="89"/>
      <c r="G937" s="89"/>
      <c r="H937" s="89"/>
      <c r="I937" s="89"/>
      <c r="J937" s="89"/>
      <c r="K937" s="89"/>
      <c r="L937" s="89"/>
      <c r="M937" s="89"/>
      <c r="N937" s="89"/>
      <c r="O937" s="89"/>
      <c r="P937" s="89"/>
      <c r="Q937" s="89"/>
      <c r="R937" s="89"/>
      <c r="S937" s="89"/>
      <c r="T937" s="89"/>
      <c r="U937" s="89"/>
      <c r="V937" s="89"/>
      <c r="W937" s="89"/>
      <c r="X937" s="89"/>
      <c r="Y937" s="89"/>
      <c r="Z937" s="89"/>
      <c r="AA937" s="89"/>
      <c r="AB937" s="89"/>
      <c r="AC937" s="89"/>
      <c r="AD937" s="89"/>
    </row>
    <row r="938" spans="1:30" ht="14.5" x14ac:dyDescent="0.35">
      <c r="A938" s="89"/>
      <c r="B938" s="81"/>
      <c r="C938" s="89"/>
      <c r="D938" s="89"/>
      <c r="E938" s="89"/>
      <c r="F938" s="89"/>
      <c r="G938" s="89"/>
      <c r="H938" s="89"/>
      <c r="I938" s="89"/>
      <c r="J938" s="89"/>
      <c r="K938" s="89"/>
      <c r="L938" s="89"/>
      <c r="M938" s="89"/>
      <c r="N938" s="89"/>
      <c r="O938" s="89"/>
      <c r="P938" s="89"/>
      <c r="Q938" s="89"/>
      <c r="R938" s="89"/>
      <c r="S938" s="89"/>
      <c r="T938" s="89"/>
      <c r="U938" s="89"/>
      <c r="V938" s="89"/>
      <c r="W938" s="89"/>
      <c r="X938" s="89"/>
      <c r="Y938" s="89"/>
      <c r="Z938" s="89"/>
      <c r="AA938" s="89"/>
      <c r="AB938" s="89"/>
      <c r="AC938" s="89"/>
      <c r="AD938" s="89"/>
    </row>
    <row r="939" spans="1:30" ht="14.5" x14ac:dyDescent="0.35">
      <c r="A939" s="89"/>
      <c r="B939" s="81"/>
      <c r="C939" s="89"/>
      <c r="D939" s="89"/>
      <c r="E939" s="89"/>
      <c r="F939" s="89"/>
      <c r="G939" s="89"/>
      <c r="H939" s="89"/>
      <c r="I939" s="89"/>
      <c r="J939" s="89"/>
      <c r="K939" s="89"/>
      <c r="L939" s="89"/>
      <c r="M939" s="89"/>
      <c r="N939" s="89"/>
      <c r="O939" s="89"/>
      <c r="P939" s="89"/>
      <c r="Q939" s="89"/>
      <c r="R939" s="89"/>
      <c r="S939" s="89"/>
      <c r="T939" s="89"/>
      <c r="U939" s="89"/>
      <c r="V939" s="89"/>
      <c r="W939" s="89"/>
      <c r="X939" s="89"/>
      <c r="Y939" s="89"/>
      <c r="Z939" s="89"/>
      <c r="AA939" s="89"/>
      <c r="AB939" s="89"/>
      <c r="AC939" s="89"/>
      <c r="AD939" s="89"/>
    </row>
    <row r="940" spans="1:30" ht="14.5" x14ac:dyDescent="0.35">
      <c r="A940" s="89"/>
      <c r="B940" s="81"/>
      <c r="C940" s="89"/>
      <c r="D940" s="89"/>
      <c r="E940" s="89"/>
      <c r="F940" s="89"/>
      <c r="G940" s="89"/>
      <c r="H940" s="89"/>
      <c r="I940" s="89"/>
      <c r="J940" s="89"/>
      <c r="K940" s="89"/>
      <c r="L940" s="89"/>
      <c r="M940" s="89"/>
      <c r="N940" s="89"/>
      <c r="O940" s="89"/>
      <c r="P940" s="89"/>
      <c r="Q940" s="89"/>
      <c r="R940" s="89"/>
      <c r="S940" s="89"/>
      <c r="T940" s="89"/>
      <c r="U940" s="89"/>
      <c r="V940" s="89"/>
      <c r="W940" s="89"/>
      <c r="X940" s="89"/>
      <c r="Y940" s="89"/>
      <c r="Z940" s="89"/>
      <c r="AA940" s="89"/>
      <c r="AB940" s="89"/>
      <c r="AC940" s="89"/>
      <c r="AD940" s="89"/>
    </row>
    <row r="941" spans="1:30" ht="14.5" x14ac:dyDescent="0.35">
      <c r="A941" s="89"/>
      <c r="B941" s="81"/>
      <c r="C941" s="89"/>
      <c r="D941" s="89"/>
      <c r="E941" s="89"/>
      <c r="F941" s="89"/>
      <c r="G941" s="89"/>
      <c r="H941" s="89"/>
      <c r="I941" s="89"/>
      <c r="J941" s="89"/>
      <c r="K941" s="89"/>
      <c r="L941" s="89"/>
      <c r="M941" s="89"/>
      <c r="N941" s="89"/>
      <c r="O941" s="89"/>
      <c r="P941" s="89"/>
      <c r="Q941" s="89"/>
      <c r="R941" s="89"/>
      <c r="S941" s="89"/>
      <c r="T941" s="89"/>
      <c r="U941" s="89"/>
      <c r="V941" s="89"/>
      <c r="W941" s="89"/>
      <c r="X941" s="89"/>
      <c r="Y941" s="89"/>
      <c r="Z941" s="89"/>
      <c r="AA941" s="89"/>
      <c r="AB941" s="89"/>
      <c r="AC941" s="89"/>
      <c r="AD941" s="89"/>
    </row>
    <row r="942" spans="1:30" ht="14.5" x14ac:dyDescent="0.35">
      <c r="A942" s="89"/>
      <c r="B942" s="81"/>
      <c r="C942" s="89"/>
      <c r="D942" s="89"/>
      <c r="E942" s="89"/>
      <c r="F942" s="89"/>
      <c r="G942" s="89"/>
      <c r="H942" s="89"/>
      <c r="I942" s="89"/>
      <c r="J942" s="89"/>
      <c r="K942" s="89"/>
      <c r="L942" s="89"/>
      <c r="M942" s="89"/>
      <c r="N942" s="89"/>
      <c r="O942" s="89"/>
      <c r="P942" s="89"/>
      <c r="Q942" s="89"/>
      <c r="R942" s="89"/>
      <c r="S942" s="89"/>
      <c r="T942" s="89"/>
      <c r="U942" s="89"/>
      <c r="V942" s="89"/>
      <c r="W942" s="89"/>
      <c r="X942" s="89"/>
      <c r="Y942" s="89"/>
      <c r="Z942" s="89"/>
      <c r="AA942" s="89"/>
      <c r="AB942" s="89"/>
      <c r="AC942" s="89"/>
      <c r="AD942" s="89"/>
    </row>
    <row r="943" spans="1:30" ht="14.5" x14ac:dyDescent="0.35">
      <c r="A943" s="89"/>
      <c r="B943" s="81"/>
      <c r="C943" s="89"/>
      <c r="D943" s="89"/>
      <c r="E943" s="89"/>
      <c r="F943" s="89"/>
      <c r="G943" s="89"/>
      <c r="H943" s="89"/>
      <c r="I943" s="89"/>
      <c r="J943" s="89"/>
      <c r="K943" s="89"/>
      <c r="L943" s="89"/>
      <c r="M943" s="89"/>
      <c r="N943" s="89"/>
      <c r="O943" s="89"/>
      <c r="P943" s="89"/>
      <c r="Q943" s="89"/>
      <c r="R943" s="89"/>
      <c r="S943" s="89"/>
      <c r="T943" s="89"/>
      <c r="U943" s="89"/>
      <c r="V943" s="89"/>
      <c r="W943" s="89"/>
      <c r="X943" s="89"/>
      <c r="Y943" s="89"/>
      <c r="Z943" s="89"/>
      <c r="AA943" s="89"/>
      <c r="AB943" s="89"/>
      <c r="AC943" s="89"/>
      <c r="AD943" s="89"/>
    </row>
    <row r="944" spans="1:30" ht="14.5" x14ac:dyDescent="0.35">
      <c r="A944" s="89"/>
      <c r="B944" s="81"/>
      <c r="C944" s="89"/>
      <c r="D944" s="89"/>
      <c r="E944" s="89"/>
      <c r="F944" s="89"/>
      <c r="G944" s="89"/>
      <c r="H944" s="89"/>
      <c r="I944" s="89"/>
      <c r="J944" s="89"/>
      <c r="K944" s="89"/>
      <c r="L944" s="89"/>
      <c r="M944" s="89"/>
      <c r="N944" s="89"/>
      <c r="O944" s="89"/>
      <c r="P944" s="89"/>
      <c r="Q944" s="89"/>
      <c r="R944" s="89"/>
      <c r="S944" s="89"/>
      <c r="T944" s="89"/>
      <c r="U944" s="89"/>
      <c r="V944" s="89"/>
      <c r="W944" s="89"/>
      <c r="X944" s="89"/>
      <c r="Y944" s="89"/>
      <c r="Z944" s="89"/>
      <c r="AA944" s="89"/>
      <c r="AB944" s="89"/>
      <c r="AC944" s="89"/>
      <c r="AD944" s="89"/>
    </row>
    <row r="945" spans="1:30" ht="14.5" x14ac:dyDescent="0.35">
      <c r="A945" s="89"/>
      <c r="B945" s="81"/>
      <c r="C945" s="89"/>
      <c r="D945" s="89"/>
      <c r="E945" s="89"/>
      <c r="F945" s="89"/>
      <c r="G945" s="89"/>
      <c r="H945" s="89"/>
      <c r="I945" s="89"/>
      <c r="J945" s="89"/>
      <c r="K945" s="89"/>
      <c r="L945" s="89"/>
      <c r="M945" s="89"/>
      <c r="N945" s="89"/>
      <c r="O945" s="89"/>
      <c r="P945" s="89"/>
      <c r="Q945" s="89"/>
      <c r="R945" s="89"/>
      <c r="S945" s="89"/>
      <c r="T945" s="89"/>
      <c r="U945" s="89"/>
      <c r="V945" s="89"/>
      <c r="W945" s="89"/>
      <c r="X945" s="89"/>
      <c r="Y945" s="89"/>
      <c r="Z945" s="89"/>
      <c r="AA945" s="89"/>
      <c r="AB945" s="89"/>
      <c r="AC945" s="89"/>
      <c r="AD945" s="89"/>
    </row>
    <row r="946" spans="1:30" ht="14.5" x14ac:dyDescent="0.35">
      <c r="A946" s="89"/>
      <c r="B946" s="81"/>
      <c r="C946" s="89"/>
      <c r="D946" s="89"/>
      <c r="E946" s="89"/>
      <c r="F946" s="89"/>
      <c r="G946" s="89"/>
      <c r="H946" s="89"/>
      <c r="I946" s="89"/>
      <c r="J946" s="89"/>
      <c r="K946" s="89"/>
      <c r="L946" s="89"/>
      <c r="M946" s="89"/>
      <c r="N946" s="89"/>
      <c r="O946" s="89"/>
      <c r="P946" s="89"/>
      <c r="Q946" s="89"/>
      <c r="R946" s="89"/>
      <c r="S946" s="89"/>
      <c r="T946" s="89"/>
      <c r="U946" s="89"/>
      <c r="V946" s="89"/>
      <c r="W946" s="89"/>
      <c r="X946" s="89"/>
      <c r="Y946" s="89"/>
      <c r="Z946" s="89"/>
      <c r="AA946" s="89"/>
      <c r="AB946" s="89"/>
      <c r="AC946" s="89"/>
      <c r="AD946" s="89"/>
    </row>
    <row r="947" spans="1:30" ht="14.5" x14ac:dyDescent="0.35">
      <c r="A947" s="89"/>
      <c r="B947" s="81"/>
      <c r="C947" s="89"/>
      <c r="D947" s="89"/>
      <c r="E947" s="89"/>
      <c r="F947" s="89"/>
      <c r="G947" s="89"/>
      <c r="H947" s="89"/>
      <c r="I947" s="89"/>
      <c r="J947" s="89"/>
      <c r="K947" s="89"/>
      <c r="L947" s="89"/>
      <c r="M947" s="89"/>
      <c r="N947" s="89"/>
      <c r="O947" s="89"/>
      <c r="P947" s="89"/>
      <c r="Q947" s="89"/>
      <c r="R947" s="89"/>
      <c r="S947" s="89"/>
      <c r="T947" s="89"/>
      <c r="U947" s="89"/>
      <c r="V947" s="89"/>
      <c r="W947" s="89"/>
      <c r="X947" s="89"/>
      <c r="Y947" s="89"/>
      <c r="Z947" s="89"/>
      <c r="AA947" s="89"/>
      <c r="AB947" s="89"/>
      <c r="AC947" s="89"/>
      <c r="AD947" s="89"/>
    </row>
    <row r="948" spans="1:30" ht="14.5" x14ac:dyDescent="0.35">
      <c r="A948" s="89"/>
      <c r="B948" s="81"/>
      <c r="C948" s="89"/>
      <c r="D948" s="89"/>
      <c r="E948" s="89"/>
      <c r="F948" s="89"/>
      <c r="G948" s="89"/>
      <c r="H948" s="89"/>
      <c r="I948" s="89"/>
      <c r="J948" s="89"/>
      <c r="K948" s="89"/>
      <c r="L948" s="89"/>
      <c r="M948" s="89"/>
      <c r="N948" s="89"/>
      <c r="O948" s="89"/>
      <c r="P948" s="89"/>
      <c r="Q948" s="89"/>
      <c r="R948" s="89"/>
      <c r="S948" s="89"/>
      <c r="T948" s="89"/>
      <c r="U948" s="89"/>
      <c r="V948" s="89"/>
      <c r="W948" s="89"/>
      <c r="X948" s="89"/>
      <c r="Y948" s="89"/>
      <c r="Z948" s="89"/>
      <c r="AA948" s="89"/>
      <c r="AB948" s="89"/>
      <c r="AC948" s="89"/>
      <c r="AD948" s="89"/>
    </row>
    <row r="949" spans="1:30" ht="14.5" x14ac:dyDescent="0.35">
      <c r="A949" s="89"/>
      <c r="B949" s="81"/>
      <c r="C949" s="89"/>
      <c r="D949" s="89"/>
      <c r="E949" s="89"/>
      <c r="F949" s="89"/>
      <c r="G949" s="89"/>
      <c r="H949" s="89"/>
      <c r="I949" s="89"/>
      <c r="J949" s="89"/>
      <c r="K949" s="89"/>
      <c r="L949" s="89"/>
      <c r="M949" s="89"/>
      <c r="N949" s="89"/>
      <c r="O949" s="89"/>
      <c r="P949" s="89"/>
      <c r="Q949" s="89"/>
      <c r="R949" s="89"/>
      <c r="S949" s="89"/>
      <c r="T949" s="89"/>
      <c r="U949" s="89"/>
      <c r="V949" s="89"/>
      <c r="W949" s="89"/>
      <c r="X949" s="89"/>
      <c r="Y949" s="89"/>
      <c r="Z949" s="89"/>
      <c r="AA949" s="89"/>
      <c r="AB949" s="89"/>
      <c r="AC949" s="89"/>
      <c r="AD949" s="89"/>
    </row>
    <row r="950" spans="1:30" ht="14.5" x14ac:dyDescent="0.35">
      <c r="A950" s="89"/>
      <c r="B950" s="81"/>
      <c r="C950" s="89"/>
      <c r="D950" s="89"/>
      <c r="E950" s="89"/>
      <c r="F950" s="89"/>
      <c r="G950" s="89"/>
      <c r="H950" s="89"/>
      <c r="I950" s="89"/>
      <c r="J950" s="89"/>
      <c r="K950" s="89"/>
      <c r="L950" s="89"/>
      <c r="M950" s="89"/>
      <c r="N950" s="89"/>
      <c r="O950" s="89"/>
      <c r="P950" s="89"/>
      <c r="Q950" s="89"/>
      <c r="R950" s="89"/>
      <c r="S950" s="89"/>
      <c r="T950" s="89"/>
      <c r="U950" s="89"/>
      <c r="V950" s="89"/>
      <c r="W950" s="89"/>
      <c r="X950" s="89"/>
      <c r="Y950" s="89"/>
      <c r="Z950" s="89"/>
      <c r="AA950" s="89"/>
      <c r="AB950" s="89"/>
      <c r="AC950" s="89"/>
      <c r="AD950" s="89"/>
    </row>
    <row r="951" spans="1:30" ht="14.5" x14ac:dyDescent="0.35">
      <c r="A951" s="89"/>
      <c r="B951" s="81"/>
      <c r="C951" s="89"/>
      <c r="D951" s="89"/>
      <c r="E951" s="89"/>
      <c r="F951" s="89"/>
      <c r="G951" s="89"/>
      <c r="H951" s="89"/>
      <c r="I951" s="89"/>
      <c r="J951" s="89"/>
      <c r="K951" s="89"/>
      <c r="L951" s="89"/>
      <c r="M951" s="89"/>
      <c r="N951" s="89"/>
      <c r="O951" s="89"/>
      <c r="P951" s="89"/>
      <c r="Q951" s="89"/>
      <c r="R951" s="89"/>
      <c r="S951" s="89"/>
      <c r="T951" s="89"/>
      <c r="U951" s="89"/>
      <c r="V951" s="89"/>
      <c r="W951" s="89"/>
      <c r="X951" s="89"/>
      <c r="Y951" s="89"/>
      <c r="Z951" s="89"/>
      <c r="AA951" s="89"/>
      <c r="AB951" s="89"/>
      <c r="AC951" s="89"/>
      <c r="AD951" s="89"/>
    </row>
    <row r="952" spans="1:30" ht="14.5" x14ac:dyDescent="0.35">
      <c r="A952" s="89"/>
      <c r="B952" s="81"/>
      <c r="C952" s="89"/>
      <c r="D952" s="89"/>
      <c r="E952" s="89"/>
      <c r="F952" s="89"/>
      <c r="G952" s="89"/>
      <c r="H952" s="89"/>
      <c r="I952" s="89"/>
      <c r="J952" s="89"/>
      <c r="K952" s="89"/>
      <c r="L952" s="89"/>
      <c r="M952" s="89"/>
      <c r="N952" s="89"/>
      <c r="O952" s="89"/>
      <c r="P952" s="89"/>
      <c r="Q952" s="89"/>
      <c r="R952" s="89"/>
      <c r="S952" s="89"/>
      <c r="T952" s="89"/>
      <c r="U952" s="89"/>
      <c r="V952" s="89"/>
      <c r="W952" s="89"/>
      <c r="X952" s="89"/>
      <c r="Y952" s="89"/>
      <c r="Z952" s="89"/>
      <c r="AA952" s="89"/>
      <c r="AB952" s="89"/>
      <c r="AC952" s="89"/>
      <c r="AD952" s="89"/>
    </row>
    <row r="953" spans="1:30" ht="14.5" x14ac:dyDescent="0.35">
      <c r="A953" s="89"/>
      <c r="B953" s="81"/>
      <c r="C953" s="89"/>
      <c r="D953" s="89"/>
      <c r="E953" s="89"/>
      <c r="F953" s="89"/>
      <c r="G953" s="89"/>
      <c r="H953" s="89"/>
      <c r="I953" s="89"/>
      <c r="J953" s="89"/>
      <c r="K953" s="89"/>
      <c r="L953" s="89"/>
      <c r="M953" s="89"/>
      <c r="N953" s="89"/>
      <c r="O953" s="89"/>
      <c r="P953" s="89"/>
      <c r="Q953" s="89"/>
      <c r="R953" s="89"/>
      <c r="S953" s="89"/>
      <c r="T953" s="89"/>
      <c r="U953" s="89"/>
      <c r="V953" s="89"/>
      <c r="W953" s="89"/>
      <c r="X953" s="89"/>
      <c r="Y953" s="89"/>
      <c r="Z953" s="89"/>
      <c r="AA953" s="89"/>
      <c r="AB953" s="89"/>
      <c r="AC953" s="89"/>
      <c r="AD953" s="89"/>
    </row>
    <row r="954" spans="1:30" ht="14.5" x14ac:dyDescent="0.35">
      <c r="A954" s="89"/>
      <c r="B954" s="81"/>
      <c r="C954" s="89"/>
      <c r="D954" s="89"/>
      <c r="E954" s="89"/>
      <c r="F954" s="89"/>
      <c r="G954" s="89"/>
      <c r="H954" s="89"/>
      <c r="I954" s="89"/>
      <c r="J954" s="89"/>
      <c r="K954" s="89"/>
      <c r="L954" s="89"/>
      <c r="M954" s="89"/>
      <c r="N954" s="89"/>
      <c r="O954" s="89"/>
      <c r="P954" s="89"/>
      <c r="Q954" s="89"/>
      <c r="R954" s="89"/>
      <c r="S954" s="89"/>
      <c r="T954" s="89"/>
      <c r="U954" s="89"/>
      <c r="V954" s="89"/>
      <c r="W954" s="89"/>
      <c r="X954" s="89"/>
      <c r="Y954" s="89"/>
      <c r="Z954" s="89"/>
      <c r="AA954" s="89"/>
      <c r="AB954" s="89"/>
      <c r="AC954" s="89"/>
      <c r="AD954" s="89"/>
    </row>
    <row r="955" spans="1:30" ht="14.5" x14ac:dyDescent="0.35">
      <c r="A955" s="89"/>
      <c r="B955" s="81"/>
      <c r="C955" s="89"/>
      <c r="D955" s="89"/>
      <c r="E955" s="89"/>
      <c r="F955" s="89"/>
      <c r="G955" s="89"/>
      <c r="H955" s="89"/>
      <c r="I955" s="89"/>
      <c r="J955" s="89"/>
      <c r="K955" s="89"/>
      <c r="L955" s="89"/>
      <c r="M955" s="89"/>
      <c r="N955" s="89"/>
      <c r="O955" s="89"/>
      <c r="P955" s="89"/>
      <c r="Q955" s="89"/>
      <c r="R955" s="89"/>
      <c r="S955" s="89"/>
      <c r="T955" s="89"/>
      <c r="U955" s="89"/>
      <c r="V955" s="89"/>
      <c r="W955" s="89"/>
      <c r="X955" s="89"/>
      <c r="Y955" s="89"/>
      <c r="Z955" s="89"/>
      <c r="AA955" s="89"/>
      <c r="AB955" s="89"/>
      <c r="AC955" s="89"/>
      <c r="AD955" s="89"/>
    </row>
    <row r="956" spans="1:30" ht="14.5" x14ac:dyDescent="0.35">
      <c r="A956" s="89"/>
      <c r="B956" s="81"/>
      <c r="C956" s="89"/>
      <c r="D956" s="89"/>
      <c r="E956" s="89"/>
      <c r="F956" s="89"/>
      <c r="G956" s="89"/>
      <c r="H956" s="89"/>
      <c r="I956" s="89"/>
      <c r="J956" s="89"/>
      <c r="K956" s="89"/>
      <c r="L956" s="89"/>
      <c r="M956" s="89"/>
      <c r="N956" s="89"/>
      <c r="O956" s="89"/>
      <c r="P956" s="89"/>
      <c r="Q956" s="89"/>
      <c r="R956" s="89"/>
      <c r="S956" s="89"/>
      <c r="T956" s="89"/>
      <c r="U956" s="89"/>
      <c r="V956" s="89"/>
      <c r="W956" s="89"/>
      <c r="X956" s="89"/>
      <c r="Y956" s="89"/>
      <c r="Z956" s="89"/>
      <c r="AA956" s="89"/>
      <c r="AB956" s="89"/>
      <c r="AC956" s="89"/>
      <c r="AD956" s="89"/>
    </row>
    <row r="957" spans="1:30" ht="14.5" x14ac:dyDescent="0.35">
      <c r="A957" s="89"/>
      <c r="B957" s="81"/>
      <c r="C957" s="89"/>
      <c r="D957" s="89"/>
      <c r="E957" s="89"/>
      <c r="F957" s="89"/>
      <c r="G957" s="89"/>
      <c r="H957" s="89"/>
      <c r="I957" s="89"/>
      <c r="J957" s="89"/>
      <c r="K957" s="89"/>
      <c r="L957" s="89"/>
      <c r="M957" s="89"/>
      <c r="N957" s="89"/>
      <c r="O957" s="89"/>
      <c r="P957" s="89"/>
      <c r="Q957" s="89"/>
      <c r="R957" s="89"/>
      <c r="S957" s="89"/>
      <c r="T957" s="89"/>
      <c r="U957" s="89"/>
      <c r="V957" s="89"/>
      <c r="W957" s="89"/>
      <c r="X957" s="89"/>
      <c r="Y957" s="89"/>
      <c r="Z957" s="89"/>
      <c r="AA957" s="89"/>
      <c r="AB957" s="89"/>
      <c r="AC957" s="89"/>
      <c r="AD957" s="89"/>
    </row>
    <row r="958" spans="1:30" ht="14.5" x14ac:dyDescent="0.35">
      <c r="A958" s="89"/>
      <c r="B958" s="81"/>
      <c r="C958" s="89"/>
      <c r="D958" s="89"/>
      <c r="E958" s="89"/>
      <c r="F958" s="89"/>
      <c r="G958" s="89"/>
      <c r="H958" s="89"/>
      <c r="I958" s="89"/>
      <c r="J958" s="89"/>
      <c r="K958" s="89"/>
      <c r="L958" s="89"/>
      <c r="M958" s="89"/>
      <c r="N958" s="89"/>
      <c r="O958" s="89"/>
      <c r="P958" s="89"/>
      <c r="Q958" s="89"/>
      <c r="R958" s="89"/>
      <c r="S958" s="89"/>
      <c r="T958" s="89"/>
      <c r="U958" s="89"/>
      <c r="V958" s="89"/>
      <c r="W958" s="89"/>
      <c r="X958" s="89"/>
      <c r="Y958" s="89"/>
      <c r="Z958" s="89"/>
      <c r="AA958" s="89"/>
      <c r="AB958" s="89"/>
      <c r="AC958" s="89"/>
      <c r="AD958" s="89"/>
    </row>
    <row r="959" spans="1:30" ht="14.5" x14ac:dyDescent="0.35">
      <c r="A959" s="89"/>
      <c r="B959" s="81"/>
      <c r="C959" s="89"/>
      <c r="D959" s="89"/>
      <c r="E959" s="89"/>
      <c r="F959" s="89"/>
      <c r="G959" s="89"/>
      <c r="H959" s="89"/>
      <c r="I959" s="89"/>
      <c r="J959" s="89"/>
      <c r="K959" s="89"/>
      <c r="L959" s="89"/>
      <c r="M959" s="89"/>
      <c r="N959" s="89"/>
      <c r="O959" s="89"/>
      <c r="P959" s="89"/>
      <c r="Q959" s="89"/>
      <c r="R959" s="89"/>
      <c r="S959" s="89"/>
      <c r="T959" s="89"/>
      <c r="U959" s="89"/>
      <c r="V959" s="89"/>
      <c r="W959" s="89"/>
      <c r="X959" s="89"/>
      <c r="Y959" s="89"/>
      <c r="Z959" s="89"/>
      <c r="AA959" s="89"/>
      <c r="AB959" s="89"/>
      <c r="AC959" s="89"/>
      <c r="AD959" s="89"/>
    </row>
    <row r="960" spans="1:30" ht="14.5" x14ac:dyDescent="0.35">
      <c r="A960" s="89"/>
      <c r="B960" s="81"/>
      <c r="C960" s="89"/>
      <c r="D960" s="89"/>
      <c r="E960" s="89"/>
      <c r="F960" s="89"/>
      <c r="G960" s="89"/>
      <c r="H960" s="89"/>
      <c r="I960" s="89"/>
      <c r="J960" s="89"/>
      <c r="K960" s="89"/>
      <c r="L960" s="89"/>
      <c r="M960" s="89"/>
      <c r="N960" s="89"/>
      <c r="O960" s="89"/>
      <c r="P960" s="89"/>
      <c r="Q960" s="89"/>
      <c r="R960" s="89"/>
      <c r="S960" s="89"/>
      <c r="T960" s="89"/>
      <c r="U960" s="89"/>
      <c r="V960" s="89"/>
      <c r="W960" s="89"/>
      <c r="X960" s="89"/>
      <c r="Y960" s="89"/>
      <c r="Z960" s="89"/>
      <c r="AA960" s="89"/>
      <c r="AB960" s="89"/>
      <c r="AC960" s="89"/>
      <c r="AD960" s="89"/>
    </row>
    <row r="961" spans="1:30" ht="14.5" x14ac:dyDescent="0.35">
      <c r="A961" s="89"/>
      <c r="B961" s="81"/>
      <c r="C961" s="89"/>
      <c r="D961" s="89"/>
      <c r="E961" s="89"/>
      <c r="F961" s="89"/>
      <c r="G961" s="89"/>
      <c r="H961" s="89"/>
      <c r="I961" s="89"/>
      <c r="J961" s="89"/>
      <c r="K961" s="89"/>
      <c r="L961" s="89"/>
      <c r="M961" s="89"/>
      <c r="N961" s="89"/>
      <c r="O961" s="89"/>
      <c r="P961" s="89"/>
      <c r="Q961" s="89"/>
      <c r="R961" s="89"/>
      <c r="S961" s="89"/>
      <c r="T961" s="89"/>
      <c r="U961" s="89"/>
      <c r="V961" s="89"/>
      <c r="W961" s="89"/>
      <c r="X961" s="89"/>
      <c r="Y961" s="89"/>
      <c r="Z961" s="89"/>
      <c r="AA961" s="89"/>
      <c r="AB961" s="89"/>
      <c r="AC961" s="89"/>
      <c r="AD961" s="89"/>
    </row>
    <row r="962" spans="1:30" ht="14.5" x14ac:dyDescent="0.35">
      <c r="A962" s="89"/>
      <c r="B962" s="81"/>
      <c r="C962" s="89"/>
      <c r="D962" s="89"/>
      <c r="E962" s="89"/>
      <c r="F962" s="89"/>
      <c r="G962" s="89"/>
      <c r="H962" s="89"/>
      <c r="I962" s="89"/>
      <c r="J962" s="89"/>
      <c r="K962" s="89"/>
      <c r="L962" s="89"/>
      <c r="M962" s="89"/>
      <c r="N962" s="89"/>
      <c r="O962" s="89"/>
      <c r="P962" s="89"/>
      <c r="Q962" s="89"/>
      <c r="R962" s="89"/>
      <c r="S962" s="89"/>
      <c r="T962" s="89"/>
      <c r="U962" s="89"/>
      <c r="V962" s="89"/>
      <c r="W962" s="89"/>
      <c r="X962" s="89"/>
      <c r="Y962" s="89"/>
      <c r="Z962" s="89"/>
      <c r="AA962" s="89"/>
      <c r="AB962" s="89"/>
      <c r="AC962" s="89"/>
      <c r="AD962" s="89"/>
    </row>
    <row r="963" spans="1:30" ht="14.5" x14ac:dyDescent="0.35">
      <c r="A963" s="89"/>
      <c r="B963" s="81"/>
      <c r="C963" s="89"/>
      <c r="D963" s="89"/>
      <c r="E963" s="89"/>
      <c r="F963" s="89"/>
      <c r="G963" s="89"/>
      <c r="H963" s="89"/>
      <c r="I963" s="89"/>
      <c r="J963" s="89"/>
      <c r="K963" s="89"/>
      <c r="L963" s="89"/>
      <c r="M963" s="89"/>
      <c r="N963" s="89"/>
      <c r="O963" s="89"/>
      <c r="P963" s="89"/>
      <c r="Q963" s="89"/>
      <c r="R963" s="89"/>
      <c r="S963" s="89"/>
      <c r="T963" s="89"/>
      <c r="U963" s="89"/>
      <c r="V963" s="89"/>
      <c r="W963" s="89"/>
      <c r="X963" s="89"/>
      <c r="Y963" s="89"/>
      <c r="Z963" s="89"/>
      <c r="AA963" s="89"/>
      <c r="AB963" s="89"/>
      <c r="AC963" s="89"/>
      <c r="AD963" s="89"/>
    </row>
    <row r="964" spans="1:30" ht="14.5" x14ac:dyDescent="0.35">
      <c r="A964" s="89"/>
      <c r="B964" s="81"/>
      <c r="C964" s="89"/>
      <c r="D964" s="89"/>
      <c r="E964" s="89"/>
      <c r="F964" s="89"/>
      <c r="G964" s="89"/>
      <c r="H964" s="89"/>
      <c r="I964" s="89"/>
      <c r="J964" s="89"/>
      <c r="K964" s="89"/>
      <c r="L964" s="89"/>
      <c r="M964" s="89"/>
      <c r="N964" s="89"/>
      <c r="O964" s="89"/>
      <c r="P964" s="89"/>
      <c r="Q964" s="89"/>
      <c r="R964" s="89"/>
      <c r="S964" s="89"/>
      <c r="T964" s="89"/>
      <c r="U964" s="89"/>
      <c r="V964" s="89"/>
      <c r="W964" s="89"/>
      <c r="X964" s="89"/>
      <c r="Y964" s="89"/>
      <c r="Z964" s="89"/>
      <c r="AA964" s="89"/>
      <c r="AB964" s="89"/>
      <c r="AC964" s="89"/>
      <c r="AD964" s="89"/>
    </row>
    <row r="965" spans="1:30" ht="14.5" x14ac:dyDescent="0.35">
      <c r="A965" s="89"/>
      <c r="B965" s="81"/>
      <c r="C965" s="89"/>
      <c r="D965" s="89"/>
      <c r="E965" s="89"/>
      <c r="F965" s="89"/>
      <c r="G965" s="89"/>
      <c r="H965" s="89"/>
      <c r="I965" s="89"/>
      <c r="J965" s="89"/>
      <c r="K965" s="89"/>
      <c r="L965" s="89"/>
      <c r="M965" s="89"/>
      <c r="N965" s="89"/>
      <c r="O965" s="89"/>
      <c r="P965" s="89"/>
      <c r="Q965" s="89"/>
      <c r="R965" s="89"/>
      <c r="S965" s="89"/>
      <c r="T965" s="89"/>
      <c r="U965" s="89"/>
      <c r="V965" s="89"/>
      <c r="W965" s="89"/>
      <c r="X965" s="89"/>
      <c r="Y965" s="89"/>
      <c r="Z965" s="89"/>
      <c r="AA965" s="89"/>
      <c r="AB965" s="89"/>
      <c r="AC965" s="89"/>
      <c r="AD965" s="89"/>
    </row>
    <row r="966" spans="1:30" ht="14.5" x14ac:dyDescent="0.35">
      <c r="A966" s="89"/>
      <c r="B966" s="81"/>
      <c r="C966" s="89"/>
      <c r="D966" s="89"/>
      <c r="E966" s="89"/>
      <c r="F966" s="89"/>
      <c r="G966" s="89"/>
      <c r="H966" s="89"/>
      <c r="I966" s="89"/>
      <c r="J966" s="89"/>
      <c r="K966" s="89"/>
      <c r="L966" s="89"/>
      <c r="M966" s="89"/>
      <c r="N966" s="89"/>
      <c r="O966" s="89"/>
      <c r="P966" s="89"/>
      <c r="Q966" s="89"/>
      <c r="R966" s="89"/>
      <c r="S966" s="89"/>
      <c r="T966" s="89"/>
      <c r="U966" s="89"/>
      <c r="V966" s="89"/>
      <c r="W966" s="89"/>
      <c r="X966" s="89"/>
      <c r="Y966" s="89"/>
      <c r="Z966" s="89"/>
      <c r="AA966" s="89"/>
      <c r="AB966" s="89"/>
      <c r="AC966" s="89"/>
      <c r="AD966" s="89"/>
    </row>
    <row r="967" spans="1:30" ht="14.5" x14ac:dyDescent="0.35">
      <c r="A967" s="89"/>
      <c r="B967" s="81"/>
      <c r="C967" s="89"/>
      <c r="D967" s="89"/>
      <c r="E967" s="89"/>
      <c r="F967" s="89"/>
      <c r="G967" s="89"/>
      <c r="H967" s="89"/>
      <c r="I967" s="89"/>
      <c r="J967" s="89"/>
      <c r="K967" s="89"/>
      <c r="L967" s="89"/>
      <c r="M967" s="89"/>
      <c r="N967" s="89"/>
      <c r="O967" s="89"/>
      <c r="P967" s="89"/>
      <c r="Q967" s="89"/>
      <c r="R967" s="89"/>
      <c r="S967" s="89"/>
      <c r="T967" s="89"/>
      <c r="U967" s="89"/>
      <c r="V967" s="89"/>
      <c r="W967" s="89"/>
      <c r="X967" s="89"/>
      <c r="Y967" s="89"/>
      <c r="Z967" s="89"/>
      <c r="AA967" s="89"/>
      <c r="AB967" s="89"/>
      <c r="AC967" s="89"/>
      <c r="AD967" s="89"/>
    </row>
    <row r="968" spans="1:30" ht="14.5" x14ac:dyDescent="0.35">
      <c r="A968" s="89"/>
      <c r="B968" s="81"/>
      <c r="C968" s="89"/>
      <c r="D968" s="89"/>
      <c r="E968" s="89"/>
      <c r="F968" s="89"/>
      <c r="G968" s="89"/>
      <c r="H968" s="89"/>
      <c r="I968" s="89"/>
      <c r="J968" s="89"/>
      <c r="K968" s="89"/>
      <c r="L968" s="89"/>
      <c r="M968" s="89"/>
      <c r="N968" s="89"/>
      <c r="O968" s="89"/>
      <c r="P968" s="89"/>
      <c r="Q968" s="89"/>
      <c r="R968" s="89"/>
      <c r="S968" s="89"/>
      <c r="T968" s="89"/>
      <c r="U968" s="89"/>
      <c r="V968" s="89"/>
      <c r="W968" s="89"/>
      <c r="X968" s="89"/>
      <c r="Y968" s="89"/>
      <c r="Z968" s="89"/>
      <c r="AA968" s="89"/>
      <c r="AB968" s="89"/>
      <c r="AC968" s="89"/>
      <c r="AD968" s="89"/>
    </row>
    <row r="969" spans="1:30" ht="14.5" x14ac:dyDescent="0.35">
      <c r="A969" s="89"/>
      <c r="B969" s="81"/>
      <c r="C969" s="89"/>
      <c r="D969" s="89"/>
      <c r="E969" s="89"/>
      <c r="F969" s="89"/>
      <c r="G969" s="89"/>
      <c r="H969" s="89"/>
      <c r="I969" s="89"/>
      <c r="J969" s="89"/>
      <c r="K969" s="89"/>
      <c r="L969" s="89"/>
      <c r="M969" s="89"/>
      <c r="N969" s="89"/>
      <c r="O969" s="89"/>
      <c r="P969" s="89"/>
      <c r="Q969" s="89"/>
      <c r="R969" s="89"/>
      <c r="S969" s="89"/>
      <c r="T969" s="89"/>
      <c r="U969" s="89"/>
      <c r="V969" s="89"/>
      <c r="W969" s="89"/>
      <c r="X969" s="89"/>
      <c r="Y969" s="89"/>
      <c r="Z969" s="89"/>
      <c r="AA969" s="89"/>
      <c r="AB969" s="89"/>
      <c r="AC969" s="89"/>
      <c r="AD969" s="89"/>
    </row>
    <row r="970" spans="1:30" ht="14.5" x14ac:dyDescent="0.35">
      <c r="A970" s="89"/>
      <c r="B970" s="81"/>
      <c r="C970" s="89"/>
      <c r="D970" s="89"/>
      <c r="E970" s="89"/>
      <c r="F970" s="89"/>
      <c r="G970" s="89"/>
      <c r="H970" s="89"/>
      <c r="I970" s="89"/>
      <c r="J970" s="89"/>
      <c r="K970" s="89"/>
      <c r="L970" s="89"/>
      <c r="M970" s="89"/>
      <c r="N970" s="89"/>
      <c r="O970" s="89"/>
      <c r="P970" s="89"/>
      <c r="Q970" s="89"/>
      <c r="R970" s="89"/>
      <c r="S970" s="89"/>
      <c r="T970" s="89"/>
      <c r="U970" s="89"/>
      <c r="V970" s="89"/>
      <c r="W970" s="89"/>
      <c r="X970" s="89"/>
      <c r="Y970" s="89"/>
      <c r="Z970" s="89"/>
      <c r="AA970" s="89"/>
      <c r="AB970" s="89"/>
      <c r="AC970" s="89"/>
      <c r="AD970" s="89"/>
    </row>
    <row r="971" spans="1:30" ht="14.5" x14ac:dyDescent="0.35">
      <c r="A971" s="89"/>
      <c r="B971" s="81"/>
      <c r="C971" s="89"/>
      <c r="D971" s="89"/>
      <c r="E971" s="89"/>
      <c r="F971" s="89"/>
      <c r="G971" s="89"/>
      <c r="H971" s="89"/>
      <c r="I971" s="89"/>
      <c r="J971" s="89"/>
      <c r="K971" s="89"/>
      <c r="L971" s="89"/>
      <c r="M971" s="89"/>
      <c r="N971" s="89"/>
      <c r="O971" s="89"/>
      <c r="P971" s="89"/>
      <c r="Q971" s="89"/>
      <c r="R971" s="89"/>
      <c r="S971" s="89"/>
      <c r="T971" s="89"/>
      <c r="U971" s="89"/>
      <c r="V971" s="89"/>
      <c r="W971" s="89"/>
      <c r="X971" s="89"/>
      <c r="Y971" s="89"/>
      <c r="Z971" s="89"/>
      <c r="AA971" s="89"/>
      <c r="AB971" s="89"/>
      <c r="AC971" s="89"/>
      <c r="AD971" s="89"/>
    </row>
    <row r="972" spans="1:30" ht="14.5" x14ac:dyDescent="0.35">
      <c r="A972" s="89"/>
      <c r="B972" s="81"/>
      <c r="C972" s="89"/>
      <c r="D972" s="89"/>
      <c r="E972" s="89"/>
      <c r="F972" s="89"/>
      <c r="G972" s="89"/>
      <c r="H972" s="89"/>
      <c r="I972" s="89"/>
      <c r="J972" s="89"/>
      <c r="K972" s="89"/>
      <c r="L972" s="89"/>
      <c r="M972" s="89"/>
      <c r="N972" s="89"/>
      <c r="O972" s="89"/>
      <c r="P972" s="89"/>
      <c r="Q972" s="89"/>
      <c r="R972" s="89"/>
      <c r="S972" s="89"/>
      <c r="T972" s="89"/>
      <c r="U972" s="89"/>
      <c r="V972" s="89"/>
      <c r="W972" s="89"/>
      <c r="X972" s="89"/>
      <c r="Y972" s="89"/>
      <c r="Z972" s="89"/>
      <c r="AA972" s="89"/>
      <c r="AB972" s="89"/>
      <c r="AC972" s="89"/>
      <c r="AD972" s="89"/>
    </row>
    <row r="973" spans="1:30" ht="14.5" x14ac:dyDescent="0.35">
      <c r="A973" s="89"/>
      <c r="B973" s="81"/>
      <c r="C973" s="89"/>
      <c r="D973" s="89"/>
      <c r="E973" s="89"/>
      <c r="F973" s="89"/>
      <c r="G973" s="89"/>
      <c r="H973" s="89"/>
      <c r="I973" s="89"/>
      <c r="J973" s="89"/>
      <c r="K973" s="89"/>
      <c r="L973" s="89"/>
      <c r="M973" s="89"/>
      <c r="N973" s="89"/>
      <c r="O973" s="89"/>
      <c r="P973" s="89"/>
      <c r="Q973" s="89"/>
      <c r="R973" s="89"/>
      <c r="S973" s="89"/>
      <c r="T973" s="89"/>
      <c r="U973" s="89"/>
      <c r="V973" s="89"/>
      <c r="W973" s="89"/>
      <c r="X973" s="89"/>
      <c r="Y973" s="89"/>
      <c r="Z973" s="89"/>
      <c r="AA973" s="89"/>
      <c r="AB973" s="89"/>
      <c r="AC973" s="89"/>
      <c r="AD973" s="89"/>
    </row>
    <row r="974" spans="1:30" ht="14.5" x14ac:dyDescent="0.35">
      <c r="A974" s="89"/>
      <c r="B974" s="81"/>
      <c r="C974" s="89"/>
      <c r="D974" s="89"/>
      <c r="E974" s="89"/>
      <c r="F974" s="89"/>
      <c r="G974" s="89"/>
      <c r="H974" s="89"/>
      <c r="I974" s="89"/>
      <c r="J974" s="89"/>
      <c r="K974" s="89"/>
      <c r="L974" s="89"/>
      <c r="M974" s="89"/>
      <c r="N974" s="89"/>
      <c r="O974" s="89"/>
      <c r="P974" s="89"/>
      <c r="Q974" s="89"/>
      <c r="R974" s="89"/>
      <c r="S974" s="89"/>
      <c r="T974" s="89"/>
      <c r="U974" s="89"/>
      <c r="V974" s="89"/>
      <c r="W974" s="89"/>
      <c r="X974" s="89"/>
      <c r="Y974" s="89"/>
      <c r="Z974" s="89"/>
      <c r="AA974" s="89"/>
      <c r="AB974" s="89"/>
      <c r="AC974" s="89"/>
      <c r="AD974" s="89"/>
    </row>
    <row r="975" spans="1:30" ht="14.5" x14ac:dyDescent="0.35">
      <c r="A975" s="89"/>
      <c r="B975" s="81"/>
      <c r="C975" s="89"/>
      <c r="D975" s="89"/>
      <c r="E975" s="89"/>
      <c r="F975" s="89"/>
      <c r="G975" s="89"/>
      <c r="H975" s="89"/>
      <c r="I975" s="89"/>
      <c r="J975" s="89"/>
      <c r="K975" s="89"/>
      <c r="L975" s="89"/>
      <c r="M975" s="89"/>
      <c r="N975" s="89"/>
      <c r="O975" s="89"/>
      <c r="P975" s="89"/>
      <c r="Q975" s="89"/>
      <c r="R975" s="89"/>
      <c r="S975" s="89"/>
      <c r="T975" s="89"/>
      <c r="U975" s="89"/>
      <c r="V975" s="89"/>
      <c r="W975" s="89"/>
      <c r="X975" s="89"/>
      <c r="Y975" s="89"/>
      <c r="Z975" s="89"/>
      <c r="AA975" s="89"/>
      <c r="AB975" s="89"/>
      <c r="AC975" s="89"/>
      <c r="AD975" s="89"/>
    </row>
    <row r="976" spans="1:30" ht="14.5" x14ac:dyDescent="0.35">
      <c r="A976" s="89"/>
      <c r="B976" s="81"/>
      <c r="C976" s="89"/>
      <c r="D976" s="89"/>
      <c r="E976" s="89"/>
      <c r="F976" s="89"/>
      <c r="G976" s="89"/>
      <c r="H976" s="89"/>
      <c r="I976" s="89"/>
      <c r="J976" s="89"/>
      <c r="K976" s="89"/>
      <c r="L976" s="89"/>
      <c r="M976" s="89"/>
      <c r="N976" s="89"/>
      <c r="O976" s="89"/>
      <c r="P976" s="89"/>
      <c r="Q976" s="89"/>
      <c r="R976" s="89"/>
      <c r="S976" s="89"/>
      <c r="T976" s="89"/>
      <c r="U976" s="89"/>
      <c r="V976" s="89"/>
      <c r="W976" s="89"/>
      <c r="X976" s="89"/>
      <c r="Y976" s="89"/>
      <c r="Z976" s="89"/>
      <c r="AA976" s="89"/>
      <c r="AB976" s="89"/>
      <c r="AC976" s="89"/>
      <c r="AD976" s="89"/>
    </row>
    <row r="977" spans="1:30" ht="14.5" x14ac:dyDescent="0.35">
      <c r="A977" s="89"/>
      <c r="B977" s="81"/>
      <c r="C977" s="89"/>
      <c r="D977" s="89"/>
      <c r="E977" s="89"/>
      <c r="F977" s="89"/>
      <c r="G977" s="89"/>
      <c r="H977" s="89"/>
      <c r="I977" s="89"/>
      <c r="J977" s="89"/>
      <c r="K977" s="89"/>
      <c r="L977" s="89"/>
      <c r="M977" s="89"/>
      <c r="N977" s="89"/>
      <c r="O977" s="89"/>
      <c r="P977" s="89"/>
      <c r="Q977" s="89"/>
      <c r="R977" s="89"/>
      <c r="S977" s="89"/>
      <c r="T977" s="89"/>
      <c r="U977" s="89"/>
      <c r="V977" s="89"/>
      <c r="W977" s="89"/>
      <c r="X977" s="89"/>
      <c r="Y977" s="89"/>
      <c r="Z977" s="89"/>
      <c r="AA977" s="89"/>
      <c r="AB977" s="89"/>
      <c r="AC977" s="89"/>
      <c r="AD977" s="89"/>
    </row>
    <row r="978" spans="1:30" ht="14.5" x14ac:dyDescent="0.35">
      <c r="A978" s="89"/>
      <c r="B978" s="81"/>
      <c r="C978" s="89"/>
      <c r="D978" s="89"/>
      <c r="E978" s="89"/>
      <c r="F978" s="89"/>
      <c r="G978" s="89"/>
      <c r="H978" s="89"/>
      <c r="I978" s="89"/>
      <c r="J978" s="89"/>
      <c r="K978" s="89"/>
      <c r="L978" s="89"/>
      <c r="M978" s="89"/>
      <c r="N978" s="89"/>
      <c r="O978" s="89"/>
      <c r="P978" s="89"/>
      <c r="Q978" s="89"/>
      <c r="R978" s="89"/>
      <c r="S978" s="89"/>
      <c r="T978" s="89"/>
      <c r="U978" s="89"/>
      <c r="V978" s="89"/>
      <c r="W978" s="89"/>
      <c r="X978" s="89"/>
      <c r="Y978" s="89"/>
      <c r="Z978" s="89"/>
      <c r="AA978" s="89"/>
      <c r="AB978" s="89"/>
      <c r="AC978" s="89"/>
      <c r="AD978" s="89"/>
    </row>
    <row r="979" spans="1:30" ht="14.5" x14ac:dyDescent="0.35">
      <c r="A979" s="89"/>
      <c r="B979" s="81"/>
      <c r="C979" s="89"/>
      <c r="D979" s="89"/>
      <c r="E979" s="89"/>
      <c r="F979" s="89"/>
      <c r="G979" s="89"/>
      <c r="H979" s="89"/>
      <c r="I979" s="89"/>
      <c r="J979" s="89"/>
      <c r="K979" s="89"/>
      <c r="L979" s="89"/>
      <c r="M979" s="89"/>
      <c r="N979" s="89"/>
      <c r="O979" s="89"/>
      <c r="P979" s="89"/>
      <c r="Q979" s="89"/>
      <c r="R979" s="89"/>
      <c r="S979" s="89"/>
      <c r="T979" s="89"/>
      <c r="U979" s="89"/>
      <c r="V979" s="89"/>
      <c r="W979" s="89"/>
      <c r="X979" s="89"/>
      <c r="Y979" s="89"/>
      <c r="Z979" s="89"/>
      <c r="AA979" s="89"/>
      <c r="AB979" s="89"/>
      <c r="AC979" s="89"/>
      <c r="AD979" s="89"/>
    </row>
    <row r="980" spans="1:30" ht="14.5" x14ac:dyDescent="0.35">
      <c r="A980" s="89"/>
      <c r="B980" s="81"/>
      <c r="C980" s="89"/>
      <c r="D980" s="89"/>
      <c r="E980" s="89"/>
      <c r="F980" s="89"/>
      <c r="G980" s="89"/>
      <c r="H980" s="89"/>
      <c r="I980" s="89"/>
      <c r="J980" s="89"/>
      <c r="K980" s="89"/>
      <c r="L980" s="89"/>
      <c r="M980" s="89"/>
      <c r="N980" s="89"/>
      <c r="O980" s="89"/>
      <c r="P980" s="89"/>
      <c r="Q980" s="89"/>
      <c r="R980" s="89"/>
      <c r="S980" s="89"/>
      <c r="T980" s="89"/>
      <c r="U980" s="89"/>
      <c r="V980" s="89"/>
      <c r="W980" s="89"/>
      <c r="X980" s="89"/>
      <c r="Y980" s="89"/>
      <c r="Z980" s="89"/>
      <c r="AA980" s="89"/>
      <c r="AB980" s="89"/>
      <c r="AC980" s="89"/>
      <c r="AD980" s="89"/>
    </row>
    <row r="981" spans="1:30" ht="14.5" x14ac:dyDescent="0.35">
      <c r="A981" s="89"/>
      <c r="B981" s="81"/>
      <c r="C981" s="89"/>
      <c r="D981" s="89"/>
      <c r="E981" s="89"/>
      <c r="F981" s="89"/>
      <c r="G981" s="89"/>
      <c r="H981" s="89"/>
      <c r="I981" s="89"/>
      <c r="J981" s="89"/>
      <c r="K981" s="89"/>
      <c r="L981" s="89"/>
      <c r="M981" s="89"/>
      <c r="N981" s="89"/>
      <c r="O981" s="89"/>
      <c r="P981" s="89"/>
      <c r="Q981" s="89"/>
      <c r="R981" s="89"/>
      <c r="S981" s="89"/>
      <c r="T981" s="89"/>
      <c r="U981" s="89"/>
      <c r="V981" s="89"/>
      <c r="W981" s="89"/>
      <c r="X981" s="89"/>
      <c r="Y981" s="89"/>
      <c r="Z981" s="89"/>
      <c r="AA981" s="89"/>
      <c r="AB981" s="89"/>
      <c r="AC981" s="89"/>
      <c r="AD981" s="89"/>
    </row>
    <row r="982" spans="1:30" ht="14.5" x14ac:dyDescent="0.35">
      <c r="A982" s="89"/>
      <c r="B982" s="81"/>
      <c r="C982" s="89"/>
      <c r="D982" s="89"/>
      <c r="E982" s="89"/>
      <c r="F982" s="89"/>
      <c r="G982" s="89"/>
      <c r="H982" s="89"/>
      <c r="I982" s="89"/>
      <c r="J982" s="89"/>
      <c r="K982" s="89"/>
      <c r="L982" s="89"/>
      <c r="M982" s="89"/>
      <c r="N982" s="89"/>
      <c r="O982" s="89"/>
      <c r="P982" s="89"/>
      <c r="Q982" s="89"/>
      <c r="R982" s="89"/>
      <c r="S982" s="89"/>
      <c r="T982" s="89"/>
      <c r="U982" s="89"/>
      <c r="V982" s="89"/>
      <c r="W982" s="89"/>
      <c r="X982" s="89"/>
      <c r="Y982" s="89"/>
      <c r="Z982" s="89"/>
      <c r="AA982" s="89"/>
      <c r="AB982" s="89"/>
      <c r="AC982" s="89"/>
      <c r="AD982" s="89"/>
    </row>
    <row r="983" spans="1:30" ht="14.5" x14ac:dyDescent="0.35">
      <c r="A983" s="89"/>
      <c r="B983" s="81"/>
      <c r="C983" s="89"/>
      <c r="D983" s="89"/>
      <c r="E983" s="89"/>
      <c r="F983" s="89"/>
      <c r="G983" s="89"/>
      <c r="H983" s="89"/>
      <c r="I983" s="89"/>
      <c r="J983" s="89"/>
      <c r="K983" s="89"/>
      <c r="L983" s="89"/>
      <c r="M983" s="89"/>
      <c r="N983" s="89"/>
      <c r="O983" s="89"/>
      <c r="P983" s="89"/>
      <c r="Q983" s="89"/>
      <c r="R983" s="89"/>
      <c r="S983" s="89"/>
      <c r="T983" s="89"/>
      <c r="U983" s="89"/>
      <c r="V983" s="89"/>
      <c r="W983" s="89"/>
      <c r="X983" s="89"/>
      <c r="Y983" s="89"/>
      <c r="Z983" s="89"/>
      <c r="AA983" s="89"/>
      <c r="AB983" s="89"/>
      <c r="AC983" s="89"/>
      <c r="AD983" s="89"/>
    </row>
    <row r="984" spans="1:30" ht="14.5" x14ac:dyDescent="0.35">
      <c r="A984" s="89"/>
      <c r="B984" s="81"/>
      <c r="C984" s="89"/>
      <c r="D984" s="89"/>
      <c r="E984" s="89"/>
      <c r="F984" s="89"/>
      <c r="G984" s="89"/>
      <c r="H984" s="89"/>
      <c r="I984" s="89"/>
      <c r="J984" s="89"/>
      <c r="K984" s="89"/>
      <c r="L984" s="89"/>
      <c r="M984" s="89"/>
      <c r="N984" s="89"/>
      <c r="O984" s="89"/>
      <c r="P984" s="89"/>
      <c r="Q984" s="89"/>
      <c r="R984" s="89"/>
      <c r="S984" s="89"/>
      <c r="T984" s="89"/>
      <c r="U984" s="89"/>
      <c r="V984" s="89"/>
      <c r="W984" s="89"/>
      <c r="X984" s="89"/>
      <c r="Y984" s="89"/>
      <c r="Z984" s="89"/>
      <c r="AA984" s="89"/>
      <c r="AB984" s="89"/>
      <c r="AC984" s="89"/>
      <c r="AD984" s="89"/>
    </row>
    <row r="985" spans="1:30" ht="14.5" x14ac:dyDescent="0.35">
      <c r="A985" s="89"/>
      <c r="B985" s="81"/>
      <c r="C985" s="89"/>
      <c r="D985" s="89"/>
      <c r="E985" s="89"/>
      <c r="F985" s="89"/>
      <c r="G985" s="89"/>
      <c r="H985" s="89"/>
      <c r="I985" s="89"/>
      <c r="J985" s="89"/>
      <c r="K985" s="89"/>
      <c r="L985" s="89"/>
      <c r="M985" s="89"/>
      <c r="N985" s="89"/>
      <c r="O985" s="89"/>
      <c r="P985" s="89"/>
      <c r="Q985" s="89"/>
      <c r="R985" s="89"/>
      <c r="S985" s="89"/>
      <c r="T985" s="89"/>
      <c r="U985" s="89"/>
      <c r="V985" s="89"/>
      <c r="W985" s="89"/>
      <c r="X985" s="89"/>
      <c r="Y985" s="89"/>
      <c r="Z985" s="89"/>
      <c r="AA985" s="89"/>
      <c r="AB985" s="89"/>
      <c r="AC985" s="89"/>
      <c r="AD985" s="89"/>
    </row>
    <row r="986" spans="1:30" ht="14.5" x14ac:dyDescent="0.35">
      <c r="A986" s="89"/>
      <c r="B986" s="81"/>
      <c r="C986" s="89"/>
      <c r="D986" s="89"/>
      <c r="E986" s="89"/>
      <c r="F986" s="89"/>
      <c r="G986" s="89"/>
      <c r="H986" s="89"/>
      <c r="I986" s="89"/>
      <c r="J986" s="89"/>
      <c r="K986" s="89"/>
      <c r="L986" s="89"/>
      <c r="M986" s="89"/>
      <c r="N986" s="89"/>
      <c r="O986" s="89"/>
      <c r="P986" s="89"/>
      <c r="Q986" s="89"/>
      <c r="R986" s="89"/>
      <c r="S986" s="89"/>
      <c r="T986" s="89"/>
      <c r="U986" s="89"/>
      <c r="V986" s="89"/>
      <c r="W986" s="89"/>
      <c r="X986" s="89"/>
      <c r="Y986" s="89"/>
      <c r="Z986" s="89"/>
      <c r="AA986" s="89"/>
      <c r="AB986" s="89"/>
      <c r="AC986" s="89"/>
      <c r="AD986" s="89"/>
    </row>
    <row r="987" spans="1:30" ht="14.5" x14ac:dyDescent="0.35">
      <c r="A987" s="89"/>
      <c r="B987" s="81"/>
      <c r="C987" s="89"/>
      <c r="D987" s="89"/>
      <c r="E987" s="89"/>
      <c r="F987" s="89"/>
      <c r="G987" s="89"/>
      <c r="H987" s="89"/>
      <c r="I987" s="89"/>
      <c r="J987" s="89"/>
      <c r="K987" s="89"/>
      <c r="L987" s="89"/>
      <c r="M987" s="89"/>
      <c r="N987" s="89"/>
      <c r="O987" s="89"/>
      <c r="P987" s="89"/>
      <c r="Q987" s="89"/>
      <c r="R987" s="89"/>
      <c r="S987" s="89"/>
      <c r="T987" s="89"/>
      <c r="U987" s="89"/>
      <c r="V987" s="89"/>
      <c r="W987" s="89"/>
      <c r="X987" s="89"/>
      <c r="Y987" s="89"/>
      <c r="Z987" s="89"/>
      <c r="AA987" s="89"/>
      <c r="AB987" s="89"/>
      <c r="AC987" s="89"/>
      <c r="AD987" s="89"/>
    </row>
    <row r="988" spans="1:30" ht="14.5" x14ac:dyDescent="0.35">
      <c r="A988" s="89"/>
      <c r="B988" s="81"/>
      <c r="C988" s="89"/>
      <c r="D988" s="89"/>
      <c r="E988" s="89"/>
      <c r="F988" s="89"/>
      <c r="G988" s="89"/>
      <c r="H988" s="89"/>
      <c r="I988" s="89"/>
      <c r="J988" s="89"/>
      <c r="K988" s="89"/>
      <c r="L988" s="89"/>
      <c r="M988" s="89"/>
      <c r="N988" s="89"/>
      <c r="O988" s="89"/>
      <c r="P988" s="89"/>
      <c r="Q988" s="89"/>
      <c r="R988" s="89"/>
      <c r="S988" s="89"/>
      <c r="T988" s="89"/>
      <c r="U988" s="89"/>
      <c r="V988" s="89"/>
      <c r="W988" s="89"/>
      <c r="X988" s="89"/>
      <c r="Y988" s="89"/>
      <c r="Z988" s="89"/>
      <c r="AA988" s="89"/>
      <c r="AB988" s="89"/>
      <c r="AC988" s="89"/>
      <c r="AD988" s="89"/>
    </row>
    <row r="989" spans="1:30" ht="14.5" x14ac:dyDescent="0.35">
      <c r="A989" s="89"/>
      <c r="B989" s="81"/>
      <c r="C989" s="89"/>
      <c r="D989" s="89"/>
      <c r="E989" s="89"/>
      <c r="F989" s="89"/>
      <c r="G989" s="89"/>
      <c r="H989" s="89"/>
      <c r="I989" s="89"/>
      <c r="J989" s="89"/>
      <c r="K989" s="89"/>
      <c r="L989" s="89"/>
      <c r="M989" s="89"/>
      <c r="N989" s="89"/>
      <c r="O989" s="89"/>
      <c r="P989" s="89"/>
      <c r="Q989" s="89"/>
      <c r="R989" s="89"/>
      <c r="S989" s="89"/>
      <c r="T989" s="89"/>
      <c r="U989" s="89"/>
      <c r="V989" s="89"/>
      <c r="W989" s="89"/>
      <c r="X989" s="89"/>
      <c r="Y989" s="89"/>
      <c r="Z989" s="89"/>
      <c r="AA989" s="89"/>
      <c r="AB989" s="89"/>
      <c r="AC989" s="89"/>
      <c r="AD989" s="89"/>
    </row>
    <row r="990" spans="1:30" ht="14.5" x14ac:dyDescent="0.35">
      <c r="A990" s="89"/>
      <c r="B990" s="81"/>
      <c r="C990" s="89"/>
      <c r="D990" s="89"/>
      <c r="E990" s="89"/>
      <c r="F990" s="89"/>
      <c r="G990" s="89"/>
      <c r="H990" s="89"/>
      <c r="I990" s="89"/>
      <c r="J990" s="89"/>
      <c r="K990" s="89"/>
      <c r="L990" s="89"/>
      <c r="M990" s="89"/>
      <c r="N990" s="89"/>
      <c r="O990" s="89"/>
      <c r="P990" s="89"/>
      <c r="Q990" s="89"/>
      <c r="R990" s="89"/>
      <c r="S990" s="89"/>
      <c r="T990" s="89"/>
      <c r="U990" s="89"/>
      <c r="V990" s="89"/>
      <c r="W990" s="89"/>
      <c r="X990" s="89"/>
      <c r="Y990" s="89"/>
      <c r="Z990" s="89"/>
      <c r="AA990" s="89"/>
      <c r="AB990" s="89"/>
      <c r="AC990" s="89"/>
      <c r="AD990" s="89"/>
    </row>
    <row r="991" spans="1:30" ht="14.5" x14ac:dyDescent="0.35">
      <c r="A991" s="89"/>
      <c r="B991" s="81"/>
      <c r="C991" s="89"/>
      <c r="D991" s="89"/>
      <c r="E991" s="89"/>
      <c r="F991" s="89"/>
      <c r="G991" s="89"/>
      <c r="H991" s="89"/>
      <c r="I991" s="89"/>
      <c r="J991" s="89"/>
      <c r="K991" s="89"/>
      <c r="L991" s="89"/>
      <c r="M991" s="89"/>
      <c r="N991" s="89"/>
      <c r="O991" s="89"/>
      <c r="P991" s="89"/>
      <c r="Q991" s="89"/>
      <c r="R991" s="89"/>
      <c r="S991" s="89"/>
      <c r="T991" s="89"/>
      <c r="U991" s="89"/>
      <c r="V991" s="89"/>
      <c r="W991" s="89"/>
      <c r="X991" s="89"/>
      <c r="Y991" s="89"/>
      <c r="Z991" s="89"/>
      <c r="AA991" s="89"/>
      <c r="AB991" s="89"/>
      <c r="AC991" s="89"/>
      <c r="AD991" s="89"/>
    </row>
    <row r="992" spans="1:30" ht="14.5" x14ac:dyDescent="0.35">
      <c r="A992" s="89"/>
      <c r="B992" s="81"/>
      <c r="C992" s="89"/>
      <c r="D992" s="89"/>
      <c r="E992" s="89"/>
      <c r="F992" s="89"/>
      <c r="G992" s="89"/>
      <c r="H992" s="89"/>
      <c r="I992" s="89"/>
      <c r="J992" s="89"/>
      <c r="K992" s="89"/>
      <c r="L992" s="89"/>
      <c r="M992" s="89"/>
      <c r="N992" s="89"/>
      <c r="O992" s="89"/>
      <c r="P992" s="89"/>
      <c r="Q992" s="89"/>
      <c r="R992" s="89"/>
      <c r="S992" s="89"/>
      <c r="T992" s="89"/>
      <c r="U992" s="89"/>
      <c r="V992" s="89"/>
      <c r="W992" s="89"/>
      <c r="X992" s="89"/>
      <c r="Y992" s="89"/>
      <c r="Z992" s="89"/>
      <c r="AA992" s="89"/>
      <c r="AB992" s="89"/>
      <c r="AC992" s="89"/>
      <c r="AD992" s="89"/>
    </row>
    <row r="993" spans="1:30" ht="14.5" x14ac:dyDescent="0.35">
      <c r="A993" s="89"/>
      <c r="B993" s="81"/>
      <c r="C993" s="89"/>
      <c r="D993" s="89"/>
      <c r="E993" s="89"/>
      <c r="F993" s="89"/>
      <c r="G993" s="89"/>
      <c r="H993" s="89"/>
      <c r="I993" s="89"/>
      <c r="J993" s="89"/>
      <c r="K993" s="89"/>
      <c r="L993" s="89"/>
      <c r="M993" s="89"/>
      <c r="N993" s="89"/>
      <c r="O993" s="89"/>
      <c r="P993" s="89"/>
      <c r="Q993" s="89"/>
      <c r="R993" s="89"/>
      <c r="S993" s="89"/>
      <c r="T993" s="89"/>
      <c r="U993" s="89"/>
      <c r="V993" s="89"/>
      <c r="W993" s="89"/>
      <c r="X993" s="89"/>
      <c r="Y993" s="89"/>
      <c r="Z993" s="89"/>
      <c r="AA993" s="89"/>
      <c r="AB993" s="89"/>
      <c r="AC993" s="89"/>
      <c r="AD993" s="89"/>
    </row>
    <row r="994" spans="1:30" ht="14.5" x14ac:dyDescent="0.35">
      <c r="A994" s="89"/>
      <c r="B994" s="81"/>
      <c r="C994" s="89"/>
      <c r="D994" s="89"/>
      <c r="E994" s="89"/>
      <c r="F994" s="89"/>
      <c r="G994" s="89"/>
      <c r="H994" s="89"/>
      <c r="I994" s="89"/>
      <c r="J994" s="89"/>
      <c r="K994" s="89"/>
      <c r="L994" s="89"/>
      <c r="M994" s="89"/>
      <c r="N994" s="89"/>
      <c r="O994" s="89"/>
      <c r="P994" s="89"/>
      <c r="Q994" s="89"/>
      <c r="R994" s="89"/>
      <c r="S994" s="89"/>
      <c r="T994" s="89"/>
      <c r="U994" s="89"/>
      <c r="V994" s="89"/>
      <c r="W994" s="89"/>
      <c r="X994" s="89"/>
      <c r="Y994" s="89"/>
      <c r="Z994" s="89"/>
      <c r="AA994" s="89"/>
      <c r="AB994" s="89"/>
      <c r="AC994" s="89"/>
      <c r="AD994" s="89"/>
    </row>
    <row r="995" spans="1:30" ht="14.5" x14ac:dyDescent="0.35">
      <c r="A995" s="89"/>
      <c r="B995" s="81"/>
      <c r="C995" s="89"/>
      <c r="D995" s="89"/>
      <c r="E995" s="89"/>
      <c r="F995" s="89"/>
      <c r="G995" s="89"/>
      <c r="H995" s="89"/>
      <c r="I995" s="89"/>
      <c r="J995" s="89"/>
      <c r="K995" s="89"/>
      <c r="L995" s="89"/>
      <c r="M995" s="89"/>
      <c r="N995" s="89"/>
      <c r="O995" s="89"/>
      <c r="P995" s="89"/>
      <c r="Q995" s="89"/>
      <c r="R995" s="89"/>
      <c r="S995" s="89"/>
      <c r="T995" s="89"/>
      <c r="U995" s="89"/>
      <c r="V995" s="89"/>
      <c r="W995" s="89"/>
      <c r="X995" s="89"/>
      <c r="Y995" s="89"/>
      <c r="Z995" s="89"/>
      <c r="AA995" s="89"/>
      <c r="AB995" s="89"/>
      <c r="AC995" s="89"/>
      <c r="AD995" s="89"/>
    </row>
    <row r="996" spans="1:30" ht="14.5" x14ac:dyDescent="0.35">
      <c r="A996" s="89"/>
      <c r="B996" s="81"/>
      <c r="C996" s="89"/>
      <c r="D996" s="89"/>
      <c r="E996" s="89"/>
      <c r="F996" s="89"/>
      <c r="G996" s="89"/>
      <c r="H996" s="89"/>
      <c r="I996" s="89"/>
      <c r="J996" s="89"/>
      <c r="K996" s="89"/>
      <c r="L996" s="89"/>
      <c r="M996" s="89"/>
      <c r="N996" s="89"/>
      <c r="O996" s="89"/>
      <c r="P996" s="89"/>
      <c r="Q996" s="89"/>
      <c r="R996" s="89"/>
      <c r="S996" s="89"/>
      <c r="T996" s="89"/>
      <c r="U996" s="89"/>
      <c r="V996" s="89"/>
      <c r="W996" s="89"/>
      <c r="X996" s="89"/>
      <c r="Y996" s="89"/>
      <c r="Z996" s="89"/>
      <c r="AA996" s="89"/>
      <c r="AB996" s="89"/>
      <c r="AC996" s="89"/>
      <c r="AD996" s="89"/>
    </row>
    <row r="997" spans="1:30" ht="14.5" x14ac:dyDescent="0.35">
      <c r="A997" s="89"/>
      <c r="B997" s="81"/>
      <c r="C997" s="89"/>
      <c r="D997" s="89"/>
      <c r="E997" s="89"/>
      <c r="F997" s="89"/>
      <c r="G997" s="89"/>
      <c r="H997" s="89"/>
      <c r="I997" s="89"/>
      <c r="J997" s="89"/>
      <c r="K997" s="89"/>
      <c r="L997" s="89"/>
      <c r="M997" s="89"/>
      <c r="N997" s="89"/>
      <c r="O997" s="89"/>
      <c r="P997" s="89"/>
      <c r="Q997" s="89"/>
      <c r="R997" s="89"/>
      <c r="S997" s="89"/>
      <c r="T997" s="89"/>
      <c r="U997" s="89"/>
      <c r="V997" s="89"/>
      <c r="W997" s="89"/>
      <c r="X997" s="89"/>
      <c r="Y997" s="89"/>
      <c r="Z997" s="89"/>
      <c r="AA997" s="89"/>
      <c r="AB997" s="89"/>
      <c r="AC997" s="89"/>
      <c r="AD997" s="89"/>
    </row>
    <row r="998" spans="1:30" ht="14.5" x14ac:dyDescent="0.35">
      <c r="A998" s="89"/>
      <c r="B998" s="81"/>
      <c r="C998" s="89"/>
      <c r="D998" s="89"/>
      <c r="E998" s="89"/>
      <c r="F998" s="89"/>
      <c r="G998" s="89"/>
      <c r="H998" s="89"/>
      <c r="I998" s="89"/>
      <c r="J998" s="89"/>
      <c r="K998" s="89"/>
      <c r="L998" s="89"/>
      <c r="M998" s="89"/>
      <c r="N998" s="89"/>
      <c r="O998" s="89"/>
      <c r="P998" s="89"/>
      <c r="Q998" s="89"/>
      <c r="R998" s="89"/>
      <c r="S998" s="89"/>
      <c r="T998" s="89"/>
      <c r="U998" s="89"/>
      <c r="V998" s="89"/>
      <c r="W998" s="89"/>
      <c r="X998" s="89"/>
      <c r="Y998" s="89"/>
      <c r="Z998" s="89"/>
      <c r="AA998" s="89"/>
      <c r="AB998" s="89"/>
      <c r="AC998" s="89"/>
      <c r="AD998" s="89"/>
    </row>
    <row r="999" spans="1:30" ht="14.5" x14ac:dyDescent="0.35">
      <c r="A999" s="89"/>
      <c r="B999" s="81"/>
      <c r="C999" s="89"/>
      <c r="D999" s="89"/>
      <c r="E999" s="89"/>
      <c r="F999" s="89"/>
      <c r="G999" s="89"/>
      <c r="H999" s="89"/>
      <c r="I999" s="89"/>
      <c r="J999" s="89"/>
      <c r="K999" s="89"/>
      <c r="L999" s="89"/>
      <c r="M999" s="89"/>
      <c r="N999" s="89"/>
      <c r="O999" s="89"/>
      <c r="P999" s="89"/>
      <c r="Q999" s="89"/>
      <c r="R999" s="89"/>
      <c r="S999" s="89"/>
      <c r="T999" s="89"/>
      <c r="U999" s="89"/>
      <c r="V999" s="89"/>
      <c r="W999" s="89"/>
      <c r="X999" s="89"/>
      <c r="Y999" s="89"/>
      <c r="Z999" s="89"/>
      <c r="AA999" s="89"/>
      <c r="AB999" s="89"/>
      <c r="AC999" s="89"/>
      <c r="AD999" s="89"/>
    </row>
    <row r="1000" spans="1:30" ht="14.5" x14ac:dyDescent="0.35">
      <c r="A1000" s="89"/>
      <c r="B1000" s="81"/>
      <c r="C1000" s="89"/>
      <c r="D1000" s="89"/>
      <c r="E1000" s="89"/>
      <c r="F1000" s="89"/>
      <c r="G1000" s="89"/>
      <c r="H1000" s="89"/>
      <c r="I1000" s="89"/>
      <c r="J1000" s="89"/>
      <c r="K1000" s="89"/>
      <c r="L1000" s="89"/>
      <c r="M1000" s="89"/>
      <c r="N1000" s="89"/>
      <c r="O1000" s="89"/>
      <c r="P1000" s="89"/>
      <c r="Q1000" s="89"/>
      <c r="R1000" s="89"/>
      <c r="S1000" s="89"/>
      <c r="T1000" s="89"/>
      <c r="U1000" s="89"/>
      <c r="V1000" s="89"/>
      <c r="W1000" s="89"/>
      <c r="X1000" s="89"/>
      <c r="Y1000" s="89"/>
      <c r="Z1000" s="89"/>
      <c r="AA1000" s="89"/>
      <c r="AB1000" s="89"/>
      <c r="AC1000" s="89"/>
      <c r="AD1000" s="89"/>
    </row>
    <row r="1001" spans="1:30" ht="14.5" x14ac:dyDescent="0.35">
      <c r="A1001" s="89"/>
      <c r="B1001" s="81"/>
      <c r="C1001" s="89"/>
      <c r="D1001" s="89"/>
      <c r="E1001" s="89"/>
      <c r="F1001" s="89"/>
      <c r="G1001" s="89"/>
      <c r="H1001" s="89"/>
      <c r="I1001" s="89"/>
      <c r="J1001" s="89"/>
      <c r="K1001" s="89"/>
      <c r="L1001" s="89"/>
      <c r="M1001" s="89"/>
      <c r="N1001" s="89"/>
      <c r="O1001" s="89"/>
      <c r="P1001" s="89"/>
      <c r="Q1001" s="89"/>
      <c r="R1001" s="89"/>
      <c r="S1001" s="89"/>
      <c r="T1001" s="89"/>
      <c r="U1001" s="89"/>
      <c r="V1001" s="89"/>
      <c r="W1001" s="89"/>
      <c r="X1001" s="89"/>
      <c r="Y1001" s="89"/>
      <c r="Z1001" s="89"/>
      <c r="AA1001" s="89"/>
      <c r="AB1001" s="89"/>
      <c r="AC1001" s="89"/>
      <c r="AD1001" s="89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42"/>
  <sheetViews>
    <sheetView zoomScaleNormal="100" workbookViewId="0"/>
  </sheetViews>
  <sheetFormatPr defaultColWidth="12.58203125" defaultRowHeight="14.5" x14ac:dyDescent="0.35"/>
  <cols>
    <col min="1" max="1" width="15.5" style="35" bestFit="1" customWidth="1"/>
    <col min="2" max="2" width="31.6640625" style="35" bestFit="1" customWidth="1"/>
    <col min="3" max="3" width="9.9140625" style="35" bestFit="1" customWidth="1"/>
    <col min="4" max="4" width="99.75" style="35" bestFit="1" customWidth="1"/>
    <col min="5" max="5" width="16.33203125" style="35" customWidth="1"/>
    <col min="6" max="26" width="7.58203125" style="35" customWidth="1"/>
    <col min="27" max="16384" width="12.58203125" style="35"/>
  </cols>
  <sheetData>
    <row r="1" spans="1:4" x14ac:dyDescent="0.35">
      <c r="A1" s="36" t="s">
        <v>293</v>
      </c>
      <c r="B1" s="36" t="s">
        <v>294</v>
      </c>
      <c r="C1" s="36" t="s">
        <v>295</v>
      </c>
      <c r="D1" s="36" t="s">
        <v>296</v>
      </c>
    </row>
    <row r="2" spans="1:4" x14ac:dyDescent="0.35">
      <c r="A2" s="35" t="s">
        <v>490</v>
      </c>
      <c r="B2" s="34" t="s">
        <v>3</v>
      </c>
      <c r="C2" s="64" t="s">
        <v>989</v>
      </c>
      <c r="D2" s="35" t="s">
        <v>623</v>
      </c>
    </row>
    <row r="3" spans="1:4" x14ac:dyDescent="0.35">
      <c r="A3" s="35" t="s">
        <v>490</v>
      </c>
      <c r="B3" s="34" t="s">
        <v>6</v>
      </c>
      <c r="C3" s="64" t="s">
        <v>990</v>
      </c>
      <c r="D3" s="35" t="s">
        <v>624</v>
      </c>
    </row>
    <row r="4" spans="1:4" x14ac:dyDescent="0.35">
      <c r="A4" s="35" t="s">
        <v>490</v>
      </c>
      <c r="B4" s="34" t="s">
        <v>7</v>
      </c>
      <c r="C4" s="64" t="s">
        <v>990</v>
      </c>
      <c r="D4" s="35" t="s">
        <v>625</v>
      </c>
    </row>
    <row r="5" spans="1:4" x14ac:dyDescent="0.35">
      <c r="A5" s="35" t="s">
        <v>490</v>
      </c>
      <c r="B5" s="34" t="s">
        <v>14</v>
      </c>
      <c r="C5" s="64" t="s">
        <v>989</v>
      </c>
      <c r="D5" s="35" t="s">
        <v>632</v>
      </c>
    </row>
    <row r="6" spans="1:4" x14ac:dyDescent="0.35">
      <c r="A6" s="35" t="s">
        <v>490</v>
      </c>
      <c r="B6" s="34" t="s">
        <v>54</v>
      </c>
      <c r="C6" s="64" t="s">
        <v>990</v>
      </c>
      <c r="D6" s="35" t="s">
        <v>633</v>
      </c>
    </row>
    <row r="7" spans="1:4" ht="29" x14ac:dyDescent="0.35">
      <c r="A7" s="33" t="s">
        <v>297</v>
      </c>
      <c r="B7" s="34" t="s">
        <v>664</v>
      </c>
      <c r="C7" s="64">
        <v>2001</v>
      </c>
      <c r="D7" s="35" t="s">
        <v>663</v>
      </c>
    </row>
    <row r="8" spans="1:4" x14ac:dyDescent="0.35">
      <c r="A8" s="33" t="s">
        <v>297</v>
      </c>
      <c r="B8" s="34" t="s">
        <v>605</v>
      </c>
      <c r="C8" s="64" t="s">
        <v>723</v>
      </c>
      <c r="D8" s="35" t="s">
        <v>722</v>
      </c>
    </row>
    <row r="9" spans="1:4" x14ac:dyDescent="0.35">
      <c r="A9" s="33" t="s">
        <v>297</v>
      </c>
      <c r="B9" s="34" t="s">
        <v>605</v>
      </c>
      <c r="C9" s="64">
        <v>2003</v>
      </c>
      <c r="D9" s="35" t="s">
        <v>724</v>
      </c>
    </row>
    <row r="10" spans="1:4" x14ac:dyDescent="0.35">
      <c r="A10" s="33" t="s">
        <v>297</v>
      </c>
      <c r="B10" s="34" t="s">
        <v>605</v>
      </c>
      <c r="C10" s="64" t="s">
        <v>726</v>
      </c>
      <c r="D10" s="35" t="s">
        <v>725</v>
      </c>
    </row>
    <row r="11" spans="1:4" x14ac:dyDescent="0.35">
      <c r="A11" s="33" t="s">
        <v>297</v>
      </c>
      <c r="B11" s="34" t="s">
        <v>605</v>
      </c>
      <c r="C11" s="64" t="s">
        <v>727</v>
      </c>
      <c r="D11" s="35" t="s">
        <v>728</v>
      </c>
    </row>
    <row r="12" spans="1:4" x14ac:dyDescent="0.35">
      <c r="A12" s="33" t="s">
        <v>297</v>
      </c>
      <c r="B12" s="34" t="s">
        <v>605</v>
      </c>
      <c r="C12" s="64" t="s">
        <v>991</v>
      </c>
      <c r="D12" s="35" t="s">
        <v>773</v>
      </c>
    </row>
    <row r="13" spans="1:4" ht="29" x14ac:dyDescent="0.35">
      <c r="A13" s="33" t="s">
        <v>297</v>
      </c>
      <c r="B13" s="34" t="s">
        <v>666</v>
      </c>
      <c r="C13" s="64" t="s">
        <v>992</v>
      </c>
      <c r="D13" s="35" t="s">
        <v>665</v>
      </c>
    </row>
    <row r="14" spans="1:4" ht="29" x14ac:dyDescent="0.35">
      <c r="A14" s="33" t="s">
        <v>297</v>
      </c>
      <c r="B14" s="34" t="s">
        <v>139</v>
      </c>
      <c r="C14" s="64" t="s">
        <v>993</v>
      </c>
      <c r="D14" s="35" t="s">
        <v>667</v>
      </c>
    </row>
    <row r="15" spans="1:4" x14ac:dyDescent="0.35">
      <c r="A15" s="33" t="s">
        <v>297</v>
      </c>
      <c r="B15" s="34" t="s">
        <v>131</v>
      </c>
      <c r="C15" s="64" t="s">
        <v>668</v>
      </c>
      <c r="D15" s="35" t="s">
        <v>669</v>
      </c>
    </row>
    <row r="16" spans="1:4" ht="29" x14ac:dyDescent="0.35">
      <c r="A16" s="33" t="s">
        <v>297</v>
      </c>
      <c r="B16" s="34" t="s">
        <v>139</v>
      </c>
      <c r="C16" s="64" t="s">
        <v>990</v>
      </c>
      <c r="D16" s="35" t="s">
        <v>670</v>
      </c>
    </row>
    <row r="17" spans="1:4" x14ac:dyDescent="0.35">
      <c r="A17" s="33" t="s">
        <v>297</v>
      </c>
      <c r="B17" s="32" t="s">
        <v>162</v>
      </c>
      <c r="C17" s="64" t="s">
        <v>682</v>
      </c>
      <c r="D17" s="35" t="s">
        <v>683</v>
      </c>
    </row>
    <row r="18" spans="1:4" x14ac:dyDescent="0.35">
      <c r="A18" s="33" t="s">
        <v>297</v>
      </c>
      <c r="B18" s="34" t="s">
        <v>241</v>
      </c>
      <c r="C18" s="64">
        <v>2001</v>
      </c>
      <c r="D18" s="35" t="s">
        <v>672</v>
      </c>
    </row>
    <row r="19" spans="1:4" x14ac:dyDescent="0.35">
      <c r="A19" s="33" t="s">
        <v>297</v>
      </c>
      <c r="B19" s="34" t="s">
        <v>621</v>
      </c>
      <c r="C19" s="64">
        <v>2001</v>
      </c>
      <c r="D19" s="35" t="s">
        <v>673</v>
      </c>
    </row>
    <row r="20" spans="1:4" x14ac:dyDescent="0.35">
      <c r="A20" s="33" t="s">
        <v>297</v>
      </c>
      <c r="B20" s="34" t="s">
        <v>165</v>
      </c>
      <c r="C20" s="64" t="s">
        <v>686</v>
      </c>
      <c r="D20" s="98" t="s">
        <v>687</v>
      </c>
    </row>
    <row r="21" spans="1:4" x14ac:dyDescent="0.35">
      <c r="A21" s="33" t="s">
        <v>297</v>
      </c>
      <c r="B21" s="34" t="s">
        <v>166</v>
      </c>
      <c r="C21" s="64" t="s">
        <v>686</v>
      </c>
      <c r="D21" s="98"/>
    </row>
    <row r="22" spans="1:4" x14ac:dyDescent="0.35">
      <c r="A22" s="33" t="s">
        <v>297</v>
      </c>
      <c r="B22" s="34" t="s">
        <v>167</v>
      </c>
      <c r="C22" s="64" t="s">
        <v>686</v>
      </c>
      <c r="D22" s="98"/>
    </row>
    <row r="23" spans="1:4" x14ac:dyDescent="0.35">
      <c r="A23" s="33" t="s">
        <v>297</v>
      </c>
      <c r="B23" s="34" t="s">
        <v>168</v>
      </c>
      <c r="C23" s="64" t="s">
        <v>686</v>
      </c>
      <c r="D23" s="98"/>
    </row>
    <row r="24" spans="1:4" x14ac:dyDescent="0.35">
      <c r="A24" s="33" t="s">
        <v>297</v>
      </c>
      <c r="B24" s="34" t="s">
        <v>169</v>
      </c>
      <c r="C24" s="64" t="s">
        <v>686</v>
      </c>
      <c r="D24" s="98"/>
    </row>
    <row r="25" spans="1:4" x14ac:dyDescent="0.35">
      <c r="A25" s="33" t="s">
        <v>297</v>
      </c>
      <c r="B25" s="34" t="s">
        <v>165</v>
      </c>
      <c r="C25" s="64" t="s">
        <v>690</v>
      </c>
      <c r="D25" s="98" t="s">
        <v>685</v>
      </c>
    </row>
    <row r="26" spans="1:4" x14ac:dyDescent="0.35">
      <c r="A26" s="33" t="s">
        <v>297</v>
      </c>
      <c r="B26" s="34" t="s">
        <v>166</v>
      </c>
      <c r="C26" s="64" t="s">
        <v>690</v>
      </c>
      <c r="D26" s="98"/>
    </row>
    <row r="27" spans="1:4" x14ac:dyDescent="0.35">
      <c r="A27" s="33" t="s">
        <v>297</v>
      </c>
      <c r="B27" s="34" t="s">
        <v>167</v>
      </c>
      <c r="C27" s="64" t="s">
        <v>690</v>
      </c>
      <c r="D27" s="98"/>
    </row>
    <row r="28" spans="1:4" x14ac:dyDescent="0.35">
      <c r="A28" s="33" t="s">
        <v>297</v>
      </c>
      <c r="B28" s="34" t="s">
        <v>168</v>
      </c>
      <c r="C28" s="64" t="s">
        <v>690</v>
      </c>
      <c r="D28" s="98"/>
    </row>
    <row r="29" spans="1:4" x14ac:dyDescent="0.35">
      <c r="A29" s="33" t="s">
        <v>297</v>
      </c>
      <c r="B29" s="34" t="s">
        <v>169</v>
      </c>
      <c r="C29" s="64" t="s">
        <v>690</v>
      </c>
      <c r="D29" s="98"/>
    </row>
    <row r="30" spans="1:4" x14ac:dyDescent="0.35">
      <c r="A30" s="33" t="s">
        <v>297</v>
      </c>
      <c r="B30" s="34" t="s">
        <v>165</v>
      </c>
      <c r="C30" s="64" t="s">
        <v>994</v>
      </c>
      <c r="D30" s="98" t="s">
        <v>692</v>
      </c>
    </row>
    <row r="31" spans="1:4" x14ac:dyDescent="0.35">
      <c r="A31" s="33" t="s">
        <v>297</v>
      </c>
      <c r="B31" s="34" t="s">
        <v>166</v>
      </c>
      <c r="C31" s="64" t="s">
        <v>994</v>
      </c>
      <c r="D31" s="98"/>
    </row>
    <row r="32" spans="1:4" x14ac:dyDescent="0.35">
      <c r="A32" s="33" t="s">
        <v>297</v>
      </c>
      <c r="B32" s="34" t="s">
        <v>167</v>
      </c>
      <c r="C32" s="64" t="s">
        <v>994</v>
      </c>
      <c r="D32" s="98"/>
    </row>
    <row r="33" spans="1:4" x14ac:dyDescent="0.35">
      <c r="A33" s="33" t="s">
        <v>297</v>
      </c>
      <c r="B33" s="34" t="s">
        <v>168</v>
      </c>
      <c r="C33" s="64" t="s">
        <v>994</v>
      </c>
      <c r="D33" s="98"/>
    </row>
    <row r="34" spans="1:4" x14ac:dyDescent="0.35">
      <c r="A34" s="33" t="s">
        <v>297</v>
      </c>
      <c r="B34" s="34" t="s">
        <v>169</v>
      </c>
      <c r="C34" s="64" t="s">
        <v>994</v>
      </c>
      <c r="D34" s="98"/>
    </row>
    <row r="35" spans="1:4" ht="29" x14ac:dyDescent="0.35">
      <c r="A35" s="33" t="s">
        <v>297</v>
      </c>
      <c r="B35" s="34" t="s">
        <v>163</v>
      </c>
      <c r="C35" s="64" t="s">
        <v>696</v>
      </c>
      <c r="D35" s="35" t="s">
        <v>695</v>
      </c>
    </row>
    <row r="36" spans="1:4" x14ac:dyDescent="0.35">
      <c r="A36" s="33" t="s">
        <v>297</v>
      </c>
      <c r="B36" s="34" t="s">
        <v>240</v>
      </c>
      <c r="C36" s="64">
        <v>2018</v>
      </c>
      <c r="D36" s="35" t="s">
        <v>702</v>
      </c>
    </row>
    <row r="37" spans="1:4" x14ac:dyDescent="0.35">
      <c r="A37" s="33" t="s">
        <v>297</v>
      </c>
      <c r="B37" s="34" t="s">
        <v>242</v>
      </c>
      <c r="C37" s="64" t="s">
        <v>719</v>
      </c>
      <c r="D37" s="35" t="s">
        <v>718</v>
      </c>
    </row>
    <row r="38" spans="1:4" x14ac:dyDescent="0.35">
      <c r="A38" s="33" t="s">
        <v>297</v>
      </c>
      <c r="B38" s="34" t="s">
        <v>242</v>
      </c>
      <c r="C38" s="64" t="s">
        <v>721</v>
      </c>
      <c r="D38" s="35" t="s">
        <v>720</v>
      </c>
    </row>
    <row r="39" spans="1:4" x14ac:dyDescent="0.35">
      <c r="A39" s="33" t="s">
        <v>297</v>
      </c>
      <c r="B39" s="37" t="s">
        <v>239</v>
      </c>
      <c r="C39" s="65" t="s">
        <v>993</v>
      </c>
      <c r="D39" s="33" t="s">
        <v>775</v>
      </c>
    </row>
    <row r="40" spans="1:4" x14ac:dyDescent="0.35">
      <c r="A40" s="33" t="s">
        <v>297</v>
      </c>
      <c r="B40" s="37" t="s">
        <v>239</v>
      </c>
      <c r="C40" s="65" t="s">
        <v>778</v>
      </c>
      <c r="D40" s="33" t="s">
        <v>774</v>
      </c>
    </row>
    <row r="41" spans="1:4" x14ac:dyDescent="0.35">
      <c r="A41" s="35" t="s">
        <v>297</v>
      </c>
      <c r="B41" s="34" t="s">
        <v>238</v>
      </c>
      <c r="C41" s="64" t="s">
        <v>776</v>
      </c>
      <c r="D41" s="35" t="s">
        <v>777</v>
      </c>
    </row>
    <row r="42" spans="1:4" x14ac:dyDescent="0.35">
      <c r="A42" s="35" t="s">
        <v>297</v>
      </c>
      <c r="B42" s="63" t="s">
        <v>801</v>
      </c>
      <c r="C42" s="64" t="s">
        <v>1001</v>
      </c>
      <c r="D42" s="35" t="s">
        <v>1000</v>
      </c>
    </row>
  </sheetData>
  <mergeCells count="3">
    <mergeCell ref="D25:D29"/>
    <mergeCell ref="D20:D24"/>
    <mergeCell ref="D30:D34"/>
  </mergeCells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1ACF3-9B29-4F58-8A8E-330EBC643FE8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46" t="s">
        <v>812</v>
      </c>
      <c r="B1" s="46" t="s">
        <v>813</v>
      </c>
    </row>
    <row r="2" spans="1:2" x14ac:dyDescent="0.3">
      <c r="A2" s="47" t="s">
        <v>609</v>
      </c>
      <c r="B2" s="47">
        <v>10701</v>
      </c>
    </row>
    <row r="3" spans="1:2" x14ac:dyDescent="0.3">
      <c r="A3" s="47" t="s">
        <v>610</v>
      </c>
      <c r="B3" s="47">
        <v>10702</v>
      </c>
    </row>
    <row r="4" spans="1:2" x14ac:dyDescent="0.3">
      <c r="A4" s="48" t="s">
        <v>604</v>
      </c>
      <c r="B4" s="47">
        <v>10703</v>
      </c>
    </row>
    <row r="5" spans="1:2" x14ac:dyDescent="0.3">
      <c r="A5" s="47" t="s">
        <v>606</v>
      </c>
      <c r="B5" s="47">
        <v>10704</v>
      </c>
    </row>
    <row r="6" spans="1:2" x14ac:dyDescent="0.3">
      <c r="A6" s="47" t="s">
        <v>608</v>
      </c>
      <c r="B6" s="47">
        <v>10705</v>
      </c>
    </row>
    <row r="7" spans="1:2" x14ac:dyDescent="0.3">
      <c r="A7" s="48" t="s">
        <v>612</v>
      </c>
      <c r="B7" s="47">
        <v>10706</v>
      </c>
    </row>
    <row r="8" spans="1:2" x14ac:dyDescent="0.3">
      <c r="A8" s="48" t="s">
        <v>615</v>
      </c>
      <c r="B8" s="47">
        <v>10798</v>
      </c>
    </row>
    <row r="9" spans="1:2" x14ac:dyDescent="0.3">
      <c r="A9" s="49" t="s">
        <v>616</v>
      </c>
      <c r="B9" s="47">
        <v>10799</v>
      </c>
    </row>
    <row r="10" spans="1:2" x14ac:dyDescent="0.3">
      <c r="A10" s="49" t="s">
        <v>617</v>
      </c>
      <c r="B10" s="47">
        <v>10800</v>
      </c>
    </row>
    <row r="11" spans="1:2" x14ac:dyDescent="0.3">
      <c r="A11" s="47" t="s">
        <v>782</v>
      </c>
      <c r="B11" s="47">
        <v>10801</v>
      </c>
    </row>
    <row r="12" spans="1:2" x14ac:dyDescent="0.3">
      <c r="A12" s="47" t="s">
        <v>783</v>
      </c>
      <c r="B12" s="47">
        <v>10802</v>
      </c>
    </row>
    <row r="13" spans="1:2" x14ac:dyDescent="0.3">
      <c r="A13" s="47" t="s">
        <v>784</v>
      </c>
      <c r="B13" s="47">
        <v>10803</v>
      </c>
    </row>
    <row r="14" spans="1:2" x14ac:dyDescent="0.3">
      <c r="A14" s="47" t="s">
        <v>785</v>
      </c>
      <c r="B14" s="47">
        <v>10804</v>
      </c>
    </row>
    <row r="15" spans="1:2" x14ac:dyDescent="0.3">
      <c r="A15" s="47" t="s">
        <v>786</v>
      </c>
      <c r="B15" s="47">
        <v>10805</v>
      </c>
    </row>
    <row r="16" spans="1:2" x14ac:dyDescent="0.3">
      <c r="A16" s="47" t="s">
        <v>787</v>
      </c>
      <c r="B16" s="47">
        <v>10806</v>
      </c>
    </row>
    <row r="17" spans="1:2" x14ac:dyDescent="0.3">
      <c r="A17" s="47" t="s">
        <v>788</v>
      </c>
      <c r="B17" s="47">
        <v>10807</v>
      </c>
    </row>
    <row r="18" spans="1:2" x14ac:dyDescent="0.3">
      <c r="A18" s="47" t="s">
        <v>789</v>
      </c>
      <c r="B18" s="47">
        <v>10808</v>
      </c>
    </row>
    <row r="19" spans="1:2" x14ac:dyDescent="0.3">
      <c r="A19" s="47" t="s">
        <v>790</v>
      </c>
      <c r="B19" s="47">
        <v>10809</v>
      </c>
    </row>
    <row r="20" spans="1:2" x14ac:dyDescent="0.3">
      <c r="A20" s="47" t="s">
        <v>791</v>
      </c>
      <c r="B20" s="47">
        <v>10810</v>
      </c>
    </row>
    <row r="21" spans="1:2" x14ac:dyDescent="0.3">
      <c r="A21" s="47" t="s">
        <v>792</v>
      </c>
      <c r="B21" s="47">
        <v>10811</v>
      </c>
    </row>
    <row r="22" spans="1:2" x14ac:dyDescent="0.3">
      <c r="A22" s="47" t="s">
        <v>793</v>
      </c>
      <c r="B22" s="47">
        <v>10812</v>
      </c>
    </row>
    <row r="23" spans="1:2" x14ac:dyDescent="0.3">
      <c r="A23" s="47" t="s">
        <v>794</v>
      </c>
      <c r="B23" s="47">
        <v>10813</v>
      </c>
    </row>
    <row r="24" spans="1:2" x14ac:dyDescent="0.3">
      <c r="A24" s="47" t="s">
        <v>795</v>
      </c>
      <c r="B24" s="47">
        <v>10814</v>
      </c>
    </row>
    <row r="25" spans="1:2" x14ac:dyDescent="0.3">
      <c r="A25" s="47" t="s">
        <v>796</v>
      </c>
      <c r="B25" s="47">
        <v>10815</v>
      </c>
    </row>
    <row r="26" spans="1:2" x14ac:dyDescent="0.3">
      <c r="A26" s="47" t="s">
        <v>797</v>
      </c>
      <c r="B26" s="47">
        <v>10816</v>
      </c>
    </row>
    <row r="27" spans="1:2" x14ac:dyDescent="0.3">
      <c r="A27" s="47" t="s">
        <v>798</v>
      </c>
      <c r="B27" s="47">
        <v>10817</v>
      </c>
    </row>
    <row r="28" spans="1:2" x14ac:dyDescent="0.3">
      <c r="A28" s="47" t="s">
        <v>799</v>
      </c>
      <c r="B28" s="47">
        <v>10818</v>
      </c>
    </row>
    <row r="29" spans="1:2" x14ac:dyDescent="0.3">
      <c r="A29" s="47" t="s">
        <v>800</v>
      </c>
      <c r="B29" s="47">
        <v>10819</v>
      </c>
    </row>
    <row r="30" spans="1:2" x14ac:dyDescent="0.3">
      <c r="A30" s="47" t="s">
        <v>801</v>
      </c>
      <c r="B30" s="47">
        <v>10820</v>
      </c>
    </row>
    <row r="31" spans="1:2" x14ac:dyDescent="0.3">
      <c r="A31" s="47" t="s">
        <v>802</v>
      </c>
      <c r="B31" s="47">
        <v>10821</v>
      </c>
    </row>
    <row r="32" spans="1:2" x14ac:dyDescent="0.3">
      <c r="A32" s="47" t="s">
        <v>803</v>
      </c>
      <c r="B32" s="47">
        <v>10822</v>
      </c>
    </row>
    <row r="33" spans="1:2" x14ac:dyDescent="0.3">
      <c r="A33" s="47" t="s">
        <v>804</v>
      </c>
      <c r="B33" s="47">
        <v>10823</v>
      </c>
    </row>
    <row r="34" spans="1:2" x14ac:dyDescent="0.3">
      <c r="A34" s="47" t="s">
        <v>805</v>
      </c>
      <c r="B34" s="47">
        <v>10824</v>
      </c>
    </row>
    <row r="35" spans="1:2" x14ac:dyDescent="0.3">
      <c r="A35" s="47" t="s">
        <v>806</v>
      </c>
      <c r="B35" s="47">
        <v>10825</v>
      </c>
    </row>
    <row r="36" spans="1:2" x14ac:dyDescent="0.3">
      <c r="A36" s="47" t="s">
        <v>807</v>
      </c>
      <c r="B36" s="47">
        <v>10826</v>
      </c>
    </row>
    <row r="37" spans="1:2" x14ac:dyDescent="0.3">
      <c r="A37" s="47" t="s">
        <v>808</v>
      </c>
      <c r="B37" s="47">
        <v>10827</v>
      </c>
    </row>
    <row r="38" spans="1:2" x14ac:dyDescent="0.3">
      <c r="A38" s="48" t="s">
        <v>621</v>
      </c>
      <c r="B38" s="47">
        <v>10828</v>
      </c>
    </row>
    <row r="39" spans="1:2" x14ac:dyDescent="0.3">
      <c r="A39" s="47" t="s">
        <v>613</v>
      </c>
      <c r="B39" s="47">
        <v>10829</v>
      </c>
    </row>
    <row r="40" spans="1:2" x14ac:dyDescent="0.3">
      <c r="A40" s="47" t="s">
        <v>814</v>
      </c>
      <c r="B40" s="47">
        <v>10830</v>
      </c>
    </row>
    <row r="41" spans="1:2" x14ac:dyDescent="0.3">
      <c r="A41" s="47" t="s">
        <v>815</v>
      </c>
      <c r="B41" s="47">
        <v>10831</v>
      </c>
    </row>
    <row r="42" spans="1:2" x14ac:dyDescent="0.3">
      <c r="A42" s="47" t="s">
        <v>816</v>
      </c>
      <c r="B42" s="47">
        <v>10832</v>
      </c>
    </row>
    <row r="43" spans="1:2" x14ac:dyDescent="0.3">
      <c r="A43" s="47" t="s">
        <v>817</v>
      </c>
      <c r="B43" s="47">
        <v>10833</v>
      </c>
    </row>
    <row r="44" spans="1:2" x14ac:dyDescent="0.3">
      <c r="A44" s="47" t="s">
        <v>818</v>
      </c>
      <c r="B44" s="47">
        <v>10834</v>
      </c>
    </row>
    <row r="45" spans="1:2" x14ac:dyDescent="0.3">
      <c r="A45" s="47" t="s">
        <v>819</v>
      </c>
      <c r="B45" s="47">
        <v>10835</v>
      </c>
    </row>
    <row r="46" spans="1:2" x14ac:dyDescent="0.3">
      <c r="A46" s="47" t="s">
        <v>820</v>
      </c>
      <c r="B46" s="47">
        <v>10836</v>
      </c>
    </row>
    <row r="47" spans="1:2" x14ac:dyDescent="0.3">
      <c r="A47" s="47" t="s">
        <v>821</v>
      </c>
      <c r="B47" s="47">
        <v>10837</v>
      </c>
    </row>
    <row r="48" spans="1:2" x14ac:dyDescent="0.3">
      <c r="A48" s="47" t="s">
        <v>822</v>
      </c>
      <c r="B48" s="47">
        <v>10838</v>
      </c>
    </row>
    <row r="49" spans="1:2" x14ac:dyDescent="0.3">
      <c r="A49" s="47" t="s">
        <v>823</v>
      </c>
      <c r="B49" s="47">
        <v>10839</v>
      </c>
    </row>
    <row r="50" spans="1:2" x14ac:dyDescent="0.3">
      <c r="A50" s="47" t="s">
        <v>824</v>
      </c>
      <c r="B50" s="47">
        <v>10842</v>
      </c>
    </row>
    <row r="51" spans="1:2" x14ac:dyDescent="0.3">
      <c r="A51" s="47" t="s">
        <v>825</v>
      </c>
      <c r="B51" s="47">
        <v>10843</v>
      </c>
    </row>
    <row r="52" spans="1:2" x14ac:dyDescent="0.3">
      <c r="A52" s="47" t="s">
        <v>185</v>
      </c>
      <c r="B52" s="47">
        <v>10845</v>
      </c>
    </row>
    <row r="53" spans="1:2" x14ac:dyDescent="0.3">
      <c r="A53" s="47" t="s">
        <v>826</v>
      </c>
      <c r="B53" s="47">
        <v>10850</v>
      </c>
    </row>
    <row r="54" spans="1:2" x14ac:dyDescent="0.3">
      <c r="A54" s="47" t="s">
        <v>827</v>
      </c>
      <c r="B54" s="47">
        <v>10851</v>
      </c>
    </row>
    <row r="55" spans="1:2" x14ac:dyDescent="0.3">
      <c r="A55" s="47" t="s">
        <v>828</v>
      </c>
      <c r="B55" s="47">
        <v>10852</v>
      </c>
    </row>
    <row r="56" spans="1:2" x14ac:dyDescent="0.3">
      <c r="A56" s="47" t="s">
        <v>829</v>
      </c>
      <c r="B56" s="47">
        <v>10853</v>
      </c>
    </row>
    <row r="57" spans="1:2" x14ac:dyDescent="0.3">
      <c r="A57" s="47" t="s">
        <v>830</v>
      </c>
      <c r="B57" s="47">
        <v>10860</v>
      </c>
    </row>
    <row r="58" spans="1:2" x14ac:dyDescent="0.3">
      <c r="A58" s="47" t="s">
        <v>831</v>
      </c>
      <c r="B58" s="47">
        <v>10861</v>
      </c>
    </row>
    <row r="59" spans="1:2" x14ac:dyDescent="0.3">
      <c r="A59" s="47" t="s">
        <v>832</v>
      </c>
      <c r="B59" s="47">
        <v>10862</v>
      </c>
    </row>
    <row r="60" spans="1:2" x14ac:dyDescent="0.3">
      <c r="A60" s="47" t="s">
        <v>833</v>
      </c>
      <c r="B60" s="47">
        <v>10863</v>
      </c>
    </row>
    <row r="61" spans="1:2" x14ac:dyDescent="0.3">
      <c r="A61" s="47" t="s">
        <v>834</v>
      </c>
      <c r="B61" s="47">
        <v>10864</v>
      </c>
    </row>
    <row r="62" spans="1:2" x14ac:dyDescent="0.3">
      <c r="A62" s="47" t="s">
        <v>835</v>
      </c>
      <c r="B62" s="47">
        <v>10865</v>
      </c>
    </row>
    <row r="63" spans="1:2" x14ac:dyDescent="0.3">
      <c r="A63" s="47" t="s">
        <v>836</v>
      </c>
      <c r="B63" s="47">
        <v>10866</v>
      </c>
    </row>
    <row r="64" spans="1:2" x14ac:dyDescent="0.3">
      <c r="A64" s="47" t="s">
        <v>837</v>
      </c>
      <c r="B64" s="47">
        <v>10867</v>
      </c>
    </row>
    <row r="65" spans="1:2" x14ac:dyDescent="0.3">
      <c r="A65" s="47" t="s">
        <v>838</v>
      </c>
      <c r="B65" s="47">
        <v>10868</v>
      </c>
    </row>
    <row r="66" spans="1:2" x14ac:dyDescent="0.3">
      <c r="A66" s="47" t="s">
        <v>839</v>
      </c>
      <c r="B66" s="47">
        <v>10869</v>
      </c>
    </row>
    <row r="67" spans="1:2" x14ac:dyDescent="0.3">
      <c r="A67" s="47" t="s">
        <v>840</v>
      </c>
      <c r="B67" s="47">
        <v>10870</v>
      </c>
    </row>
    <row r="68" spans="1:2" x14ac:dyDescent="0.3">
      <c r="A68" s="47" t="s">
        <v>841</v>
      </c>
      <c r="B68" s="47">
        <v>10871</v>
      </c>
    </row>
    <row r="69" spans="1:2" x14ac:dyDescent="0.3">
      <c r="A69" s="47" t="s">
        <v>842</v>
      </c>
      <c r="B69" s="47">
        <v>10872</v>
      </c>
    </row>
    <row r="70" spans="1:2" x14ac:dyDescent="0.3">
      <c r="A70" s="47" t="s">
        <v>843</v>
      </c>
      <c r="B70" s="47">
        <v>10873</v>
      </c>
    </row>
    <row r="71" spans="1:2" x14ac:dyDescent="0.3">
      <c r="A71" s="47" t="s">
        <v>844</v>
      </c>
      <c r="B71" s="47">
        <v>10874</v>
      </c>
    </row>
    <row r="72" spans="1:2" x14ac:dyDescent="0.3">
      <c r="A72" s="47" t="s">
        <v>845</v>
      </c>
      <c r="B72" s="47">
        <v>10875</v>
      </c>
    </row>
    <row r="73" spans="1:2" x14ac:dyDescent="0.3">
      <c r="A73" s="47" t="s">
        <v>846</v>
      </c>
      <c r="B73" s="47">
        <v>10876</v>
      </c>
    </row>
    <row r="74" spans="1:2" x14ac:dyDescent="0.3">
      <c r="A74" s="47" t="s">
        <v>847</v>
      </c>
      <c r="B74" s="47">
        <v>10877</v>
      </c>
    </row>
    <row r="75" spans="1:2" x14ac:dyDescent="0.3">
      <c r="A75" s="47" t="s">
        <v>848</v>
      </c>
      <c r="B75" s="47">
        <v>10878</v>
      </c>
    </row>
    <row r="76" spans="1:2" x14ac:dyDescent="0.3">
      <c r="A76" s="47" t="s">
        <v>849</v>
      </c>
      <c r="B76" s="47">
        <v>10879</v>
      </c>
    </row>
    <row r="77" spans="1:2" x14ac:dyDescent="0.3">
      <c r="A77" s="47" t="s">
        <v>850</v>
      </c>
      <c r="B77" s="47">
        <v>10880</v>
      </c>
    </row>
    <row r="78" spans="1:2" x14ac:dyDescent="0.3">
      <c r="A78" s="47" t="s">
        <v>851</v>
      </c>
      <c r="B78" s="47">
        <v>10881</v>
      </c>
    </row>
    <row r="79" spans="1:2" x14ac:dyDescent="0.3">
      <c r="A79" s="47" t="s">
        <v>852</v>
      </c>
      <c r="B79" s="47">
        <v>10882</v>
      </c>
    </row>
    <row r="80" spans="1:2" x14ac:dyDescent="0.3">
      <c r="A80" s="47" t="s">
        <v>853</v>
      </c>
      <c r="B80" s="47">
        <v>10883</v>
      </c>
    </row>
    <row r="81" spans="1:2" x14ac:dyDescent="0.3">
      <c r="A81" s="47" t="s">
        <v>854</v>
      </c>
      <c r="B81" s="47">
        <v>10884</v>
      </c>
    </row>
    <row r="82" spans="1:2" x14ac:dyDescent="0.3">
      <c r="A82" s="47" t="s">
        <v>855</v>
      </c>
      <c r="B82" s="47">
        <v>10885</v>
      </c>
    </row>
    <row r="83" spans="1:2" x14ac:dyDescent="0.3">
      <c r="A83" s="47" t="s">
        <v>856</v>
      </c>
      <c r="B83" s="47">
        <v>10886</v>
      </c>
    </row>
    <row r="84" spans="1:2" x14ac:dyDescent="0.3">
      <c r="A84" s="47" t="s">
        <v>857</v>
      </c>
      <c r="B84" s="47">
        <v>10887</v>
      </c>
    </row>
    <row r="85" spans="1:2" x14ac:dyDescent="0.3">
      <c r="A85" s="47" t="s">
        <v>858</v>
      </c>
      <c r="B85" s="47">
        <v>10889</v>
      </c>
    </row>
    <row r="86" spans="1:2" x14ac:dyDescent="0.3">
      <c r="A86" s="47" t="s">
        <v>859</v>
      </c>
      <c r="B86" s="47">
        <v>10890</v>
      </c>
    </row>
    <row r="87" spans="1:2" x14ac:dyDescent="0.3">
      <c r="A87" s="47" t="s">
        <v>860</v>
      </c>
      <c r="B87" s="47">
        <v>10891</v>
      </c>
    </row>
    <row r="88" spans="1:2" x14ac:dyDescent="0.3">
      <c r="A88" s="47" t="s">
        <v>861</v>
      </c>
      <c r="B88" s="47">
        <v>10892</v>
      </c>
    </row>
    <row r="89" spans="1:2" x14ac:dyDescent="0.3">
      <c r="A89" s="47" t="s">
        <v>862</v>
      </c>
      <c r="B89" s="47">
        <v>10893</v>
      </c>
    </row>
    <row r="90" spans="1:2" x14ac:dyDescent="0.3">
      <c r="A90" s="47" t="s">
        <v>863</v>
      </c>
      <c r="B90" s="47">
        <v>10894</v>
      </c>
    </row>
    <row r="91" spans="1:2" x14ac:dyDescent="0.3">
      <c r="A91" s="47" t="s">
        <v>864</v>
      </c>
      <c r="B91" s="47">
        <v>10895</v>
      </c>
    </row>
    <row r="92" spans="1:2" x14ac:dyDescent="0.3">
      <c r="A92" s="47" t="s">
        <v>865</v>
      </c>
      <c r="B92" s="47">
        <v>10896</v>
      </c>
    </row>
    <row r="93" spans="1:2" x14ac:dyDescent="0.3">
      <c r="A93" s="47" t="s">
        <v>866</v>
      </c>
      <c r="B93" s="47">
        <v>10897</v>
      </c>
    </row>
    <row r="94" spans="1:2" x14ac:dyDescent="0.3">
      <c r="A94" s="47" t="s">
        <v>867</v>
      </c>
      <c r="B94" s="47">
        <v>10898</v>
      </c>
    </row>
    <row r="95" spans="1:2" x14ac:dyDescent="0.3">
      <c r="A95" s="47" t="s">
        <v>868</v>
      </c>
      <c r="B95" s="47">
        <v>10899</v>
      </c>
    </row>
    <row r="96" spans="1:2" x14ac:dyDescent="0.3">
      <c r="A96" s="47" t="s">
        <v>869</v>
      </c>
      <c r="B96" s="47">
        <v>10900</v>
      </c>
    </row>
    <row r="97" spans="1:2" x14ac:dyDescent="0.3">
      <c r="A97" s="47" t="s">
        <v>870</v>
      </c>
      <c r="B97" s="47">
        <v>10901</v>
      </c>
    </row>
    <row r="98" spans="1:2" x14ac:dyDescent="0.3">
      <c r="A98" s="47" t="s">
        <v>871</v>
      </c>
      <c r="B98" s="47">
        <v>10902</v>
      </c>
    </row>
    <row r="99" spans="1:2" x14ac:dyDescent="0.3">
      <c r="A99" s="47" t="s">
        <v>872</v>
      </c>
      <c r="B99" s="47">
        <v>10903</v>
      </c>
    </row>
    <row r="100" spans="1:2" x14ac:dyDescent="0.3">
      <c r="A100" s="47" t="s">
        <v>873</v>
      </c>
      <c r="B100" s="47">
        <v>10904</v>
      </c>
    </row>
    <row r="101" spans="1:2" x14ac:dyDescent="0.3">
      <c r="A101" s="47" t="s">
        <v>874</v>
      </c>
      <c r="B101" s="47">
        <v>10905</v>
      </c>
    </row>
    <row r="102" spans="1:2" x14ac:dyDescent="0.3">
      <c r="A102" s="47" t="s">
        <v>875</v>
      </c>
      <c r="B102" s="47">
        <v>10906</v>
      </c>
    </row>
    <row r="103" spans="1:2" x14ac:dyDescent="0.3">
      <c r="A103" s="47" t="s">
        <v>876</v>
      </c>
      <c r="B103" s="47">
        <v>10907</v>
      </c>
    </row>
    <row r="104" spans="1:2" x14ac:dyDescent="0.3">
      <c r="A104" s="47" t="s">
        <v>830</v>
      </c>
      <c r="B104" s="47">
        <v>10908</v>
      </c>
    </row>
    <row r="105" spans="1:2" x14ac:dyDescent="0.3">
      <c r="A105" s="47" t="s">
        <v>877</v>
      </c>
      <c r="B105" s="47">
        <v>10909</v>
      </c>
    </row>
    <row r="106" spans="1:2" x14ac:dyDescent="0.3">
      <c r="A106" s="47" t="s">
        <v>878</v>
      </c>
      <c r="B106" s="47">
        <v>10910</v>
      </c>
    </row>
    <row r="107" spans="1:2" x14ac:dyDescent="0.3">
      <c r="A107" s="47" t="s">
        <v>879</v>
      </c>
      <c r="B107" s="47">
        <v>10911</v>
      </c>
    </row>
    <row r="108" spans="1:2" x14ac:dyDescent="0.3">
      <c r="A108" s="47" t="s">
        <v>880</v>
      </c>
      <c r="B108" s="47">
        <v>10912</v>
      </c>
    </row>
    <row r="109" spans="1:2" x14ac:dyDescent="0.3">
      <c r="A109" s="47" t="s">
        <v>881</v>
      </c>
      <c r="B109" s="47">
        <v>10913</v>
      </c>
    </row>
    <row r="110" spans="1:2" x14ac:dyDescent="0.3">
      <c r="A110" s="47" t="s">
        <v>882</v>
      </c>
      <c r="B110" s="47">
        <v>10914</v>
      </c>
    </row>
    <row r="111" spans="1:2" x14ac:dyDescent="0.3">
      <c r="A111" s="47" t="s">
        <v>883</v>
      </c>
      <c r="B111" s="47">
        <v>10915</v>
      </c>
    </row>
    <row r="112" spans="1:2" x14ac:dyDescent="0.3">
      <c r="A112" s="47" t="s">
        <v>884</v>
      </c>
      <c r="B112" s="47">
        <v>10916</v>
      </c>
    </row>
    <row r="113" spans="1:2" x14ac:dyDescent="0.3">
      <c r="A113" s="47" t="s">
        <v>885</v>
      </c>
      <c r="B113" s="47">
        <v>10917</v>
      </c>
    </row>
    <row r="114" spans="1:2" x14ac:dyDescent="0.3">
      <c r="A114" s="47" t="s">
        <v>886</v>
      </c>
      <c r="B114" s="47">
        <v>10918</v>
      </c>
    </row>
    <row r="115" spans="1:2" x14ac:dyDescent="0.3">
      <c r="A115" s="47" t="s">
        <v>887</v>
      </c>
      <c r="B115" s="47">
        <v>10919</v>
      </c>
    </row>
    <row r="116" spans="1:2" x14ac:dyDescent="0.3">
      <c r="A116" s="47" t="s">
        <v>888</v>
      </c>
      <c r="B116" s="47">
        <v>10920</v>
      </c>
    </row>
    <row r="117" spans="1:2" x14ac:dyDescent="0.3">
      <c r="A117" s="47" t="s">
        <v>889</v>
      </c>
      <c r="B117" s="47">
        <v>10921</v>
      </c>
    </row>
    <row r="118" spans="1:2" x14ac:dyDescent="0.3">
      <c r="A118" s="47" t="s">
        <v>890</v>
      </c>
      <c r="B118" s="47">
        <v>10922</v>
      </c>
    </row>
    <row r="119" spans="1:2" x14ac:dyDescent="0.3">
      <c r="A119" s="47" t="s">
        <v>891</v>
      </c>
      <c r="B119" s="47">
        <v>10923</v>
      </c>
    </row>
    <row r="120" spans="1:2" x14ac:dyDescent="0.3">
      <c r="A120" s="47" t="s">
        <v>892</v>
      </c>
      <c r="B120" s="47">
        <v>10924</v>
      </c>
    </row>
    <row r="121" spans="1:2" x14ac:dyDescent="0.3">
      <c r="A121" s="47" t="s">
        <v>893</v>
      </c>
      <c r="B121" s="47">
        <v>10925</v>
      </c>
    </row>
    <row r="122" spans="1:2" x14ac:dyDescent="0.3">
      <c r="A122" s="47" t="s">
        <v>894</v>
      </c>
      <c r="B122" s="47">
        <v>10926</v>
      </c>
    </row>
    <row r="123" spans="1:2" x14ac:dyDescent="0.3">
      <c r="A123" s="47" t="s">
        <v>895</v>
      </c>
      <c r="B123" s="47">
        <v>10927</v>
      </c>
    </row>
    <row r="124" spans="1:2" x14ac:dyDescent="0.3">
      <c r="A124" s="47" t="s">
        <v>896</v>
      </c>
      <c r="B124" s="47">
        <v>10928</v>
      </c>
    </row>
    <row r="125" spans="1:2" x14ac:dyDescent="0.3">
      <c r="A125" s="47" t="s">
        <v>897</v>
      </c>
      <c r="B125" s="47">
        <v>10929</v>
      </c>
    </row>
    <row r="126" spans="1:2" x14ac:dyDescent="0.3">
      <c r="A126" s="47" t="s">
        <v>898</v>
      </c>
      <c r="B126" s="47">
        <v>10930</v>
      </c>
    </row>
    <row r="127" spans="1:2" x14ac:dyDescent="0.3">
      <c r="A127" s="47" t="s">
        <v>899</v>
      </c>
      <c r="B127" s="47">
        <v>10931</v>
      </c>
    </row>
    <row r="128" spans="1:2" x14ac:dyDescent="0.3">
      <c r="A128" s="47" t="s">
        <v>900</v>
      </c>
      <c r="B128" s="47">
        <v>10932</v>
      </c>
    </row>
    <row r="129" spans="1:2" x14ac:dyDescent="0.3">
      <c r="A129" s="47" t="s">
        <v>901</v>
      </c>
      <c r="B129" s="47">
        <v>10933</v>
      </c>
    </row>
    <row r="130" spans="1:2" x14ac:dyDescent="0.3">
      <c r="A130" s="47" t="s">
        <v>902</v>
      </c>
      <c r="B130" s="47">
        <v>10934</v>
      </c>
    </row>
    <row r="131" spans="1:2" x14ac:dyDescent="0.3">
      <c r="A131" s="47" t="s">
        <v>903</v>
      </c>
      <c r="B131" s="47">
        <v>10935</v>
      </c>
    </row>
    <row r="132" spans="1:2" x14ac:dyDescent="0.3">
      <c r="A132" s="47" t="s">
        <v>904</v>
      </c>
      <c r="B132" s="47">
        <v>10936</v>
      </c>
    </row>
    <row r="133" spans="1:2" x14ac:dyDescent="0.3">
      <c r="A133" s="47" t="s">
        <v>905</v>
      </c>
      <c r="B133" s="47">
        <v>10937</v>
      </c>
    </row>
    <row r="134" spans="1:2" x14ac:dyDescent="0.3">
      <c r="A134" s="47" t="s">
        <v>906</v>
      </c>
      <c r="B134" s="47">
        <v>10938</v>
      </c>
    </row>
    <row r="135" spans="1:2" x14ac:dyDescent="0.3">
      <c r="A135" s="47" t="s">
        <v>907</v>
      </c>
      <c r="B135" s="47">
        <v>10939</v>
      </c>
    </row>
    <row r="136" spans="1:2" x14ac:dyDescent="0.3">
      <c r="A136" s="47" t="s">
        <v>908</v>
      </c>
      <c r="B136" s="47">
        <v>10940</v>
      </c>
    </row>
    <row r="137" spans="1:2" x14ac:dyDescent="0.3">
      <c r="A137" s="47" t="s">
        <v>909</v>
      </c>
      <c r="B137" s="47">
        <v>10941</v>
      </c>
    </row>
    <row r="138" spans="1:2" x14ac:dyDescent="0.3">
      <c r="A138" s="47" t="s">
        <v>910</v>
      </c>
      <c r="B138" s="47">
        <v>10942</v>
      </c>
    </row>
    <row r="139" spans="1:2" x14ac:dyDescent="0.3">
      <c r="A139" s="47" t="s">
        <v>911</v>
      </c>
      <c r="B139" s="47">
        <v>10943</v>
      </c>
    </row>
    <row r="140" spans="1:2" x14ac:dyDescent="0.3">
      <c r="A140" s="47" t="s">
        <v>912</v>
      </c>
      <c r="B140" s="47">
        <v>10944</v>
      </c>
    </row>
    <row r="141" spans="1:2" x14ac:dyDescent="0.3">
      <c r="A141" s="47" t="s">
        <v>913</v>
      </c>
      <c r="B141" s="47">
        <v>10945</v>
      </c>
    </row>
    <row r="142" spans="1:2" x14ac:dyDescent="0.3">
      <c r="A142" s="47" t="s">
        <v>914</v>
      </c>
      <c r="B142" s="47">
        <v>10946</v>
      </c>
    </row>
    <row r="143" spans="1:2" x14ac:dyDescent="0.3">
      <c r="A143" s="47" t="s">
        <v>915</v>
      </c>
      <c r="B143" s="47">
        <v>10947</v>
      </c>
    </row>
    <row r="144" spans="1:2" x14ac:dyDescent="0.3">
      <c r="A144" s="47" t="s">
        <v>916</v>
      </c>
      <c r="B144" s="47">
        <v>10948</v>
      </c>
    </row>
    <row r="145" spans="1:2" x14ac:dyDescent="0.3">
      <c r="A145" s="47" t="s">
        <v>917</v>
      </c>
      <c r="B145" s="47">
        <v>10949</v>
      </c>
    </row>
    <row r="146" spans="1:2" x14ac:dyDescent="0.3">
      <c r="A146" s="47" t="s">
        <v>918</v>
      </c>
      <c r="B146" s="47">
        <v>10950</v>
      </c>
    </row>
    <row r="147" spans="1:2" x14ac:dyDescent="0.3">
      <c r="A147" s="47" t="s">
        <v>919</v>
      </c>
      <c r="B147" s="47">
        <v>10951</v>
      </c>
    </row>
    <row r="148" spans="1:2" x14ac:dyDescent="0.3">
      <c r="A148" s="47" t="s">
        <v>920</v>
      </c>
      <c r="B148" s="47">
        <v>10952</v>
      </c>
    </row>
    <row r="149" spans="1:2" x14ac:dyDescent="0.3">
      <c r="A149" s="47" t="s">
        <v>921</v>
      </c>
      <c r="B149" s="47">
        <v>10953</v>
      </c>
    </row>
    <row r="150" spans="1:2" x14ac:dyDescent="0.3">
      <c r="A150" s="47" t="s">
        <v>922</v>
      </c>
      <c r="B150" s="47">
        <v>10954</v>
      </c>
    </row>
    <row r="151" spans="1:2" x14ac:dyDescent="0.3">
      <c r="A151" s="47" t="s">
        <v>923</v>
      </c>
      <c r="B151" s="47">
        <v>10955</v>
      </c>
    </row>
    <row r="152" spans="1:2" x14ac:dyDescent="0.3">
      <c r="A152" s="47" t="s">
        <v>924</v>
      </c>
      <c r="B152" s="47">
        <v>10956</v>
      </c>
    </row>
    <row r="153" spans="1:2" x14ac:dyDescent="0.3">
      <c r="A153" s="47" t="s">
        <v>925</v>
      </c>
      <c r="B153" s="47">
        <v>10957</v>
      </c>
    </row>
    <row r="154" spans="1:2" x14ac:dyDescent="0.3">
      <c r="A154" s="47" t="s">
        <v>926</v>
      </c>
      <c r="B154" s="47">
        <v>10958</v>
      </c>
    </row>
    <row r="155" spans="1:2" x14ac:dyDescent="0.3">
      <c r="A155" s="47" t="s">
        <v>927</v>
      </c>
      <c r="B155" s="47">
        <v>10959</v>
      </c>
    </row>
    <row r="156" spans="1:2" x14ac:dyDescent="0.3">
      <c r="A156" s="47" t="s">
        <v>928</v>
      </c>
      <c r="B156" s="47">
        <v>10960</v>
      </c>
    </row>
    <row r="157" spans="1:2" x14ac:dyDescent="0.3">
      <c r="A157" s="47" t="s">
        <v>929</v>
      </c>
      <c r="B157" s="47">
        <v>10961</v>
      </c>
    </row>
    <row r="158" spans="1:2" x14ac:dyDescent="0.3">
      <c r="A158" s="47" t="s">
        <v>930</v>
      </c>
      <c r="B158" s="47">
        <v>10962</v>
      </c>
    </row>
    <row r="159" spans="1:2" x14ac:dyDescent="0.3">
      <c r="A159" s="47" t="s">
        <v>931</v>
      </c>
      <c r="B159" s="47">
        <v>10963</v>
      </c>
    </row>
    <row r="160" spans="1:2" x14ac:dyDescent="0.3">
      <c r="A160" s="47" t="s">
        <v>932</v>
      </c>
      <c r="B160" s="47">
        <v>10964</v>
      </c>
    </row>
    <row r="161" spans="1:2" x14ac:dyDescent="0.3">
      <c r="A161" s="47" t="s">
        <v>933</v>
      </c>
      <c r="B161" s="47">
        <v>10965</v>
      </c>
    </row>
    <row r="162" spans="1:2" x14ac:dyDescent="0.3">
      <c r="A162" s="47" t="s">
        <v>934</v>
      </c>
      <c r="B162" s="47">
        <v>10966</v>
      </c>
    </row>
    <row r="163" spans="1:2" x14ac:dyDescent="0.3">
      <c r="A163" s="47" t="s">
        <v>935</v>
      </c>
      <c r="B163" s="47">
        <v>10967</v>
      </c>
    </row>
    <row r="164" spans="1:2" x14ac:dyDescent="0.3">
      <c r="A164" s="47" t="s">
        <v>936</v>
      </c>
      <c r="B164" s="47">
        <v>10968</v>
      </c>
    </row>
    <row r="165" spans="1:2" x14ac:dyDescent="0.3">
      <c r="A165" s="47" t="s">
        <v>937</v>
      </c>
      <c r="B165" s="47">
        <v>10969</v>
      </c>
    </row>
    <row r="166" spans="1:2" x14ac:dyDescent="0.3">
      <c r="A166" s="47" t="s">
        <v>938</v>
      </c>
      <c r="B166" s="47">
        <v>10970</v>
      </c>
    </row>
    <row r="167" spans="1:2" x14ac:dyDescent="0.3">
      <c r="A167" s="47" t="s">
        <v>939</v>
      </c>
      <c r="B167" s="47">
        <v>10971</v>
      </c>
    </row>
    <row r="168" spans="1:2" x14ac:dyDescent="0.3">
      <c r="A168" s="47" t="s">
        <v>940</v>
      </c>
      <c r="B168" s="47">
        <v>10972</v>
      </c>
    </row>
    <row r="169" spans="1:2" x14ac:dyDescent="0.3">
      <c r="A169" s="47" t="s">
        <v>941</v>
      </c>
      <c r="B169" s="47">
        <v>10973</v>
      </c>
    </row>
    <row r="170" spans="1:2" x14ac:dyDescent="0.3">
      <c r="A170" s="47" t="s">
        <v>942</v>
      </c>
      <c r="B170" s="47">
        <v>10974</v>
      </c>
    </row>
    <row r="171" spans="1:2" x14ac:dyDescent="0.3">
      <c r="A171" s="47" t="s">
        <v>943</v>
      </c>
      <c r="B171" s="47">
        <v>10975</v>
      </c>
    </row>
    <row r="172" spans="1:2" x14ac:dyDescent="0.3">
      <c r="A172" s="47" t="s">
        <v>944</v>
      </c>
      <c r="B172" s="47">
        <v>10976</v>
      </c>
    </row>
    <row r="173" spans="1:2" x14ac:dyDescent="0.3">
      <c r="A173" s="47" t="s">
        <v>945</v>
      </c>
      <c r="B173" s="47">
        <v>10977</v>
      </c>
    </row>
    <row r="174" spans="1:2" x14ac:dyDescent="0.3">
      <c r="A174" s="47" t="s">
        <v>946</v>
      </c>
      <c r="B174" s="47">
        <v>10978</v>
      </c>
    </row>
    <row r="175" spans="1:2" x14ac:dyDescent="0.3">
      <c r="A175" s="47" t="s">
        <v>947</v>
      </c>
      <c r="B175" s="47">
        <v>10979</v>
      </c>
    </row>
    <row r="176" spans="1:2" x14ac:dyDescent="0.3">
      <c r="A176" s="47" t="s">
        <v>948</v>
      </c>
      <c r="B176" s="47">
        <v>10980</v>
      </c>
    </row>
    <row r="177" spans="1:2" x14ac:dyDescent="0.3">
      <c r="A177" s="47" t="s">
        <v>949</v>
      </c>
      <c r="B177" s="47">
        <v>10981</v>
      </c>
    </row>
    <row r="178" spans="1:2" x14ac:dyDescent="0.3">
      <c r="A178" s="47" t="s">
        <v>950</v>
      </c>
      <c r="B178" s="47">
        <v>10982</v>
      </c>
    </row>
    <row r="179" spans="1:2" x14ac:dyDescent="0.3">
      <c r="A179" s="47" t="s">
        <v>951</v>
      </c>
      <c r="B179" s="47">
        <v>10983</v>
      </c>
    </row>
    <row r="180" spans="1:2" x14ac:dyDescent="0.3">
      <c r="A180" s="47" t="s">
        <v>952</v>
      </c>
      <c r="B180" s="47">
        <v>10984</v>
      </c>
    </row>
    <row r="181" spans="1:2" x14ac:dyDescent="0.3">
      <c r="A181" s="47" t="s">
        <v>953</v>
      </c>
      <c r="B181" s="47">
        <v>10985</v>
      </c>
    </row>
    <row r="182" spans="1:2" x14ac:dyDescent="0.3">
      <c r="A182" s="47" t="s">
        <v>954</v>
      </c>
      <c r="B182" s="47">
        <v>10986</v>
      </c>
    </row>
    <row r="183" spans="1:2" x14ac:dyDescent="0.3">
      <c r="A183" s="47" t="s">
        <v>955</v>
      </c>
      <c r="B183" s="47">
        <v>10987</v>
      </c>
    </row>
    <row r="184" spans="1:2" x14ac:dyDescent="0.3">
      <c r="A184" s="47" t="s">
        <v>811</v>
      </c>
      <c r="B184" s="47">
        <v>10988</v>
      </c>
    </row>
    <row r="185" spans="1:2" x14ac:dyDescent="0.3">
      <c r="A185" s="47" t="s">
        <v>956</v>
      </c>
      <c r="B185" s="47">
        <v>10989</v>
      </c>
    </row>
    <row r="186" spans="1:2" x14ac:dyDescent="0.3">
      <c r="A186" s="47" t="s">
        <v>957</v>
      </c>
      <c r="B186" s="47">
        <v>10990</v>
      </c>
    </row>
    <row r="187" spans="1:2" x14ac:dyDescent="0.3">
      <c r="A187" s="47" t="s">
        <v>958</v>
      </c>
      <c r="B187" s="47">
        <v>10991</v>
      </c>
    </row>
    <row r="188" spans="1:2" x14ac:dyDescent="0.3">
      <c r="A188" s="47" t="s">
        <v>959</v>
      </c>
      <c r="B188" s="47">
        <v>10992</v>
      </c>
    </row>
    <row r="189" spans="1:2" x14ac:dyDescent="0.3">
      <c r="A189" s="47" t="s">
        <v>960</v>
      </c>
      <c r="B189" s="47">
        <v>10993</v>
      </c>
    </row>
    <row r="190" spans="1:2" x14ac:dyDescent="0.3">
      <c r="A190" s="47" t="s">
        <v>961</v>
      </c>
      <c r="B190" s="47">
        <v>10994</v>
      </c>
    </row>
    <row r="191" spans="1:2" x14ac:dyDescent="0.3">
      <c r="A191" s="47" t="s">
        <v>962</v>
      </c>
      <c r="B191" s="47">
        <v>10995</v>
      </c>
    </row>
    <row r="192" spans="1:2" x14ac:dyDescent="0.3">
      <c r="A192" s="47" t="s">
        <v>963</v>
      </c>
      <c r="B192" s="47">
        <v>10996</v>
      </c>
    </row>
    <row r="193" spans="1:2" x14ac:dyDescent="0.3">
      <c r="A193" s="47" t="s">
        <v>964</v>
      </c>
      <c r="B193" s="47">
        <v>10997</v>
      </c>
    </row>
    <row r="194" spans="1:2" x14ac:dyDescent="0.3">
      <c r="A194" s="47" t="s">
        <v>965</v>
      </c>
      <c r="B194" s="47">
        <v>10998</v>
      </c>
    </row>
    <row r="195" spans="1:2" x14ac:dyDescent="0.3">
      <c r="A195" s="47" t="s">
        <v>966</v>
      </c>
      <c r="B195" s="47">
        <v>10999</v>
      </c>
    </row>
    <row r="196" spans="1:2" x14ac:dyDescent="0.3">
      <c r="A196" s="47" t="s">
        <v>967</v>
      </c>
      <c r="B196" s="47">
        <v>11000</v>
      </c>
    </row>
    <row r="197" spans="1:2" x14ac:dyDescent="0.3">
      <c r="A197" s="47" t="s">
        <v>968</v>
      </c>
      <c r="B197" s="47">
        <v>11001</v>
      </c>
    </row>
    <row r="198" spans="1:2" x14ac:dyDescent="0.3">
      <c r="A198" s="47" t="s">
        <v>969</v>
      </c>
      <c r="B198" s="47">
        <v>11002</v>
      </c>
    </row>
    <row r="199" spans="1:2" x14ac:dyDescent="0.3">
      <c r="A199" s="47" t="s">
        <v>970</v>
      </c>
      <c r="B199" s="47">
        <v>11003</v>
      </c>
    </row>
    <row r="200" spans="1:2" x14ac:dyDescent="0.3">
      <c r="A200" s="47" t="s">
        <v>971</v>
      </c>
      <c r="B200" s="47">
        <v>11004</v>
      </c>
    </row>
    <row r="201" spans="1:2" x14ac:dyDescent="0.3">
      <c r="A201" s="47" t="s">
        <v>810</v>
      </c>
      <c r="B201" s="47">
        <v>11005</v>
      </c>
    </row>
    <row r="202" spans="1:2" x14ac:dyDescent="0.3">
      <c r="A202" s="47" t="s">
        <v>972</v>
      </c>
      <c r="B202" s="47">
        <v>11006</v>
      </c>
    </row>
    <row r="203" spans="1:2" x14ac:dyDescent="0.3">
      <c r="A203" s="47" t="s">
        <v>973</v>
      </c>
      <c r="B203" s="47">
        <v>11007</v>
      </c>
    </row>
    <row r="204" spans="1:2" x14ac:dyDescent="0.3">
      <c r="A204" s="47" t="s">
        <v>974</v>
      </c>
      <c r="B204" s="47">
        <v>11008</v>
      </c>
    </row>
    <row r="205" spans="1:2" x14ac:dyDescent="0.3">
      <c r="A205" s="47" t="s">
        <v>975</v>
      </c>
      <c r="B205" s="47">
        <v>11013</v>
      </c>
    </row>
    <row r="206" spans="1:2" x14ac:dyDescent="0.3">
      <c r="A206" s="47" t="s">
        <v>976</v>
      </c>
      <c r="B206" s="47">
        <v>11014</v>
      </c>
    </row>
    <row r="207" spans="1:2" x14ac:dyDescent="0.3">
      <c r="A207" s="47" t="s">
        <v>977</v>
      </c>
      <c r="B207" s="47">
        <v>11015</v>
      </c>
    </row>
    <row r="208" spans="1:2" x14ac:dyDescent="0.3">
      <c r="A208" s="47" t="s">
        <v>1195</v>
      </c>
      <c r="B208" s="93">
        <v>9648</v>
      </c>
    </row>
    <row r="209" spans="1:2" x14ac:dyDescent="0.3">
      <c r="A209" s="47" t="s">
        <v>1221</v>
      </c>
      <c r="B209" s="93">
        <v>9651</v>
      </c>
    </row>
    <row r="210" spans="1:2" x14ac:dyDescent="0.3">
      <c r="A210" s="47" t="s">
        <v>1228</v>
      </c>
      <c r="B210" s="93">
        <v>9654</v>
      </c>
    </row>
    <row r="211" spans="1:2" x14ac:dyDescent="0.3">
      <c r="A211" s="47" t="s">
        <v>1260</v>
      </c>
      <c r="B211" s="93">
        <v>9657</v>
      </c>
    </row>
    <row r="212" spans="1:2" x14ac:dyDescent="0.3">
      <c r="A212" s="47" t="s">
        <v>1235</v>
      </c>
      <c r="B212" s="93">
        <v>9660</v>
      </c>
    </row>
    <row r="213" spans="1:2" x14ac:dyDescent="0.3">
      <c r="A213" s="47" t="s">
        <v>1251</v>
      </c>
      <c r="B213" s="93">
        <v>9663</v>
      </c>
    </row>
    <row r="214" spans="1:2" x14ac:dyDescent="0.3">
      <c r="A214" s="47" t="s">
        <v>1258</v>
      </c>
      <c r="B214" s="93">
        <v>9666</v>
      </c>
    </row>
    <row r="215" spans="1:2" x14ac:dyDescent="0.3">
      <c r="A215" s="47" t="s">
        <v>1230</v>
      </c>
      <c r="B215" s="93">
        <v>9669</v>
      </c>
    </row>
    <row r="216" spans="1:2" x14ac:dyDescent="0.3">
      <c r="A216" s="47" t="s">
        <v>1263</v>
      </c>
      <c r="B216" s="93">
        <v>9672</v>
      </c>
    </row>
    <row r="217" spans="1:2" x14ac:dyDescent="0.3">
      <c r="A217" s="47" t="s">
        <v>1236</v>
      </c>
      <c r="B217" s="93">
        <v>9701</v>
      </c>
    </row>
    <row r="218" spans="1:2" x14ac:dyDescent="0.3">
      <c r="A218" s="47" t="s">
        <v>1176</v>
      </c>
      <c r="B218" s="93">
        <v>9704</v>
      </c>
    </row>
    <row r="219" spans="1:2" x14ac:dyDescent="0.3">
      <c r="A219" s="47" t="s">
        <v>1229</v>
      </c>
      <c r="B219" s="93">
        <v>9707</v>
      </c>
    </row>
    <row r="220" spans="1:2" x14ac:dyDescent="0.3">
      <c r="A220" s="47" t="s">
        <v>1252</v>
      </c>
      <c r="B220" s="93">
        <v>9710</v>
      </c>
    </row>
    <row r="221" spans="1:2" x14ac:dyDescent="0.3">
      <c r="A221" s="47" t="s">
        <v>1196</v>
      </c>
      <c r="B221" s="93">
        <v>9713</v>
      </c>
    </row>
    <row r="222" spans="1:2" x14ac:dyDescent="0.3">
      <c r="A222" s="47" t="s">
        <v>1177</v>
      </c>
      <c r="B222" s="93">
        <v>9716</v>
      </c>
    </row>
    <row r="223" spans="1:2" x14ac:dyDescent="0.3">
      <c r="A223" s="47" t="s">
        <v>1197</v>
      </c>
      <c r="B223" s="93">
        <v>9719</v>
      </c>
    </row>
    <row r="224" spans="1:2" x14ac:dyDescent="0.3">
      <c r="A224" s="47" t="s">
        <v>1222</v>
      </c>
      <c r="B224" s="93">
        <v>9722</v>
      </c>
    </row>
    <row r="225" spans="1:2" x14ac:dyDescent="0.3">
      <c r="A225" s="47" t="s">
        <v>1198</v>
      </c>
      <c r="B225" s="93">
        <v>9725</v>
      </c>
    </row>
    <row r="226" spans="1:2" x14ac:dyDescent="0.3">
      <c r="A226" s="47" t="s">
        <v>1237</v>
      </c>
      <c r="B226" s="93">
        <v>9728</v>
      </c>
    </row>
    <row r="227" spans="1:2" x14ac:dyDescent="0.3">
      <c r="A227" s="47" t="s">
        <v>1238</v>
      </c>
      <c r="B227" s="94">
        <v>9731</v>
      </c>
    </row>
    <row r="228" spans="1:2" x14ac:dyDescent="0.3">
      <c r="A228" s="47" t="s">
        <v>1178</v>
      </c>
      <c r="B228" s="93">
        <v>9734</v>
      </c>
    </row>
    <row r="229" spans="1:2" x14ac:dyDescent="0.3">
      <c r="A229" s="47" t="s">
        <v>1239</v>
      </c>
      <c r="B229" s="93">
        <v>9737</v>
      </c>
    </row>
    <row r="230" spans="1:2" x14ac:dyDescent="0.3">
      <c r="A230" s="47" t="s">
        <v>1240</v>
      </c>
      <c r="B230" s="93">
        <v>9740</v>
      </c>
    </row>
    <row r="231" spans="1:2" x14ac:dyDescent="0.3">
      <c r="A231" s="47" t="s">
        <v>1199</v>
      </c>
      <c r="B231" s="93">
        <v>9743</v>
      </c>
    </row>
    <row r="232" spans="1:2" x14ac:dyDescent="0.3">
      <c r="A232" s="47" t="s">
        <v>1200</v>
      </c>
      <c r="B232" s="93">
        <v>9746</v>
      </c>
    </row>
    <row r="233" spans="1:2" x14ac:dyDescent="0.3">
      <c r="A233" s="47" t="s">
        <v>1179</v>
      </c>
      <c r="B233" s="93">
        <v>9749</v>
      </c>
    </row>
    <row r="234" spans="1:2" x14ac:dyDescent="0.3">
      <c r="A234" s="47" t="s">
        <v>1241</v>
      </c>
      <c r="B234" s="93">
        <v>9752</v>
      </c>
    </row>
    <row r="235" spans="1:2" x14ac:dyDescent="0.3">
      <c r="A235" s="47" t="s">
        <v>1180</v>
      </c>
      <c r="B235" s="93">
        <v>9755</v>
      </c>
    </row>
    <row r="236" spans="1:2" x14ac:dyDescent="0.3">
      <c r="A236" s="47" t="s">
        <v>1253</v>
      </c>
      <c r="B236" s="93">
        <v>9758</v>
      </c>
    </row>
    <row r="237" spans="1:2" x14ac:dyDescent="0.3">
      <c r="A237" s="47" t="s">
        <v>1201</v>
      </c>
      <c r="B237" s="93">
        <v>9761</v>
      </c>
    </row>
    <row r="238" spans="1:2" x14ac:dyDescent="0.3">
      <c r="A238" s="47" t="s">
        <v>1202</v>
      </c>
      <c r="B238" s="93">
        <v>9764</v>
      </c>
    </row>
    <row r="239" spans="1:2" x14ac:dyDescent="0.3">
      <c r="A239" s="47" t="s">
        <v>1203</v>
      </c>
      <c r="B239" s="93">
        <v>9767</v>
      </c>
    </row>
    <row r="240" spans="1:2" x14ac:dyDescent="0.3">
      <c r="A240" s="47" t="s">
        <v>1204</v>
      </c>
      <c r="B240" s="93">
        <v>9770</v>
      </c>
    </row>
    <row r="241" spans="1:2" x14ac:dyDescent="0.3">
      <c r="A241" s="47" t="s">
        <v>1205</v>
      </c>
      <c r="B241" s="93">
        <v>9773</v>
      </c>
    </row>
    <row r="242" spans="1:2" x14ac:dyDescent="0.3">
      <c r="A242" s="47" t="s">
        <v>1206</v>
      </c>
      <c r="B242" s="93">
        <v>9776</v>
      </c>
    </row>
    <row r="243" spans="1:2" x14ac:dyDescent="0.3">
      <c r="A243" s="47" t="s">
        <v>1207</v>
      </c>
      <c r="B243" s="93">
        <v>9779</v>
      </c>
    </row>
    <row r="244" spans="1:2" x14ac:dyDescent="0.3">
      <c r="A244" s="47" t="s">
        <v>1181</v>
      </c>
      <c r="B244" s="93">
        <v>9782</v>
      </c>
    </row>
    <row r="245" spans="1:2" x14ac:dyDescent="0.3">
      <c r="A245" s="47" t="s">
        <v>1208</v>
      </c>
      <c r="B245" s="93">
        <v>9785</v>
      </c>
    </row>
    <row r="246" spans="1:2" x14ac:dyDescent="0.3">
      <c r="A246" s="47" t="s">
        <v>1182</v>
      </c>
      <c r="B246" s="93">
        <v>9788</v>
      </c>
    </row>
    <row r="247" spans="1:2" x14ac:dyDescent="0.3">
      <c r="A247" s="47" t="s">
        <v>1242</v>
      </c>
      <c r="B247" s="93">
        <v>9791</v>
      </c>
    </row>
    <row r="248" spans="1:2" x14ac:dyDescent="0.3">
      <c r="A248" s="47" t="s">
        <v>1209</v>
      </c>
      <c r="B248" s="93">
        <v>9794</v>
      </c>
    </row>
    <row r="249" spans="1:2" x14ac:dyDescent="0.3">
      <c r="A249" s="47" t="s">
        <v>1210</v>
      </c>
      <c r="B249" s="93">
        <v>9797</v>
      </c>
    </row>
    <row r="250" spans="1:2" x14ac:dyDescent="0.3">
      <c r="A250" s="47" t="s">
        <v>1243</v>
      </c>
      <c r="B250" s="93">
        <v>9800</v>
      </c>
    </row>
    <row r="251" spans="1:2" x14ac:dyDescent="0.3">
      <c r="A251" s="47" t="s">
        <v>1254</v>
      </c>
      <c r="B251" s="93">
        <v>9803</v>
      </c>
    </row>
    <row r="252" spans="1:2" x14ac:dyDescent="0.3">
      <c r="A252" s="47" t="s">
        <v>1211</v>
      </c>
      <c r="B252" s="93">
        <v>9806</v>
      </c>
    </row>
    <row r="253" spans="1:2" x14ac:dyDescent="0.3">
      <c r="A253" s="47" t="s">
        <v>1212</v>
      </c>
      <c r="B253" s="94">
        <v>9809</v>
      </c>
    </row>
    <row r="254" spans="1:2" x14ac:dyDescent="0.3">
      <c r="A254" s="47" t="s">
        <v>1183</v>
      </c>
      <c r="B254" s="93">
        <v>9812</v>
      </c>
    </row>
    <row r="255" spans="1:2" x14ac:dyDescent="0.3">
      <c r="A255" s="47" t="s">
        <v>1184</v>
      </c>
      <c r="B255" s="93">
        <v>9815</v>
      </c>
    </row>
    <row r="256" spans="1:2" x14ac:dyDescent="0.3">
      <c r="A256" s="47" t="s">
        <v>1213</v>
      </c>
      <c r="B256" s="93">
        <v>9818</v>
      </c>
    </row>
    <row r="257" spans="1:2" x14ac:dyDescent="0.3">
      <c r="A257" s="47" t="s">
        <v>1185</v>
      </c>
      <c r="B257" s="93">
        <v>9821</v>
      </c>
    </row>
    <row r="258" spans="1:2" x14ac:dyDescent="0.3">
      <c r="A258" s="47" t="s">
        <v>1186</v>
      </c>
      <c r="B258" s="93">
        <v>9824</v>
      </c>
    </row>
    <row r="259" spans="1:2" x14ac:dyDescent="0.3">
      <c r="A259" s="47" t="s">
        <v>1259</v>
      </c>
      <c r="B259" s="93">
        <v>9827</v>
      </c>
    </row>
    <row r="260" spans="1:2" x14ac:dyDescent="0.3">
      <c r="A260" s="47" t="s">
        <v>1187</v>
      </c>
      <c r="B260" s="94">
        <v>9830</v>
      </c>
    </row>
    <row r="261" spans="1:2" x14ac:dyDescent="0.3">
      <c r="A261" s="47" t="s">
        <v>1188</v>
      </c>
      <c r="B261" s="93">
        <v>9833</v>
      </c>
    </row>
    <row r="262" spans="1:2" x14ac:dyDescent="0.3">
      <c r="A262" s="47" t="s">
        <v>1261</v>
      </c>
      <c r="B262" s="94">
        <v>9834</v>
      </c>
    </row>
    <row r="263" spans="1:2" x14ac:dyDescent="0.3">
      <c r="A263" s="47" t="s">
        <v>1214</v>
      </c>
      <c r="B263" s="93">
        <v>9839</v>
      </c>
    </row>
    <row r="264" spans="1:2" x14ac:dyDescent="0.3">
      <c r="A264" s="47" t="s">
        <v>1244</v>
      </c>
      <c r="B264" s="93">
        <v>9842</v>
      </c>
    </row>
    <row r="265" spans="1:2" x14ac:dyDescent="0.3">
      <c r="A265" s="47" t="s">
        <v>1189</v>
      </c>
      <c r="B265" s="93">
        <v>9845</v>
      </c>
    </row>
    <row r="266" spans="1:2" x14ac:dyDescent="0.3">
      <c r="A266" s="47" t="s">
        <v>1223</v>
      </c>
      <c r="B266" s="93">
        <v>9848</v>
      </c>
    </row>
    <row r="267" spans="1:2" x14ac:dyDescent="0.3">
      <c r="A267" s="47" t="s">
        <v>1231</v>
      </c>
      <c r="B267" s="94">
        <v>9851</v>
      </c>
    </row>
    <row r="268" spans="1:2" x14ac:dyDescent="0.3">
      <c r="A268" s="47" t="s">
        <v>1245</v>
      </c>
      <c r="B268" s="93">
        <v>9854</v>
      </c>
    </row>
    <row r="269" spans="1:2" x14ac:dyDescent="0.3">
      <c r="A269" s="47" t="s">
        <v>1255</v>
      </c>
      <c r="B269" s="93">
        <v>9857</v>
      </c>
    </row>
    <row r="270" spans="1:2" x14ac:dyDescent="0.3">
      <c r="A270" s="47" t="s">
        <v>1215</v>
      </c>
      <c r="B270" s="93">
        <v>9860</v>
      </c>
    </row>
    <row r="271" spans="1:2" x14ac:dyDescent="0.3">
      <c r="A271" s="47" t="s">
        <v>1216</v>
      </c>
      <c r="B271" s="93">
        <v>9863</v>
      </c>
    </row>
    <row r="272" spans="1:2" x14ac:dyDescent="0.3">
      <c r="A272" s="47" t="s">
        <v>1224</v>
      </c>
      <c r="B272" s="93">
        <v>9866</v>
      </c>
    </row>
    <row r="273" spans="1:2" x14ac:dyDescent="0.3">
      <c r="A273" s="47" t="s">
        <v>1246</v>
      </c>
      <c r="B273" s="93">
        <v>9869</v>
      </c>
    </row>
    <row r="274" spans="1:2" x14ac:dyDescent="0.3">
      <c r="A274" s="47" t="s">
        <v>1190</v>
      </c>
      <c r="B274" s="93">
        <v>9872</v>
      </c>
    </row>
    <row r="275" spans="1:2" x14ac:dyDescent="0.3">
      <c r="A275" s="47" t="s">
        <v>1247</v>
      </c>
      <c r="B275" s="93">
        <v>9873</v>
      </c>
    </row>
    <row r="276" spans="1:2" x14ac:dyDescent="0.3">
      <c r="A276" s="47" t="s">
        <v>1217</v>
      </c>
      <c r="B276" s="93">
        <v>9878</v>
      </c>
    </row>
    <row r="277" spans="1:2" x14ac:dyDescent="0.3">
      <c r="A277" s="47" t="s">
        <v>1248</v>
      </c>
      <c r="B277" s="93">
        <v>9881</v>
      </c>
    </row>
    <row r="278" spans="1:2" x14ac:dyDescent="0.3">
      <c r="A278" s="47" t="s">
        <v>1262</v>
      </c>
      <c r="B278" s="93">
        <v>9884</v>
      </c>
    </row>
    <row r="279" spans="1:2" x14ac:dyDescent="0.3">
      <c r="A279" s="47" t="s">
        <v>1191</v>
      </c>
      <c r="B279" s="93">
        <v>9887</v>
      </c>
    </row>
    <row r="280" spans="1:2" x14ac:dyDescent="0.3">
      <c r="A280" s="47" t="s">
        <v>1232</v>
      </c>
      <c r="B280" s="93">
        <v>9890</v>
      </c>
    </row>
    <row r="281" spans="1:2" x14ac:dyDescent="0.3">
      <c r="A281" s="47" t="s">
        <v>1233</v>
      </c>
      <c r="B281" s="93">
        <v>9893</v>
      </c>
    </row>
    <row r="282" spans="1:2" x14ac:dyDescent="0.3">
      <c r="A282" s="47" t="s">
        <v>1234</v>
      </c>
      <c r="B282" s="93">
        <v>9896</v>
      </c>
    </row>
    <row r="283" spans="1:2" x14ac:dyDescent="0.3">
      <c r="A283" s="47" t="s">
        <v>1225</v>
      </c>
      <c r="B283" s="94">
        <v>9899</v>
      </c>
    </row>
    <row r="284" spans="1:2" x14ac:dyDescent="0.3">
      <c r="A284" s="47" t="s">
        <v>1256</v>
      </c>
      <c r="B284" s="93">
        <v>9902</v>
      </c>
    </row>
    <row r="285" spans="1:2" x14ac:dyDescent="0.3">
      <c r="A285" s="47" t="s">
        <v>1226</v>
      </c>
      <c r="B285" s="93">
        <v>9905</v>
      </c>
    </row>
    <row r="286" spans="1:2" x14ac:dyDescent="0.3">
      <c r="A286" s="47" t="s">
        <v>1249</v>
      </c>
      <c r="B286" s="93">
        <v>9908</v>
      </c>
    </row>
    <row r="287" spans="1:2" x14ac:dyDescent="0.3">
      <c r="A287" s="47" t="s">
        <v>1250</v>
      </c>
      <c r="B287" s="93">
        <v>9911</v>
      </c>
    </row>
    <row r="288" spans="1:2" x14ac:dyDescent="0.3">
      <c r="A288" s="47" t="s">
        <v>1192</v>
      </c>
      <c r="B288" s="93">
        <v>9914</v>
      </c>
    </row>
    <row r="289" spans="1:2" x14ac:dyDescent="0.3">
      <c r="A289" s="47" t="s">
        <v>1193</v>
      </c>
      <c r="B289" s="93">
        <v>9917</v>
      </c>
    </row>
    <row r="290" spans="1:2" x14ac:dyDescent="0.3">
      <c r="A290" s="47" t="s">
        <v>1194</v>
      </c>
      <c r="B290" s="94">
        <v>9920</v>
      </c>
    </row>
    <row r="291" spans="1:2" x14ac:dyDescent="0.3">
      <c r="A291" s="47" t="s">
        <v>1218</v>
      </c>
      <c r="B291" s="93">
        <v>9923</v>
      </c>
    </row>
    <row r="292" spans="1:2" x14ac:dyDescent="0.3">
      <c r="A292" s="47" t="s">
        <v>1257</v>
      </c>
      <c r="B292" s="94">
        <v>9926</v>
      </c>
    </row>
    <row r="293" spans="1:2" x14ac:dyDescent="0.3">
      <c r="A293" s="47" t="s">
        <v>1227</v>
      </c>
      <c r="B293" s="93">
        <v>9929</v>
      </c>
    </row>
    <row r="294" spans="1:2" x14ac:dyDescent="0.3">
      <c r="A294" s="47" t="s">
        <v>1219</v>
      </c>
      <c r="B294" s="93">
        <v>9932</v>
      </c>
    </row>
    <row r="295" spans="1:2" x14ac:dyDescent="0.3">
      <c r="A295" s="47" t="s">
        <v>1220</v>
      </c>
      <c r="B295" s="94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74D2C-BB22-438D-A038-141B6C07AA53}">
  <dimension ref="A1:H4860"/>
  <sheetViews>
    <sheetView workbookViewId="0"/>
  </sheetViews>
  <sheetFormatPr defaultColWidth="9" defaultRowHeight="14" x14ac:dyDescent="0.3"/>
  <cols>
    <col min="1" max="1" width="15.75" style="47" bestFit="1" customWidth="1"/>
    <col min="2" max="6" width="9" style="47"/>
    <col min="7" max="7" width="14.08203125" style="47" bestFit="1" customWidth="1"/>
    <col min="8" max="8" width="13" style="47" bestFit="1" customWidth="1"/>
    <col min="9" max="16384" width="9" style="47"/>
  </cols>
  <sheetData>
    <row r="1" spans="1:8" ht="14.5" x14ac:dyDescent="0.35">
      <c r="A1" s="47" t="s">
        <v>978</v>
      </c>
      <c r="B1" s="95">
        <v>25</v>
      </c>
    </row>
    <row r="3" spans="1:8" x14ac:dyDescent="0.3">
      <c r="A3" s="47" t="s">
        <v>979</v>
      </c>
      <c r="B3" s="47" t="s">
        <v>980</v>
      </c>
      <c r="C3" s="47" t="s">
        <v>981</v>
      </c>
      <c r="E3" s="47" t="s">
        <v>982</v>
      </c>
      <c r="F3" s="47" t="s">
        <v>983</v>
      </c>
      <c r="G3" s="47" t="s">
        <v>984</v>
      </c>
      <c r="H3" s="50" t="s">
        <v>985</v>
      </c>
    </row>
    <row r="4" spans="1:8" x14ac:dyDescent="0.3">
      <c r="A4" s="47" t="s">
        <v>986</v>
      </c>
      <c r="B4" s="47">
        <v>3</v>
      </c>
      <c r="C4" s="47">
        <v>3</v>
      </c>
      <c r="E4" s="47">
        <f t="shared" ref="E4" si="0">plan_id</f>
        <v>25</v>
      </c>
      <c r="F4" s="47">
        <f ca="1">INDIRECT(CHAR(39)&amp;$A4&amp;CHAR(39)&amp;"!r"&amp;$B4&amp;"c2",0)</f>
        <v>2014</v>
      </c>
      <c r="G4" s="47">
        <f t="shared" ref="G4" ca="1" si="1">VLOOKUP(INDIRECT(CHAR(39)&amp;$A4&amp;CHAR(39)&amp;"!r2c"&amp;$C4,0),variables,2,0)</f>
        <v>10861</v>
      </c>
      <c r="H4" s="50" t="str">
        <f t="array" aca="1" ref="H4" ca="1">IF(AND(G4&gt;=10861,G4&lt;=10863),TEXT(INDIRECT(CHAR(39)&amp;$A4&amp;CHAR(39)&amp;"!r"&amp;$B4&amp;"c"&amp;$C4,0),"dd-mmm-yyyy"),(INDIRECT(CHAR(39)&amp;$A4&amp;CHAR(39)&amp;"!r"&amp;$B4&amp;"c"&amp;$C4,0)))</f>
        <v>30-Jun-2013</v>
      </c>
    </row>
    <row r="5" spans="1:8" x14ac:dyDescent="0.3">
      <c r="A5" s="47" t="s">
        <v>986</v>
      </c>
      <c r="B5" s="47">
        <f>B4</f>
        <v>3</v>
      </c>
      <c r="C5" s="47">
        <f>C4+1</f>
        <v>4</v>
      </c>
      <c r="E5" s="47">
        <f t="shared" ref="E5" si="2">plan_id</f>
        <v>25</v>
      </c>
      <c r="F5" s="47">
        <f t="shared" ref="F5:F69" ca="1" si="3">INDIRECT(CHAR(39)&amp;$A5&amp;CHAR(39)&amp;"!r"&amp;$B5&amp;"c2",0)</f>
        <v>2014</v>
      </c>
      <c r="G5" s="47">
        <f t="shared" ref="G5" ca="1" si="4">VLOOKUP(INDIRECT(CHAR(39)&amp;$A5&amp;CHAR(39)&amp;"!r2c"&amp;$C5,0),variables,2,0)</f>
        <v>10862</v>
      </c>
      <c r="H5" s="50"/>
    </row>
    <row r="6" spans="1:8" x14ac:dyDescent="0.3">
      <c r="A6" s="47" t="s">
        <v>986</v>
      </c>
      <c r="B6" s="47">
        <f t="shared" ref="B6:B68" si="5">B5</f>
        <v>3</v>
      </c>
      <c r="C6" s="47">
        <f t="shared" ref="C6:C68" si="6">C5+1</f>
        <v>5</v>
      </c>
      <c r="E6" s="47">
        <f t="shared" ref="E6" si="7">plan_id</f>
        <v>25</v>
      </c>
      <c r="F6" s="47">
        <f t="shared" ca="1" si="3"/>
        <v>2014</v>
      </c>
      <c r="G6" s="47">
        <f t="shared" ref="G6" ca="1" si="8">VLOOKUP(INDIRECT(CHAR(39)&amp;$A6&amp;CHAR(39)&amp;"!r2c"&amp;$C6,0),variables,2,0)</f>
        <v>10863</v>
      </c>
      <c r="H6" s="50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</row>
    <row r="7" spans="1:8" x14ac:dyDescent="0.3">
      <c r="A7" s="47" t="s">
        <v>986</v>
      </c>
      <c r="B7" s="47">
        <f t="shared" si="5"/>
        <v>3</v>
      </c>
      <c r="C7" s="47">
        <f t="shared" si="6"/>
        <v>6</v>
      </c>
      <c r="E7" s="47">
        <f t="shared" ref="E7" si="9">plan_id</f>
        <v>25</v>
      </c>
      <c r="F7" s="47">
        <f t="shared" ca="1" si="3"/>
        <v>2014</v>
      </c>
      <c r="G7" s="47">
        <f t="shared" ref="G7" ca="1" si="10">VLOOKUP(INDIRECT(CHAR(39)&amp;$A7&amp;CHAR(39)&amp;"!r2c"&amp;$C7,0),variables,2,0)</f>
        <v>10864</v>
      </c>
      <c r="H7" s="50">
        <f t="array" aca="1" ref="H7" ca="1">IF(AND(G7&gt;=10861,G7&lt;=10863),TEXT(INDIRECT(CHAR(39)&amp;$A7&amp;CHAR(39)&amp;"!r"&amp;$B7&amp;"c"&amp;$C7,0),"dd-mmm-yyyy"),(INDIRECT(CHAR(39)&amp;$A7&amp;CHAR(39)&amp;"!r"&amp;$B7&amp;"c"&amp;$C7,0)))</f>
        <v>31099</v>
      </c>
    </row>
    <row r="8" spans="1:8" x14ac:dyDescent="0.3">
      <c r="A8" s="47" t="s">
        <v>986</v>
      </c>
      <c r="B8" s="47">
        <f t="shared" si="5"/>
        <v>3</v>
      </c>
      <c r="C8" s="47">
        <f t="shared" si="6"/>
        <v>7</v>
      </c>
      <c r="E8" s="47">
        <f t="shared" ref="E8" si="11">plan_id</f>
        <v>25</v>
      </c>
      <c r="F8" s="47">
        <f t="shared" ca="1" si="3"/>
        <v>2014</v>
      </c>
      <c r="G8" s="47">
        <f t="shared" ref="G8" ca="1" si="12">VLOOKUP(INDIRECT(CHAR(39)&amp;$A8&amp;CHAR(39)&amp;"!r2c"&amp;$C8,0),variables,2,0)</f>
        <v>10865</v>
      </c>
      <c r="H8" s="50">
        <f t="array" aca="1" ref="H8" ca="1">IF(AND(G8&gt;=10861,G8&lt;=10863),TEXT(INDIRECT(CHAR(39)&amp;$A8&amp;CHAR(39)&amp;"!r"&amp;$B8&amp;"c"&amp;$C8,0),"dd-mmm-yyyy"),(INDIRECT(CHAR(39)&amp;$A8&amp;CHAR(39)&amp;"!r"&amp;$B8&amp;"c"&amp;$C8,0)))</f>
        <v>6167</v>
      </c>
    </row>
    <row r="9" spans="1:8" x14ac:dyDescent="0.3">
      <c r="A9" s="47" t="s">
        <v>986</v>
      </c>
      <c r="B9" s="47">
        <f t="shared" si="5"/>
        <v>3</v>
      </c>
      <c r="C9" s="47">
        <f t="shared" si="6"/>
        <v>8</v>
      </c>
      <c r="E9" s="47">
        <f t="shared" ref="E9" si="13">plan_id</f>
        <v>25</v>
      </c>
      <c r="F9" s="47">
        <f t="shared" ca="1" si="3"/>
        <v>2014</v>
      </c>
      <c r="G9" s="47">
        <f t="shared" ref="G9" ca="1" si="14">VLOOKUP(INDIRECT(CHAR(39)&amp;$A9&amp;CHAR(39)&amp;"!r2c"&amp;$C9,0),variables,2,0)</f>
        <v>10866</v>
      </c>
      <c r="H9" s="50">
        <f t="array" aca="1" ref="H9" ca="1">IF(AND(G9&gt;=10861,G9&lt;=10863),TEXT(INDIRECT(CHAR(39)&amp;$A9&amp;CHAR(39)&amp;"!r"&amp;$B9&amp;"c"&amp;$C9,0),"dd-mmm-yyyy"),(INDIRECT(CHAR(39)&amp;$A9&amp;CHAR(39)&amp;"!r"&amp;$B9&amp;"c"&amp;$C9,0)))</f>
        <v>12713</v>
      </c>
    </row>
    <row r="10" spans="1:8" x14ac:dyDescent="0.3">
      <c r="A10" s="47" t="s">
        <v>986</v>
      </c>
      <c r="B10" s="47">
        <f t="shared" si="5"/>
        <v>3</v>
      </c>
      <c r="C10" s="47">
        <f t="shared" si="6"/>
        <v>9</v>
      </c>
      <c r="E10" s="47">
        <f t="shared" ref="E10" si="15">plan_id</f>
        <v>25</v>
      </c>
      <c r="F10" s="47">
        <f t="shared" ca="1" si="3"/>
        <v>2014</v>
      </c>
      <c r="G10" s="47">
        <f t="shared" ref="G10" ca="1" si="16">VLOOKUP(INDIRECT(CHAR(39)&amp;$A10&amp;CHAR(39)&amp;"!r2c"&amp;$C10,0),variables,2,0)</f>
        <v>10867</v>
      </c>
      <c r="H10" s="50">
        <f t="array" aca="1" ref="H10" ca="1">IF(AND(G10&gt;=10861,G10&lt;=10863),TEXT(INDIRECT(CHAR(39)&amp;$A10&amp;CHAR(39)&amp;"!r"&amp;$B10&amp;"c"&amp;$C10,0),"dd-mmm-yyyy"),(INDIRECT(CHAR(39)&amp;$A10&amp;CHAR(39)&amp;"!r"&amp;$B10&amp;"c"&amp;$C10,0)))</f>
        <v>19297</v>
      </c>
    </row>
    <row r="11" spans="1:8" x14ac:dyDescent="0.3">
      <c r="A11" s="47" t="s">
        <v>986</v>
      </c>
      <c r="B11" s="47">
        <f t="shared" si="5"/>
        <v>3</v>
      </c>
      <c r="C11" s="47">
        <f t="shared" si="6"/>
        <v>10</v>
      </c>
      <c r="E11" s="47">
        <f t="shared" ref="E11" si="17">plan_id</f>
        <v>25</v>
      </c>
      <c r="F11" s="47">
        <f t="shared" ca="1" si="3"/>
        <v>2014</v>
      </c>
      <c r="G11" s="47">
        <f t="shared" ref="G11" ca="1" si="18">VLOOKUP(INDIRECT(CHAR(39)&amp;$A11&amp;CHAR(39)&amp;"!r2c"&amp;$C11,0),variables,2,0)</f>
        <v>10868</v>
      </c>
      <c r="H11" s="50">
        <f t="array" aca="1" ref="H11" ca="1">IF(AND(G11&gt;=10861,G11&lt;=10863),TEXT(INDIRECT(CHAR(39)&amp;$A11&amp;CHAR(39)&amp;"!r"&amp;$B11&amp;"c"&amp;$C11,0),"dd-mmm-yyyy"),(INDIRECT(CHAR(39)&amp;$A11&amp;CHAR(39)&amp;"!r"&amp;$B11&amp;"c"&amp;$C11,0)))</f>
        <v>69276</v>
      </c>
    </row>
    <row r="12" spans="1:8" x14ac:dyDescent="0.3">
      <c r="A12" s="47" t="s">
        <v>986</v>
      </c>
      <c r="B12" s="47">
        <f t="shared" si="5"/>
        <v>3</v>
      </c>
      <c r="C12" s="47">
        <f t="shared" si="6"/>
        <v>11</v>
      </c>
      <c r="E12" s="47">
        <f t="shared" ref="E12" si="19">plan_id</f>
        <v>25</v>
      </c>
      <c r="F12" s="47">
        <f t="shared" ca="1" si="3"/>
        <v>2014</v>
      </c>
      <c r="G12" s="47">
        <f t="shared" ref="G12" ca="1" si="20">VLOOKUP(INDIRECT(CHAR(39)&amp;$A12&amp;CHAR(39)&amp;"!r2c"&amp;$C12,0),variables,2,0)</f>
        <v>10869</v>
      </c>
      <c r="H12" s="50">
        <f t="array" aca="1" ref="H12" ca="1">IF(AND(G12&gt;=10861,G12&lt;=10863),TEXT(INDIRECT(CHAR(39)&amp;$A12&amp;CHAR(39)&amp;"!r"&amp;$B12&amp;"c"&amp;$C12,0),"dd-mmm-yyyy"),(INDIRECT(CHAR(39)&amp;$A12&amp;CHAR(39)&amp;"!r"&amp;$B12&amp;"c"&amp;$C12,0)))</f>
        <v>0.08</v>
      </c>
    </row>
    <row r="13" spans="1:8" x14ac:dyDescent="0.3">
      <c r="A13" s="47" t="s">
        <v>986</v>
      </c>
      <c r="B13" s="47">
        <f t="shared" si="5"/>
        <v>3</v>
      </c>
      <c r="C13" s="47">
        <f t="shared" si="6"/>
        <v>12</v>
      </c>
      <c r="E13" s="47">
        <f t="shared" ref="E13" si="21">plan_id</f>
        <v>25</v>
      </c>
      <c r="F13" s="47">
        <f t="shared" ca="1" si="3"/>
        <v>2014</v>
      </c>
      <c r="G13" s="47">
        <f t="shared" ref="G13" ca="1" si="22">VLOOKUP(INDIRECT(CHAR(39)&amp;$A13&amp;CHAR(39)&amp;"!r2c"&amp;$C13,0),variables,2,0)</f>
        <v>10870</v>
      </c>
      <c r="H13" s="50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x14ac:dyDescent="0.3">
      <c r="A14" s="47" t="s">
        <v>986</v>
      </c>
      <c r="B14" s="47">
        <f t="shared" si="5"/>
        <v>3</v>
      </c>
      <c r="C14" s="47">
        <f t="shared" si="6"/>
        <v>13</v>
      </c>
      <c r="E14" s="47">
        <f t="shared" ref="E14" si="23">plan_id</f>
        <v>25</v>
      </c>
      <c r="F14" s="47">
        <f t="shared" ca="1" si="3"/>
        <v>2014</v>
      </c>
      <c r="G14" s="47">
        <f t="shared" ref="G14" ca="1" si="24">VLOOKUP(INDIRECT(CHAR(39)&amp;$A14&amp;CHAR(39)&amp;"!r2c"&amp;$C14,0),variables,2,0)</f>
        <v>10871</v>
      </c>
      <c r="H14" s="50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</row>
    <row r="15" spans="1:8" x14ac:dyDescent="0.3">
      <c r="A15" s="47" t="s">
        <v>986</v>
      </c>
      <c r="B15" s="47">
        <f t="shared" si="5"/>
        <v>3</v>
      </c>
      <c r="C15" s="47">
        <f t="shared" si="6"/>
        <v>14</v>
      </c>
      <c r="E15" s="47">
        <f t="shared" ref="E15" si="25">plan_id</f>
        <v>25</v>
      </c>
      <c r="F15" s="47">
        <f t="shared" ca="1" si="3"/>
        <v>2014</v>
      </c>
      <c r="G15" s="47">
        <f t="shared" ref="G15" ca="1" si="26">VLOOKUP(INDIRECT(CHAR(39)&amp;$A15&amp;CHAR(39)&amp;"!r2c"&amp;$C15,0),variables,2,0)</f>
        <v>10872</v>
      </c>
      <c r="H15" s="50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x14ac:dyDescent="0.3">
      <c r="A16" s="47" t="s">
        <v>986</v>
      </c>
      <c r="B16" s="47">
        <f t="shared" si="5"/>
        <v>3</v>
      </c>
      <c r="C16" s="47">
        <f t="shared" si="6"/>
        <v>15</v>
      </c>
      <c r="E16" s="47">
        <f t="shared" ref="E16" si="27">plan_id</f>
        <v>25</v>
      </c>
      <c r="F16" s="47">
        <f t="shared" ca="1" si="3"/>
        <v>2014</v>
      </c>
      <c r="G16" s="47">
        <f t="shared" ref="G16" ca="1" si="28">VLOOKUP(INDIRECT(CHAR(39)&amp;$A16&amp;CHAR(39)&amp;"!r2c"&amp;$C16,0),variables,2,0)</f>
        <v>10873</v>
      </c>
      <c r="H16" s="50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x14ac:dyDescent="0.3">
      <c r="A17" s="47" t="s">
        <v>986</v>
      </c>
      <c r="B17" s="47">
        <f t="shared" si="5"/>
        <v>3</v>
      </c>
      <c r="C17" s="47">
        <f t="shared" si="6"/>
        <v>16</v>
      </c>
      <c r="E17" s="47">
        <f t="shared" ref="E17" si="29">plan_id</f>
        <v>25</v>
      </c>
      <c r="F17" s="47">
        <f t="shared" ca="1" si="3"/>
        <v>2014</v>
      </c>
      <c r="G17" s="47">
        <f t="shared" ref="G17" ca="1" si="30">VLOOKUP(INDIRECT(CHAR(39)&amp;$A17&amp;CHAR(39)&amp;"!r2c"&amp;$C17,0),variables,2,0)</f>
        <v>10874</v>
      </c>
      <c r="H17" s="50">
        <f t="array" aca="1" ref="H17" ca="1">IF(AND(G17&gt;=10861,G17&lt;=10863),TEXT(INDIRECT(CHAR(39)&amp;$A17&amp;CHAR(39)&amp;"!r"&amp;$B17&amp;"c"&amp;$C17,0),"dd-mmm-yyyy"),(INDIRECT(CHAR(39)&amp;$A17&amp;CHAR(39)&amp;"!r"&amp;$B17&amp;"c"&amp;$C17,0)))</f>
        <v>0.08</v>
      </c>
    </row>
    <row r="18" spans="1:8" x14ac:dyDescent="0.3">
      <c r="A18" s="47" t="s">
        <v>986</v>
      </c>
      <c r="B18" s="47">
        <f t="shared" si="5"/>
        <v>3</v>
      </c>
      <c r="C18" s="47">
        <f t="shared" si="6"/>
        <v>17</v>
      </c>
      <c r="E18" s="47">
        <f t="shared" ref="E18" si="31">plan_id</f>
        <v>25</v>
      </c>
      <c r="F18" s="47">
        <f t="shared" ca="1" si="3"/>
        <v>2014</v>
      </c>
      <c r="G18" s="47">
        <f t="shared" ref="G18" ca="1" si="32">VLOOKUP(INDIRECT(CHAR(39)&amp;$A18&amp;CHAR(39)&amp;"!r2c"&amp;$C18,0),variables,2,0)</f>
        <v>10875</v>
      </c>
      <c r="H18" s="50">
        <f t="array" aca="1" ref="H18" ca="1">IF(AND(G18&gt;=10861,G18&lt;=10863),TEXT(INDIRECT(CHAR(39)&amp;$A18&amp;CHAR(39)&amp;"!r"&amp;$B18&amp;"c"&amp;$C18,0),"dd-mmm-yyyy"),(INDIRECT(CHAR(39)&amp;$A18&amp;CHAR(39)&amp;"!r"&amp;$B18&amp;"c"&amp;$C18,0)))</f>
        <v>12395576452</v>
      </c>
    </row>
    <row r="19" spans="1:8" x14ac:dyDescent="0.3">
      <c r="A19" s="47" t="s">
        <v>986</v>
      </c>
      <c r="B19" s="47">
        <f t="shared" si="5"/>
        <v>3</v>
      </c>
      <c r="C19" s="47">
        <f t="shared" si="6"/>
        <v>18</v>
      </c>
      <c r="E19" s="47">
        <f t="shared" ref="E19" si="33">plan_id</f>
        <v>25</v>
      </c>
      <c r="F19" s="47">
        <f t="shared" ca="1" si="3"/>
        <v>2014</v>
      </c>
      <c r="G19" s="47">
        <f t="shared" ref="G19" ca="1" si="34">VLOOKUP(INDIRECT(CHAR(39)&amp;$A19&amp;CHAR(39)&amp;"!r2c"&amp;$C19,0),variables,2,0)</f>
        <v>10876</v>
      </c>
      <c r="H19" s="50">
        <f t="array" aca="1" ref="H19" ca="1">IF(AND(G19&gt;=10861,G19&lt;=10863),TEXT(INDIRECT(CHAR(39)&amp;$A19&amp;CHAR(39)&amp;"!r"&amp;$B19&amp;"c"&amp;$C19,0),"dd-mmm-yyyy"),(INDIRECT(CHAR(39)&amp;$A19&amp;CHAR(39)&amp;"!r"&amp;$B19&amp;"c"&amp;$C19,0)))</f>
        <v>7731437994</v>
      </c>
    </row>
    <row r="20" spans="1:8" x14ac:dyDescent="0.3">
      <c r="A20" s="47" t="s">
        <v>986</v>
      </c>
      <c r="B20" s="47">
        <f t="shared" si="5"/>
        <v>3</v>
      </c>
      <c r="C20" s="47">
        <f t="shared" si="6"/>
        <v>19</v>
      </c>
      <c r="E20" s="47">
        <f t="shared" ref="E20" si="35">plan_id</f>
        <v>25</v>
      </c>
      <c r="F20" s="47">
        <f t="shared" ca="1" si="3"/>
        <v>2014</v>
      </c>
      <c r="G20" s="47">
        <f t="shared" ref="G20" ca="1" si="36">VLOOKUP(INDIRECT(CHAR(39)&amp;$A20&amp;CHAR(39)&amp;"!r2c"&amp;$C20,0),variables,2,0)</f>
        <v>10877</v>
      </c>
      <c r="H20" s="50">
        <f t="array" aca="1" ref="H20" ca="1">IF(AND(G20&gt;=10861,G20&lt;=10863),TEXT(INDIRECT(CHAR(39)&amp;$A20&amp;CHAR(39)&amp;"!r"&amp;$B20&amp;"c"&amp;$C20,0),"dd-mmm-yyyy"),(INDIRECT(CHAR(39)&amp;$A20&amp;CHAR(39)&amp;"!r"&amp;$B20&amp;"c"&amp;$C20,0)))</f>
        <v>4664138458</v>
      </c>
    </row>
    <row r="21" spans="1:8" x14ac:dyDescent="0.3">
      <c r="A21" s="47" t="s">
        <v>986</v>
      </c>
      <c r="B21" s="47">
        <f t="shared" si="5"/>
        <v>3</v>
      </c>
      <c r="C21" s="47">
        <f t="shared" si="6"/>
        <v>20</v>
      </c>
      <c r="E21" s="47">
        <f t="shared" ref="E21" si="37">plan_id</f>
        <v>25</v>
      </c>
      <c r="F21" s="47">
        <f t="shared" ca="1" si="3"/>
        <v>2014</v>
      </c>
      <c r="G21" s="47">
        <f t="shared" ref="G21" ca="1" si="38">VLOOKUP(INDIRECT(CHAR(39)&amp;$A21&amp;CHAR(39)&amp;"!r2c"&amp;$C21,0),variables,2,0)</f>
        <v>10878</v>
      </c>
      <c r="H21" s="50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0.62370000000000003</v>
      </c>
    </row>
    <row r="22" spans="1:8" x14ac:dyDescent="0.3">
      <c r="A22" s="47" t="s">
        <v>986</v>
      </c>
      <c r="B22" s="47">
        <f t="shared" si="5"/>
        <v>3</v>
      </c>
      <c r="C22" s="47">
        <f t="shared" si="6"/>
        <v>21</v>
      </c>
      <c r="E22" s="47">
        <f t="shared" ref="E22" si="39">plan_id</f>
        <v>25</v>
      </c>
      <c r="F22" s="47">
        <f t="shared" ca="1" si="3"/>
        <v>2014</v>
      </c>
      <c r="G22" s="47">
        <f t="shared" ref="G22" ca="1" si="40">VLOOKUP(INDIRECT(CHAR(39)&amp;$A22&amp;CHAR(39)&amp;"!r2c"&amp;$C22,0),variables,2,0)</f>
        <v>10879</v>
      </c>
      <c r="H22" s="50">
        <f t="array" aca="1" ref="H22" ca="1">IF(AND(G22&gt;=10861,G22&lt;=10863),TEXT(INDIRECT(CHAR(39)&amp;$A22&amp;CHAR(39)&amp;"!r"&amp;$B22&amp;"c"&amp;$C22,0),"dd-mmm-yyyy"),(INDIRECT(CHAR(39)&amp;$A22&amp;CHAR(39)&amp;"!r"&amp;$B22&amp;"c"&amp;$C22,0)))</f>
        <v>1405198000</v>
      </c>
    </row>
    <row r="23" spans="1:8" x14ac:dyDescent="0.3">
      <c r="A23" s="47" t="s">
        <v>986</v>
      </c>
      <c r="B23" s="47">
        <f t="shared" si="5"/>
        <v>3</v>
      </c>
      <c r="C23" s="47">
        <f t="shared" si="6"/>
        <v>22</v>
      </c>
      <c r="E23" s="47">
        <f t="shared" ref="E23" si="41">plan_id</f>
        <v>25</v>
      </c>
      <c r="F23" s="47">
        <f t="shared" ca="1" si="3"/>
        <v>2014</v>
      </c>
      <c r="G23" s="47">
        <f t="shared" ref="G23" ca="1" si="42">VLOOKUP(INDIRECT(CHAR(39)&amp;$A23&amp;CHAR(39)&amp;"!r2c"&amp;$C23,0),variables,2,0)</f>
        <v>10880</v>
      </c>
      <c r="H23" s="50">
        <f t="array" aca="1" ref="H23" ca="1">IF(AND(G23&gt;=10861,G23&lt;=10863),TEXT(INDIRECT(CHAR(39)&amp;$A23&amp;CHAR(39)&amp;"!r"&amp;$B23&amp;"c"&amp;$C23,0),"dd-mmm-yyyy"),(INDIRECT(CHAR(39)&amp;$A23&amp;CHAR(39)&amp;"!r"&amp;$B23&amp;"c"&amp;$C23,0)))</f>
        <v>334605282</v>
      </c>
    </row>
    <row r="24" spans="1:8" x14ac:dyDescent="0.3">
      <c r="A24" s="47" t="s">
        <v>986</v>
      </c>
      <c r="B24" s="47">
        <f t="shared" si="5"/>
        <v>3</v>
      </c>
      <c r="C24" s="47">
        <f t="shared" si="6"/>
        <v>23</v>
      </c>
      <c r="E24" s="47">
        <f t="shared" ref="E24" si="43">plan_id</f>
        <v>25</v>
      </c>
      <c r="F24" s="47">
        <f t="shared" ca="1" si="3"/>
        <v>2014</v>
      </c>
      <c r="G24" s="47">
        <f t="shared" ref="G24" ca="1" si="44">VLOOKUP(INDIRECT(CHAR(39)&amp;$A24&amp;CHAR(39)&amp;"!r2c"&amp;$C24,0),variables,2,0)</f>
        <v>10881</v>
      </c>
      <c r="H24" s="50">
        <f t="array" aca="1" ref="H24" ca="1">IF(AND(G24&gt;=10861,G24&lt;=10863),TEXT(INDIRECT(CHAR(39)&amp;$A24&amp;CHAR(39)&amp;"!r"&amp;$B24&amp;"c"&amp;$C24,0),"dd-mmm-yyyy"),(INDIRECT(CHAR(39)&amp;$A24&amp;CHAR(39)&amp;"!r"&amp;$B24&amp;"c"&amp;$C24,0)))</f>
        <v>0</v>
      </c>
    </row>
    <row r="25" spans="1:8" x14ac:dyDescent="0.3">
      <c r="A25" s="47" t="s">
        <v>986</v>
      </c>
      <c r="B25" s="47">
        <f t="shared" si="5"/>
        <v>3</v>
      </c>
      <c r="C25" s="47">
        <f t="shared" si="6"/>
        <v>24</v>
      </c>
      <c r="E25" s="47">
        <f t="shared" ref="E25" si="45">plan_id</f>
        <v>25</v>
      </c>
      <c r="F25" s="47">
        <f t="shared" ca="1" si="3"/>
        <v>2014</v>
      </c>
      <c r="G25" s="47">
        <f t="shared" ref="G25" ca="1" si="46">VLOOKUP(INDIRECT(CHAR(39)&amp;$A25&amp;CHAR(39)&amp;"!r2c"&amp;$C25,0),variables,2,0)</f>
        <v>10882</v>
      </c>
      <c r="H25" s="50">
        <f t="array" aca="1" ref="H25" ca="1">IF(AND(G25&gt;=10861,G25&lt;=10863),TEXT(INDIRECT(CHAR(39)&amp;$A25&amp;CHAR(39)&amp;"!r"&amp;$B25&amp;"c"&amp;$C25,0),"dd-mmm-yyyy"),(INDIRECT(CHAR(39)&amp;$A25&amp;CHAR(39)&amp;"!r"&amp;$B25&amp;"c"&amp;$C25,0)))</f>
        <v>538866830</v>
      </c>
    </row>
    <row r="26" spans="1:8" x14ac:dyDescent="0.3">
      <c r="A26" s="47" t="s">
        <v>986</v>
      </c>
      <c r="B26" s="47">
        <f t="shared" si="5"/>
        <v>3</v>
      </c>
      <c r="C26" s="47">
        <f t="shared" si="6"/>
        <v>25</v>
      </c>
      <c r="E26" s="47">
        <f t="shared" ref="E26" si="47">plan_id</f>
        <v>25</v>
      </c>
      <c r="F26" s="47">
        <f t="shared" ca="1" si="3"/>
        <v>2014</v>
      </c>
      <c r="G26" s="47">
        <f t="shared" ref="G26" ca="1" si="48">VLOOKUP(INDIRECT(CHAR(39)&amp;$A26&amp;CHAR(39)&amp;"!r2c"&amp;$C26,0),variables,2,0)</f>
        <v>10883</v>
      </c>
      <c r="H26" s="50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0.25527932718378477</v>
      </c>
    </row>
    <row r="27" spans="1:8" x14ac:dyDescent="0.3">
      <c r="A27" s="47" t="s">
        <v>986</v>
      </c>
      <c r="B27" s="47">
        <f t="shared" si="5"/>
        <v>3</v>
      </c>
      <c r="C27" s="47">
        <f t="shared" si="6"/>
        <v>26</v>
      </c>
      <c r="E27" s="47">
        <f t="shared" ref="E27" si="49">plan_id</f>
        <v>25</v>
      </c>
      <c r="F27" s="47">
        <f t="shared" ca="1" si="3"/>
        <v>2014</v>
      </c>
      <c r="G27" s="47">
        <f t="shared" ref="G27" ca="1" si="50">VLOOKUP(INDIRECT(CHAR(39)&amp;$A27&amp;CHAR(39)&amp;"!r2c"&amp;$C27,0),variables,2,0)</f>
        <v>10884</v>
      </c>
      <c r="H27" s="50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0.27255803096787784</v>
      </c>
    </row>
    <row r="28" spans="1:8" x14ac:dyDescent="0.3">
      <c r="A28" s="47" t="s">
        <v>986</v>
      </c>
      <c r="B28" s="47">
        <f t="shared" si="5"/>
        <v>3</v>
      </c>
      <c r="C28" s="47">
        <f t="shared" si="6"/>
        <v>27</v>
      </c>
      <c r="E28" s="47">
        <f t="shared" ref="E28" si="51">plan_id</f>
        <v>25</v>
      </c>
      <c r="F28" s="47">
        <f t="shared" ca="1" si="3"/>
        <v>2014</v>
      </c>
      <c r="G28" s="47">
        <f t="shared" ref="G28" ca="1" si="52">VLOOKUP(INDIRECT(CHAR(39)&amp;$A28&amp;CHAR(39)&amp;"!r2c"&amp;$C28,0),variables,2,0)</f>
        <v>10885</v>
      </c>
      <c r="H28" s="50">
        <f t="array" aca="1" ref="H28" ca="1">IF(AND(G28&gt;=10861,G28&lt;=10863),TEXT(INDIRECT(CHAR(39)&amp;$A28&amp;CHAR(39)&amp;"!r"&amp;$B28&amp;"c"&amp;$C28,0),"dd-mmm-yyyy"),(INDIRECT(CHAR(39)&amp;$A28&amp;CHAR(39)&amp;"!r"&amp;$B28&amp;"c"&amp;$C28,0)))</f>
        <v>358718000</v>
      </c>
    </row>
    <row r="29" spans="1:8" x14ac:dyDescent="0.3">
      <c r="A29" s="47" t="s">
        <v>986</v>
      </c>
      <c r="B29" s="47">
        <f t="shared" si="5"/>
        <v>3</v>
      </c>
      <c r="C29" s="47">
        <f t="shared" si="6"/>
        <v>28</v>
      </c>
      <c r="E29" s="47">
        <f t="shared" ref="E29" si="53">plan_id</f>
        <v>25</v>
      </c>
      <c r="F29" s="47">
        <f t="shared" ca="1" si="3"/>
        <v>2014</v>
      </c>
      <c r="G29" s="47">
        <f t="shared" ref="G29" ca="1" si="54">VLOOKUP(INDIRECT(CHAR(39)&amp;$A29&amp;CHAR(39)&amp;"!r2c"&amp;$C29,0),variables,2,0)</f>
        <v>10886</v>
      </c>
      <c r="H29" s="50">
        <f t="array" aca="1" ref="H29" ca="1">IF(AND(G29&gt;=10861,G29&lt;=10863),TEXT(INDIRECT(CHAR(39)&amp;$A29&amp;CHAR(39)&amp;"!r"&amp;$B29&amp;"c"&amp;$C29,0),"dd-mmm-yyyy"),(INDIRECT(CHAR(39)&amp;$A29&amp;CHAR(39)&amp;"!r"&amp;$B29&amp;"c"&amp;$C29,0)))</f>
        <v>382998000</v>
      </c>
    </row>
    <row r="30" spans="1:8" x14ac:dyDescent="0.3">
      <c r="A30" s="47" t="s">
        <v>986</v>
      </c>
      <c r="B30" s="47">
        <f t="shared" si="5"/>
        <v>3</v>
      </c>
      <c r="C30" s="47">
        <f t="shared" si="6"/>
        <v>29</v>
      </c>
      <c r="E30" s="47">
        <f t="shared" ref="E30" si="55">plan_id</f>
        <v>25</v>
      </c>
      <c r="F30" s="47">
        <f t="shared" ca="1" si="3"/>
        <v>2014</v>
      </c>
      <c r="G30" s="47">
        <f t="shared" ref="G30" ca="1" si="56">VLOOKUP(INDIRECT(CHAR(39)&amp;$A30&amp;CHAR(39)&amp;"!r2c"&amp;$C30,0),variables,2,0)</f>
        <v>10887</v>
      </c>
      <c r="H30" s="50">
        <f t="array" aca="1" ref="H30" ca="1">IF(AND(G30&gt;=10861,G30&lt;=10863),TEXT(INDIRECT(CHAR(39)&amp;$A30&amp;CHAR(39)&amp;"!r"&amp;$B30&amp;"c"&amp;$C30,0),"dd-mmm-yyyy"),(INDIRECT(CHAR(39)&amp;$A30&amp;CHAR(39)&amp;"!r"&amp;$B30&amp;"c"&amp;$C30,0)))</f>
        <v>-24280000</v>
      </c>
    </row>
    <row r="31" spans="1:8" x14ac:dyDescent="0.3">
      <c r="A31" s="47" t="s">
        <v>986</v>
      </c>
      <c r="B31" s="47">
        <f t="shared" si="5"/>
        <v>3</v>
      </c>
      <c r="C31" s="47">
        <f t="shared" si="6"/>
        <v>30</v>
      </c>
      <c r="E31" s="47">
        <f t="shared" ref="E31" si="57">plan_id</f>
        <v>25</v>
      </c>
      <c r="F31" s="47">
        <f t="shared" ca="1" si="3"/>
        <v>2014</v>
      </c>
      <c r="G31" s="47">
        <f t="shared" ref="G31" ca="1" si="58">VLOOKUP(INDIRECT(CHAR(39)&amp;$A31&amp;CHAR(39)&amp;"!r2c"&amp;$C31,0),variables,2,0)</f>
        <v>10883</v>
      </c>
      <c r="H31" s="50">
        <f t="array" aca="1" ref="H31" ca="1">IF(AND(G31&gt;=10861,G31&lt;=10863),TEXT(INDIRECT(CHAR(39)&amp;$A31&amp;CHAR(39)&amp;"!r"&amp;$B31&amp;"c"&amp;$C31,0),"dd-mmm-yyyy"),(INDIRECT(CHAR(39)&amp;$A31&amp;CHAR(39)&amp;"!r"&amp;$B31&amp;"c"&amp;$C31,0)))</f>
        <v>1.0676854799591879</v>
      </c>
    </row>
    <row r="32" spans="1:8" x14ac:dyDescent="0.3">
      <c r="A32" s="47" t="s">
        <v>986</v>
      </c>
      <c r="B32" s="47">
        <f t="shared" si="5"/>
        <v>3</v>
      </c>
      <c r="C32" s="47">
        <f t="shared" si="6"/>
        <v>31</v>
      </c>
      <c r="E32" s="47">
        <f t="shared" ref="E32" si="59">plan_id</f>
        <v>25</v>
      </c>
      <c r="F32" s="47">
        <f t="shared" ca="1" si="3"/>
        <v>2014</v>
      </c>
      <c r="G32" s="47">
        <f t="shared" ref="G32" ca="1" si="60">VLOOKUP(INDIRECT(CHAR(39)&amp;$A32&amp;CHAR(39)&amp;"!r2c"&amp;$C32,0),variables,2,0)</f>
        <v>10889</v>
      </c>
      <c r="H32" s="50">
        <f t="array" aca="1" ref="H32" ca="1">IF(AND(G32&gt;=10861,G32&lt;=10863),TEXT(INDIRECT(CHAR(39)&amp;$A32&amp;CHAR(39)&amp;"!r"&amp;$B32&amp;"c"&amp;$C32,0),"dd-mmm-yyyy"),(INDIRECT(CHAR(39)&amp;$A32&amp;CHAR(39)&amp;"!r"&amp;$B32&amp;"c"&amp;$C32,0)))</f>
        <v>160827851</v>
      </c>
    </row>
    <row r="33" spans="1:8" x14ac:dyDescent="0.3">
      <c r="A33" s="47" t="s">
        <v>986</v>
      </c>
      <c r="B33" s="47">
        <f t="shared" si="5"/>
        <v>3</v>
      </c>
      <c r="C33" s="47">
        <f t="shared" si="6"/>
        <v>32</v>
      </c>
      <c r="E33" s="47">
        <f t="shared" ref="E33" si="61">plan_id</f>
        <v>25</v>
      </c>
      <c r="F33" s="47">
        <f t="shared" ca="1" si="3"/>
        <v>2014</v>
      </c>
      <c r="G33" s="47">
        <f t="shared" ref="G33" ca="1" si="62">VLOOKUP(INDIRECT(CHAR(39)&amp;$A33&amp;CHAR(39)&amp;"!r2c"&amp;$C33,0),variables,2,0)</f>
        <v>10890</v>
      </c>
      <c r="H33" s="50">
        <f t="array" aca="1" ref="H33" ca="1">IF(AND(G33&gt;=10861,G33&lt;=10863),TEXT(INDIRECT(CHAR(39)&amp;$A33&amp;CHAR(39)&amp;"!r"&amp;$B33&amp;"c"&amp;$C33,0),"dd-mmm-yyyy"),(INDIRECT(CHAR(39)&amp;$A33&amp;CHAR(39)&amp;"!r"&amp;$B33&amp;"c"&amp;$C33,0)))</f>
        <v>940785601</v>
      </c>
    </row>
    <row r="34" spans="1:8" x14ac:dyDescent="0.3">
      <c r="A34" s="47" t="s">
        <v>986</v>
      </c>
      <c r="B34" s="47">
        <f t="shared" si="5"/>
        <v>3</v>
      </c>
      <c r="C34" s="47">
        <f t="shared" si="6"/>
        <v>33</v>
      </c>
      <c r="E34" s="47">
        <f t="shared" ref="E34" si="63">plan_id</f>
        <v>25</v>
      </c>
      <c r="F34" s="47">
        <f t="shared" ca="1" si="3"/>
        <v>2014</v>
      </c>
      <c r="G34" s="47">
        <f t="shared" ref="G34" ca="1" si="64">VLOOKUP(INDIRECT(CHAR(39)&amp;$A34&amp;CHAR(39)&amp;"!r2c"&amp;$C34,0),variables,2,0)</f>
        <v>10891</v>
      </c>
      <c r="H34" s="50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3">
      <c r="A35" s="47" t="s">
        <v>986</v>
      </c>
      <c r="B35" s="47">
        <f t="shared" si="5"/>
        <v>3</v>
      </c>
      <c r="C35" s="47">
        <f t="shared" si="6"/>
        <v>34</v>
      </c>
      <c r="E35" s="47">
        <f t="shared" ref="E35" si="65">plan_id</f>
        <v>25</v>
      </c>
      <c r="F35" s="47">
        <f t="shared" ca="1" si="3"/>
        <v>2014</v>
      </c>
      <c r="G35" s="47">
        <f t="shared" ref="G35" ca="1" si="66">VLOOKUP(INDIRECT(CHAR(39)&amp;$A35&amp;CHAR(39)&amp;"!r2c"&amp;$C35,0),variables,2,0)</f>
        <v>10892</v>
      </c>
      <c r="H35" s="50">
        <f t="array" aca="1" ref="H35" ca="1">IF(AND(G35&gt;=10861,G35&lt;=10863),TEXT(INDIRECT(CHAR(39)&amp;$A35&amp;CHAR(39)&amp;"!r"&amp;$B35&amp;"c"&amp;$C35,0),"dd-mmm-yyyy"),(INDIRECT(CHAR(39)&amp;$A35&amp;CHAR(39)&amp;"!r"&amp;$B35&amp;"c"&amp;$C35,0)))</f>
        <v>-134716708</v>
      </c>
    </row>
    <row r="36" spans="1:8" x14ac:dyDescent="0.3">
      <c r="A36" s="47" t="s">
        <v>986</v>
      </c>
      <c r="B36" s="47">
        <f t="shared" si="5"/>
        <v>3</v>
      </c>
      <c r="C36" s="47">
        <f t="shared" si="6"/>
        <v>35</v>
      </c>
      <c r="E36" s="47">
        <f t="shared" ref="E36" si="67">plan_id</f>
        <v>25</v>
      </c>
      <c r="F36" s="47">
        <f t="shared" ca="1" si="3"/>
        <v>2014</v>
      </c>
      <c r="G36" s="47">
        <f t="shared" ref="G36" ca="1" si="68">VLOOKUP(INDIRECT(CHAR(39)&amp;$A36&amp;CHAR(39)&amp;"!r2c"&amp;$C36,0),variables,2,0)</f>
        <v>10893</v>
      </c>
      <c r="H36" s="50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3">
      <c r="A37" s="47" t="s">
        <v>986</v>
      </c>
      <c r="B37" s="47">
        <f t="shared" si="5"/>
        <v>3</v>
      </c>
      <c r="C37" s="47">
        <f t="shared" si="6"/>
        <v>36</v>
      </c>
      <c r="E37" s="47">
        <f t="shared" ref="E37" si="69">plan_id</f>
        <v>25</v>
      </c>
      <c r="F37" s="47">
        <f t="shared" ca="1" si="3"/>
        <v>2014</v>
      </c>
      <c r="G37" s="47">
        <f t="shared" ref="G37" ca="1" si="70">VLOOKUP(INDIRECT(CHAR(39)&amp;$A37&amp;CHAR(39)&amp;"!r2c"&amp;$C37,0),variables,2,0)</f>
        <v>10894</v>
      </c>
      <c r="H37" s="50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-106565000</v>
      </c>
    </row>
    <row r="38" spans="1:8" x14ac:dyDescent="0.3">
      <c r="A38" s="47" t="s">
        <v>986</v>
      </c>
      <c r="B38" s="47">
        <f t="shared" si="5"/>
        <v>3</v>
      </c>
      <c r="C38" s="47">
        <f t="shared" si="6"/>
        <v>37</v>
      </c>
      <c r="E38" s="47">
        <f t="shared" ref="E38" si="71">plan_id</f>
        <v>25</v>
      </c>
      <c r="F38" s="47">
        <f t="shared" ca="1" si="3"/>
        <v>2014</v>
      </c>
      <c r="G38" s="47">
        <f t="shared" ref="G38" ca="1" si="72">VLOOKUP(INDIRECT(CHAR(39)&amp;$A38&amp;CHAR(39)&amp;"!r2c"&amp;$C38,0),variables,2,0)</f>
        <v>10895</v>
      </c>
      <c r="H38" s="50">
        <f t="array" aca="1" ref="H38" ca="1">IF(AND(G38&gt;=10861,G38&lt;=10863),TEXT(INDIRECT(CHAR(39)&amp;$A38&amp;CHAR(39)&amp;"!r"&amp;$B38&amp;"c"&amp;$C38,0),"dd-mmm-yyyy"),(INDIRECT(CHAR(39)&amp;$A38&amp;CHAR(39)&amp;"!r"&amp;$B38&amp;"c"&amp;$C38,0)))</f>
        <v>-533900462</v>
      </c>
    </row>
    <row r="39" spans="1:8" x14ac:dyDescent="0.3">
      <c r="A39" s="47" t="s">
        <v>986</v>
      </c>
      <c r="B39" s="47">
        <f t="shared" si="5"/>
        <v>3</v>
      </c>
      <c r="C39" s="47">
        <f t="shared" si="6"/>
        <v>38</v>
      </c>
      <c r="E39" s="47">
        <f t="shared" ref="E39" si="73">plan_id</f>
        <v>25</v>
      </c>
      <c r="F39" s="47">
        <f t="shared" ca="1" si="3"/>
        <v>2014</v>
      </c>
      <c r="G39" s="47">
        <f t="shared" ref="G39" ca="1" si="74">VLOOKUP(INDIRECT(CHAR(39)&amp;$A39&amp;CHAR(39)&amp;"!r2c"&amp;$C39,0),variables,2,0)</f>
        <v>10896</v>
      </c>
      <c r="H39" s="50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</row>
    <row r="40" spans="1:8" x14ac:dyDescent="0.3">
      <c r="A40" s="47" t="s">
        <v>986</v>
      </c>
      <c r="B40" s="47">
        <f t="shared" si="5"/>
        <v>3</v>
      </c>
      <c r="C40" s="47">
        <f t="shared" si="6"/>
        <v>39</v>
      </c>
      <c r="E40" s="47">
        <f t="shared" ref="E40" si="75">plan_id</f>
        <v>25</v>
      </c>
      <c r="F40" s="47">
        <f t="shared" ca="1" si="3"/>
        <v>2014</v>
      </c>
      <c r="G40" s="47">
        <f t="shared" ref="G40" ca="1" si="76">VLOOKUP(INDIRECT(CHAR(39)&amp;$A40&amp;CHAR(39)&amp;"!r2c"&amp;$C40,0),variables,2,0)</f>
        <v>10897</v>
      </c>
      <c r="H40" s="50">
        <f t="array" aca="1" ref="H40" ca="1">IF(AND(G40&gt;=10861,G40&lt;=10863),TEXT(INDIRECT(CHAR(39)&amp;$A40&amp;CHAR(39)&amp;"!r"&amp;$B40&amp;"c"&amp;$C40,0),"dd-mmm-yyyy"),(INDIRECT(CHAR(39)&amp;$A40&amp;CHAR(39)&amp;"!r"&amp;$B40&amp;"c"&amp;$C40,0)))</f>
        <v>8223000</v>
      </c>
    </row>
    <row r="41" spans="1:8" x14ac:dyDescent="0.3">
      <c r="A41" s="47" t="s">
        <v>986</v>
      </c>
      <c r="B41" s="47">
        <f t="shared" si="5"/>
        <v>3</v>
      </c>
      <c r="C41" s="47">
        <f t="shared" si="6"/>
        <v>40</v>
      </c>
      <c r="E41" s="47">
        <f t="shared" ref="E41" si="77">plan_id</f>
        <v>25</v>
      </c>
      <c r="F41" s="47">
        <f t="shared" ca="1" si="3"/>
        <v>2014</v>
      </c>
      <c r="G41" s="47">
        <f t="shared" ref="G41" ca="1" si="78">VLOOKUP(INDIRECT(CHAR(39)&amp;$A41&amp;CHAR(39)&amp;"!r2c"&amp;$C41,0),variables,2,0)</f>
        <v>10898</v>
      </c>
      <c r="H41" s="50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3">
      <c r="A42" s="47" t="s">
        <v>986</v>
      </c>
      <c r="B42" s="47">
        <f t="shared" si="5"/>
        <v>3</v>
      </c>
      <c r="C42" s="47">
        <f t="shared" si="6"/>
        <v>41</v>
      </c>
      <c r="E42" s="47">
        <f t="shared" ref="E42" si="79">plan_id</f>
        <v>25</v>
      </c>
      <c r="F42" s="47">
        <f t="shared" ca="1" si="3"/>
        <v>2014</v>
      </c>
      <c r="G42" s="47">
        <f t="shared" ref="G42" ca="1" si="80">VLOOKUP(INDIRECT(CHAR(39)&amp;$A42&amp;CHAR(39)&amp;"!r2c"&amp;$C42,0),variables,2,0)</f>
        <v>10899</v>
      </c>
      <c r="H42" s="50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3">
      <c r="A43" s="47" t="s">
        <v>986</v>
      </c>
      <c r="B43" s="47">
        <f t="shared" si="5"/>
        <v>3</v>
      </c>
      <c r="C43" s="47">
        <f t="shared" si="6"/>
        <v>42</v>
      </c>
      <c r="E43" s="47">
        <f t="shared" ref="E43" si="81">plan_id</f>
        <v>25</v>
      </c>
      <c r="F43" s="47">
        <f t="shared" ca="1" si="3"/>
        <v>2014</v>
      </c>
      <c r="G43" s="47">
        <f t="shared" ref="G43" ca="1" si="82">VLOOKUP(INDIRECT(CHAR(39)&amp;$A43&amp;CHAR(39)&amp;"!r2c"&amp;$C43,0),variables,2,0)</f>
        <v>11006</v>
      </c>
      <c r="H43" s="50">
        <f t="array" aca="1" ref="H43" ca="1">IF(AND(G43&gt;=10861,G43&lt;=10863),TEXT(INDIRECT(CHAR(39)&amp;$A43&amp;CHAR(39)&amp;"!r"&amp;$B43&amp;"c"&amp;$C43,0),"dd-mmm-yyyy"),(INDIRECT(CHAR(39)&amp;$A43&amp;CHAR(39)&amp;"!r"&amp;$B43&amp;"c"&amp;$C43,0)))</f>
        <v>-49000</v>
      </c>
    </row>
    <row r="44" spans="1:8" x14ac:dyDescent="0.3">
      <c r="A44" s="47" t="s">
        <v>986</v>
      </c>
      <c r="B44" s="47">
        <f t="shared" si="5"/>
        <v>3</v>
      </c>
      <c r="C44" s="47">
        <f t="shared" si="6"/>
        <v>43</v>
      </c>
      <c r="E44" s="47">
        <f t="shared" ref="E44" si="83">plan_id</f>
        <v>25</v>
      </c>
      <c r="F44" s="47">
        <f t="shared" ca="1" si="3"/>
        <v>2014</v>
      </c>
      <c r="G44" s="47">
        <f t="shared" ref="G44" ca="1" si="84">VLOOKUP(INDIRECT(CHAR(39)&amp;$A44&amp;CHAR(39)&amp;"!r2c"&amp;$C44,0),variables,2,0)</f>
        <v>10900</v>
      </c>
      <c r="H44" s="50">
        <f t="array" aca="1" ref="H44" ca="1">IF(AND(G44&gt;=10861,G44&lt;=10863),TEXT(INDIRECT(CHAR(39)&amp;$A44&amp;CHAR(39)&amp;"!r"&amp;$B44&amp;"c"&amp;$C44,0),"dd-mmm-yyyy"),(INDIRECT(CHAR(39)&amp;$A44&amp;CHAR(39)&amp;"!r"&amp;$B44&amp;"c"&amp;$C44,0)))</f>
        <v>334605282</v>
      </c>
    </row>
    <row r="45" spans="1:8" x14ac:dyDescent="0.3">
      <c r="A45" s="47" t="s">
        <v>986</v>
      </c>
      <c r="B45" s="47">
        <f t="shared" si="5"/>
        <v>3</v>
      </c>
      <c r="C45" s="47">
        <f t="shared" si="6"/>
        <v>44</v>
      </c>
      <c r="E45" s="47">
        <f t="shared" ref="E45" si="85">plan_id</f>
        <v>25</v>
      </c>
      <c r="F45" s="47">
        <f t="shared" ca="1" si="3"/>
        <v>2014</v>
      </c>
      <c r="G45" s="47">
        <f t="shared" ref="G45" ca="1" si="86">VLOOKUP(INDIRECT(CHAR(39)&amp;$A45&amp;CHAR(39)&amp;"!r2c"&amp;$C45,0),variables,2,0)</f>
        <v>10901</v>
      </c>
      <c r="H45" s="50">
        <f t="array" aca="1" ref="H45" ca="1">IF(AND(G45&gt;=10861,G45&lt;=10863),TEXT(INDIRECT(CHAR(39)&amp;$A45&amp;CHAR(39)&amp;"!r"&amp;$B45&amp;"c"&amp;$C45,0),"dd-mmm-yyyy"),(INDIRECT(CHAR(39)&amp;$A45&amp;CHAR(39)&amp;"!r"&amp;$B45&amp;"c"&amp;$C45,0)))</f>
        <v>7.0000000000000007E-2</v>
      </c>
    </row>
    <row r="46" spans="1:8" x14ac:dyDescent="0.3">
      <c r="A46" s="47" t="s">
        <v>986</v>
      </c>
      <c r="B46" s="47">
        <f t="shared" si="5"/>
        <v>3</v>
      </c>
      <c r="C46" s="47">
        <f t="shared" si="6"/>
        <v>45</v>
      </c>
      <c r="E46" s="47">
        <f t="shared" ref="E46" si="87">plan_id</f>
        <v>25</v>
      </c>
      <c r="F46" s="47">
        <f t="shared" ca="1" si="3"/>
        <v>2014</v>
      </c>
      <c r="G46" s="47">
        <f t="shared" ref="G46" ca="1" si="88">VLOOKUP(INDIRECT(CHAR(39)&amp;$A46&amp;CHAR(39)&amp;"!r2c"&amp;$C46,0),variables,2,0)</f>
        <v>10902</v>
      </c>
      <c r="H46" s="50">
        <f t="array" aca="1" ref="H46" ca="1">IF(AND(G46&gt;=10861,G46&lt;=10863),TEXT(INDIRECT(CHAR(39)&amp;$A46&amp;CHAR(39)&amp;"!r"&amp;$B46&amp;"c"&amp;$C46,0),"dd-mmm-yyyy"),(INDIRECT(CHAR(39)&amp;$A46&amp;CHAR(39)&amp;"!r"&amp;$B46&amp;"c"&amp;$C46,0)))</f>
        <v>0.08</v>
      </c>
    </row>
    <row r="47" spans="1:8" x14ac:dyDescent="0.3">
      <c r="A47" s="47" t="s">
        <v>986</v>
      </c>
      <c r="B47" s="47">
        <f t="shared" si="5"/>
        <v>3</v>
      </c>
      <c r="C47" s="47">
        <f t="shared" si="6"/>
        <v>46</v>
      </c>
      <c r="E47" s="47">
        <f t="shared" ref="E47" si="89">plan_id</f>
        <v>25</v>
      </c>
      <c r="F47" s="47">
        <f t="shared" ca="1" si="3"/>
        <v>2014</v>
      </c>
      <c r="G47" s="47">
        <f t="shared" ref="G47" ca="1" si="90">VLOOKUP(INDIRECT(CHAR(39)&amp;$A47&amp;CHAR(39)&amp;"!r2c"&amp;$C47,0),variables,2,0)</f>
        <v>10903</v>
      </c>
      <c r="H47" s="50">
        <f t="array" aca="1" ref="H47" ca="1">IF(AND(G47&gt;=10861,G47&lt;=10863),TEXT(INDIRECT(CHAR(39)&amp;$A47&amp;CHAR(39)&amp;"!r"&amp;$B47&amp;"c"&amp;$C47,0),"dd-mmm-yyyy"),(INDIRECT(CHAR(39)&amp;$A47&amp;CHAR(39)&amp;"!r"&amp;$B47&amp;"c"&amp;$C47,0)))</f>
        <v>0.09</v>
      </c>
    </row>
    <row r="48" spans="1:8" x14ac:dyDescent="0.3">
      <c r="A48" s="47" t="s">
        <v>986</v>
      </c>
      <c r="B48" s="47">
        <f t="shared" si="5"/>
        <v>3</v>
      </c>
      <c r="C48" s="47">
        <f t="shared" si="6"/>
        <v>47</v>
      </c>
      <c r="E48" s="47">
        <f t="shared" ref="E48" si="91">plan_id</f>
        <v>25</v>
      </c>
      <c r="F48" s="47">
        <f t="shared" ca="1" si="3"/>
        <v>2014</v>
      </c>
      <c r="G48" s="47">
        <f t="shared" ref="G48" ca="1" si="92">VLOOKUP(INDIRECT(CHAR(39)&amp;$A48&amp;CHAR(39)&amp;"!r2c"&amp;$C48,0),variables,2,0)</f>
        <v>10904</v>
      </c>
      <c r="H48" s="50">
        <f t="array" aca="1" ref="H48" ca="1">IF(AND(G48&gt;=10861,G48&lt;=10863),TEXT(INDIRECT(CHAR(39)&amp;$A48&amp;CHAR(39)&amp;"!r"&amp;$B48&amp;"c"&amp;$C48,0),"dd-mmm-yyyy"),(INDIRECT(CHAR(39)&amp;$A48&amp;CHAR(39)&amp;"!r"&amp;$B48&amp;"c"&amp;$C48,0)))</f>
        <v>6115581980</v>
      </c>
    </row>
    <row r="49" spans="1:8" x14ac:dyDescent="0.3">
      <c r="A49" s="47" t="s">
        <v>986</v>
      </c>
      <c r="B49" s="47">
        <f t="shared" si="5"/>
        <v>3</v>
      </c>
      <c r="C49" s="47">
        <f t="shared" si="6"/>
        <v>48</v>
      </c>
      <c r="E49" s="47">
        <f t="shared" ref="E49" si="93">plan_id</f>
        <v>25</v>
      </c>
      <c r="F49" s="47">
        <f t="shared" ca="1" si="3"/>
        <v>2014</v>
      </c>
      <c r="G49" s="47">
        <f t="shared" ref="G49" ca="1" si="94">VLOOKUP(INDIRECT(CHAR(39)&amp;$A49&amp;CHAR(39)&amp;"!r2c"&amp;$C49,0),variables,2,0)</f>
        <v>10905</v>
      </c>
      <c r="H49" s="50">
        <f t="array" aca="1" ref="H49" ca="1">IF(AND(G49&gt;=10861,G49&lt;=10863),TEXT(INDIRECT(CHAR(39)&amp;$A49&amp;CHAR(39)&amp;"!r"&amp;$B49&amp;"c"&amp;$C49,0),"dd-mmm-yyyy"),(INDIRECT(CHAR(39)&amp;$A49&amp;CHAR(39)&amp;"!r"&amp;$B49&amp;"c"&amp;$C49,0)))</f>
        <v>4664138458</v>
      </c>
    </row>
    <row r="50" spans="1:8" x14ac:dyDescent="0.3">
      <c r="A50" s="47" t="s">
        <v>986</v>
      </c>
      <c r="B50" s="47">
        <f t="shared" si="5"/>
        <v>3</v>
      </c>
      <c r="C50" s="47">
        <f t="shared" si="6"/>
        <v>49</v>
      </c>
      <c r="E50" s="47">
        <f t="shared" ref="E50" si="95">plan_id</f>
        <v>25</v>
      </c>
      <c r="F50" s="47">
        <f t="shared" ca="1" si="3"/>
        <v>2014</v>
      </c>
      <c r="G50" s="47">
        <f t="shared" ref="G50" ca="1" si="96">VLOOKUP(INDIRECT(CHAR(39)&amp;$A50&amp;CHAR(39)&amp;"!r2c"&amp;$C50,0),variables,2,0)</f>
        <v>10906</v>
      </c>
      <c r="H50" s="50">
        <f t="array" aca="1" ref="H50" ca="1">IF(AND(G50&gt;=10861,G50&lt;=10863),TEXT(INDIRECT(CHAR(39)&amp;$A50&amp;CHAR(39)&amp;"!r"&amp;$B50&amp;"c"&amp;$C50,0),"dd-mmm-yyyy"),(INDIRECT(CHAR(39)&amp;$A50&amp;CHAR(39)&amp;"!r"&amp;$B50&amp;"c"&amp;$C50,0)))</f>
        <v>3441888494</v>
      </c>
    </row>
    <row r="51" spans="1:8" x14ac:dyDescent="0.3">
      <c r="A51" s="47" t="s">
        <v>986</v>
      </c>
      <c r="B51" s="47">
        <f t="shared" si="5"/>
        <v>3</v>
      </c>
      <c r="C51" s="47">
        <f t="shared" si="6"/>
        <v>50</v>
      </c>
      <c r="E51" s="47">
        <f t="shared" ref="E51" si="97">plan_id</f>
        <v>25</v>
      </c>
      <c r="F51" s="47">
        <f t="shared" ca="1" si="3"/>
        <v>2014</v>
      </c>
      <c r="G51" s="47">
        <f t="shared" ref="G51" ca="1" si="98">VLOOKUP(INDIRECT(CHAR(39)&amp;$A51&amp;CHAR(39)&amp;"!r2c"&amp;$C51,0),variables,2,0)</f>
        <v>10907</v>
      </c>
      <c r="H51" s="50">
        <f t="array" aca="1" ref="H51" ca="1">IF(AND(G51&gt;=10861,G51&lt;=10863),TEXT(INDIRECT(CHAR(39)&amp;$A51&amp;CHAR(39)&amp;"!r"&amp;$B51&amp;"c"&amp;$C51,0),"dd-mmm-yyyy"),(INDIRECT(CHAR(39)&amp;$A51&amp;CHAR(39)&amp;"!r"&amp;$B51&amp;"c"&amp;$C51,0)))</f>
        <v>0</v>
      </c>
    </row>
    <row r="52" spans="1:8" x14ac:dyDescent="0.3">
      <c r="A52" s="47" t="s">
        <v>986</v>
      </c>
      <c r="B52" s="47">
        <f t="shared" si="5"/>
        <v>3</v>
      </c>
      <c r="C52" s="47">
        <f t="shared" si="6"/>
        <v>51</v>
      </c>
      <c r="E52" s="47">
        <f t="shared" ref="E52" si="99">plan_id</f>
        <v>25</v>
      </c>
      <c r="F52" s="47">
        <f t="shared" ca="1" si="3"/>
        <v>2014</v>
      </c>
      <c r="G52" s="47">
        <f t="shared" ref="G52" ca="1" si="100">VLOOKUP(INDIRECT(CHAR(39)&amp;$A52&amp;CHAR(39)&amp;"!r2c"&amp;$C52,0),variables,2,0)</f>
        <v>10860</v>
      </c>
      <c r="H52" s="50">
        <f t="array" aca="1" ref="H52" ca="1">IF(AND(G52&gt;=10861,G52&lt;=10863),TEXT(INDIRECT(CHAR(39)&amp;$A52&amp;CHAR(39)&amp;"!r"&amp;$B52&amp;"c"&amp;$C52,0),"dd-mmm-yyyy"),(INDIRECT(CHAR(39)&amp;$A52&amp;CHAR(39)&amp;"!r"&amp;$B52&amp;"c"&amp;$C52,0)))</f>
        <v>11945881000</v>
      </c>
    </row>
    <row r="53" spans="1:8" x14ac:dyDescent="0.3">
      <c r="A53" s="47" t="s">
        <v>986</v>
      </c>
      <c r="B53" s="47">
        <f t="shared" si="5"/>
        <v>3</v>
      </c>
      <c r="C53" s="47">
        <f t="shared" si="6"/>
        <v>52</v>
      </c>
      <c r="E53" s="47">
        <f t="shared" ref="E53" si="101">plan_id</f>
        <v>25</v>
      </c>
      <c r="F53" s="47">
        <f t="shared" ca="1" si="3"/>
        <v>2014</v>
      </c>
      <c r="G53" s="47">
        <f t="shared" ref="G53" ca="1" si="102">VLOOKUP(INDIRECT(CHAR(39)&amp;$A53&amp;CHAR(39)&amp;"!r2c"&amp;$C53,0),variables,2,0)</f>
        <v>10909</v>
      </c>
      <c r="H53" s="50">
        <f t="array" aca="1" ref="H53" ca="1">IF(AND(G53&gt;=10861,G53&lt;=10863),TEXT(INDIRECT(CHAR(39)&amp;$A53&amp;CHAR(39)&amp;"!r"&amp;$B53&amp;"c"&amp;$C53,0),"dd-mmm-yyyy"),(INDIRECT(CHAR(39)&amp;$A53&amp;CHAR(39)&amp;"!r"&amp;$B53&amp;"c"&amp;$C53,0)))</f>
        <v>160828000</v>
      </c>
    </row>
    <row r="54" spans="1:8" x14ac:dyDescent="0.3">
      <c r="A54" s="47" t="s">
        <v>986</v>
      </c>
      <c r="B54" s="47">
        <f t="shared" si="5"/>
        <v>3</v>
      </c>
      <c r="C54" s="47">
        <f t="shared" si="6"/>
        <v>53</v>
      </c>
      <c r="E54" s="47">
        <f t="shared" ref="E54" si="103">plan_id</f>
        <v>25</v>
      </c>
      <c r="F54" s="47">
        <f t="shared" ca="1" si="3"/>
        <v>2014</v>
      </c>
      <c r="G54" s="47">
        <f t="shared" ref="G54" ca="1" si="104">VLOOKUP(INDIRECT(CHAR(39)&amp;$A54&amp;CHAR(39)&amp;"!r2c"&amp;$C54,0),variables,2,0)</f>
        <v>10910</v>
      </c>
      <c r="H54" s="50">
        <f t="array" aca="1" ref="H54" ca="1">IF(AND(G54&gt;=10861,G54&lt;=10863),TEXT(INDIRECT(CHAR(39)&amp;$A54&amp;CHAR(39)&amp;"!r"&amp;$B54&amp;"c"&amp;$C54,0),"dd-mmm-yyyy"),(INDIRECT(CHAR(39)&amp;$A54&amp;CHAR(39)&amp;"!r"&amp;$B54&amp;"c"&amp;$C54,0)))</f>
        <v>940786000</v>
      </c>
    </row>
    <row r="55" spans="1:8" x14ac:dyDescent="0.3">
      <c r="A55" s="47" t="s">
        <v>986</v>
      </c>
      <c r="B55" s="47">
        <f t="shared" si="5"/>
        <v>3</v>
      </c>
      <c r="C55" s="47">
        <f t="shared" si="6"/>
        <v>54</v>
      </c>
      <c r="E55" s="47">
        <f t="shared" ref="E55" si="105">plan_id</f>
        <v>25</v>
      </c>
      <c r="F55" s="47">
        <f t="shared" ca="1" si="3"/>
        <v>2014</v>
      </c>
      <c r="G55" s="47">
        <f t="shared" ref="G55" ca="1" si="106">VLOOKUP(INDIRECT(CHAR(39)&amp;$A55&amp;CHAR(39)&amp;"!r2c"&amp;$C55,0),variables,2,0)</f>
        <v>10911</v>
      </c>
      <c r="H55" s="50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3">
      <c r="A56" s="47" t="s">
        <v>986</v>
      </c>
      <c r="B56" s="47">
        <f t="shared" si="5"/>
        <v>3</v>
      </c>
      <c r="C56" s="47">
        <f t="shared" si="6"/>
        <v>55</v>
      </c>
      <c r="E56" s="47">
        <f t="shared" ref="E56" si="107">plan_id</f>
        <v>25</v>
      </c>
      <c r="F56" s="47">
        <f t="shared" ca="1" si="3"/>
        <v>2014</v>
      </c>
      <c r="G56" s="47">
        <f t="shared" ref="G56" ca="1" si="108">VLOOKUP(INDIRECT(CHAR(39)&amp;$A56&amp;CHAR(39)&amp;"!r2c"&amp;$C56,0),variables,2,0)</f>
        <v>10912</v>
      </c>
      <c r="H56" s="50">
        <f t="array" aca="1" ref="H56" ca="1">IF(AND(G56&gt;=10861,G56&lt;=10863),TEXT(INDIRECT(CHAR(39)&amp;$A56&amp;CHAR(39)&amp;"!r"&amp;$B56&amp;"c"&amp;$C56,0),"dd-mmm-yyyy"),(INDIRECT(CHAR(39)&amp;$A56&amp;CHAR(39)&amp;"!r"&amp;$B56&amp;"c"&amp;$C56,0)))</f>
        <v>0</v>
      </c>
    </row>
    <row r="57" spans="1:8" x14ac:dyDescent="0.3">
      <c r="A57" s="47" t="s">
        <v>986</v>
      </c>
      <c r="B57" s="47">
        <f t="shared" si="5"/>
        <v>3</v>
      </c>
      <c r="C57" s="47">
        <f t="shared" si="6"/>
        <v>56</v>
      </c>
      <c r="E57" s="47">
        <f t="shared" ref="E57" si="109">plan_id</f>
        <v>25</v>
      </c>
      <c r="F57" s="47">
        <f t="shared" ca="1" si="3"/>
        <v>2014</v>
      </c>
      <c r="G57" s="47">
        <f t="shared" ref="G57" ca="1" si="110">VLOOKUP(INDIRECT(CHAR(39)&amp;$A57&amp;CHAR(39)&amp;"!r2c"&amp;$C57,0),variables,2,0)</f>
        <v>10913</v>
      </c>
      <c r="H57" s="50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</row>
    <row r="58" spans="1:8" x14ac:dyDescent="0.3">
      <c r="A58" s="47" t="s">
        <v>986</v>
      </c>
      <c r="B58" s="47">
        <f t="shared" si="5"/>
        <v>3</v>
      </c>
      <c r="C58" s="47">
        <f t="shared" si="6"/>
        <v>57</v>
      </c>
      <c r="E58" s="47">
        <f t="shared" ref="E58" si="111">plan_id</f>
        <v>25</v>
      </c>
      <c r="F58" s="47">
        <f t="shared" ca="1" si="3"/>
        <v>2014</v>
      </c>
      <c r="G58" s="47">
        <f t="shared" ref="G58" ca="1" si="112">VLOOKUP(INDIRECT(CHAR(39)&amp;$A58&amp;CHAR(39)&amp;"!r2c"&amp;$C58,0),variables,2,0)</f>
        <v>10914</v>
      </c>
      <c r="H58" s="50">
        <f t="array" aca="1" ref="H58" ca="1">IF(AND(G58&gt;=10861,G58&lt;=10863),TEXT(INDIRECT(CHAR(39)&amp;$A58&amp;CHAR(39)&amp;"!r"&amp;$B58&amp;"c"&amp;$C58,0),"dd-mmm-yyyy"),(INDIRECT(CHAR(39)&amp;$A58&amp;CHAR(39)&amp;"!r"&amp;$B58&amp;"c"&amp;$C58,0)))</f>
        <v>382998000</v>
      </c>
    </row>
    <row r="59" spans="1:8" x14ac:dyDescent="0.3">
      <c r="A59" s="47" t="s">
        <v>986</v>
      </c>
      <c r="B59" s="47">
        <f t="shared" si="5"/>
        <v>3</v>
      </c>
      <c r="C59" s="47">
        <f t="shared" si="6"/>
        <v>58</v>
      </c>
      <c r="E59" s="47">
        <f t="shared" ref="E59" si="113">plan_id</f>
        <v>25</v>
      </c>
      <c r="F59" s="47">
        <f t="shared" ca="1" si="3"/>
        <v>2014</v>
      </c>
      <c r="G59" s="47">
        <f t="shared" ref="G59" ca="1" si="114">VLOOKUP(INDIRECT(CHAR(39)&amp;$A59&amp;CHAR(39)&amp;"!r2c"&amp;$C59,0),variables,2,0)</f>
        <v>10915</v>
      </c>
      <c r="H59" s="50">
        <f t="array" aca="1" ref="H59" ca="1">IF(AND(G59&gt;=10861,G59&lt;=10863),TEXT(INDIRECT(CHAR(39)&amp;$A59&amp;CHAR(39)&amp;"!r"&amp;$B59&amp;"c"&amp;$C59,0),"dd-mmm-yyyy"),(INDIRECT(CHAR(39)&amp;$A59&amp;CHAR(39)&amp;"!r"&amp;$B59&amp;"c"&amp;$C59,0)))</f>
        <v>106565000</v>
      </c>
    </row>
    <row r="60" spans="1:8" x14ac:dyDescent="0.3">
      <c r="A60" s="47" t="s">
        <v>986</v>
      </c>
      <c r="B60" s="47">
        <f t="shared" si="5"/>
        <v>3</v>
      </c>
      <c r="C60" s="47">
        <f t="shared" si="6"/>
        <v>59</v>
      </c>
      <c r="E60" s="47">
        <f t="shared" ref="E60" si="115">plan_id</f>
        <v>25</v>
      </c>
      <c r="F60" s="47">
        <f t="shared" ca="1" si="3"/>
        <v>2014</v>
      </c>
      <c r="G60" s="47">
        <f t="shared" ref="G60" ca="1" si="116">VLOOKUP(INDIRECT(CHAR(39)&amp;$A60&amp;CHAR(39)&amp;"!r2c"&amp;$C60,0),variables,2,0)</f>
        <v>10916</v>
      </c>
      <c r="H60" s="50">
        <f t="array" aca="1" ref="H60" ca="1">IF(AND(G60&gt;=10861,G60&lt;=10863),TEXT(INDIRECT(CHAR(39)&amp;$A60&amp;CHAR(39)&amp;"!r"&amp;$B60&amp;"c"&amp;$C60,0),"dd-mmm-yyyy"),(INDIRECT(CHAR(39)&amp;$A60&amp;CHAR(39)&amp;"!r"&amp;$B60&amp;"c"&amp;$C60,0)))</f>
        <v>1207484000</v>
      </c>
    </row>
    <row r="61" spans="1:8" x14ac:dyDescent="0.3">
      <c r="A61" s="47" t="s">
        <v>986</v>
      </c>
      <c r="B61" s="47">
        <f t="shared" si="5"/>
        <v>3</v>
      </c>
      <c r="C61" s="47">
        <f t="shared" si="6"/>
        <v>60</v>
      </c>
      <c r="E61" s="47">
        <f t="shared" ref="E61" si="117">plan_id</f>
        <v>25</v>
      </c>
      <c r="F61" s="47">
        <f t="shared" ca="1" si="3"/>
        <v>2014</v>
      </c>
      <c r="G61" s="47">
        <f t="shared" ref="G61" ca="1" si="118">VLOOKUP(INDIRECT(CHAR(39)&amp;$A61&amp;CHAR(39)&amp;"!r2c"&amp;$C61,0),variables,2,0)</f>
        <v>10917</v>
      </c>
      <c r="H61" s="50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-640518000</v>
      </c>
    </row>
    <row r="62" spans="1:8" x14ac:dyDescent="0.3">
      <c r="A62" s="47" t="s">
        <v>986</v>
      </c>
      <c r="B62" s="47">
        <f t="shared" si="5"/>
        <v>3</v>
      </c>
      <c r="C62" s="47">
        <f t="shared" si="6"/>
        <v>61</v>
      </c>
      <c r="E62" s="47">
        <f t="shared" ref="E62" si="119">plan_id</f>
        <v>25</v>
      </c>
      <c r="F62" s="47">
        <f t="shared" ca="1" si="3"/>
        <v>2014</v>
      </c>
      <c r="G62" s="47">
        <f t="shared" ref="G62" ca="1" si="120">VLOOKUP(INDIRECT(CHAR(39)&amp;$A62&amp;CHAR(39)&amp;"!r2c"&amp;$C62,0),variables,2,0)</f>
        <v>10918</v>
      </c>
      <c r="H62" s="50">
        <f t="array" aca="1" ref="H62" ca="1">IF(AND(G62&gt;=10861,G62&lt;=10863),TEXT(INDIRECT(CHAR(39)&amp;$A62&amp;CHAR(39)&amp;"!r"&amp;$B62&amp;"c"&amp;$C62,0),"dd-mmm-yyyy"),(INDIRECT(CHAR(39)&amp;$A62&amp;CHAR(39)&amp;"!r"&amp;$B62&amp;"c"&amp;$C62,0)))</f>
        <v>-11399000</v>
      </c>
    </row>
    <row r="63" spans="1:8" x14ac:dyDescent="0.3">
      <c r="A63" s="47" t="s">
        <v>986</v>
      </c>
      <c r="B63" s="47">
        <f t="shared" si="5"/>
        <v>3</v>
      </c>
      <c r="C63" s="47">
        <f t="shared" si="6"/>
        <v>62</v>
      </c>
      <c r="E63" s="47">
        <f t="shared" ref="E63" si="121">plan_id</f>
        <v>25</v>
      </c>
      <c r="F63" s="47">
        <f t="shared" ca="1" si="3"/>
        <v>2014</v>
      </c>
      <c r="G63" s="47">
        <f t="shared" ref="G63" ca="1" si="122">VLOOKUP(INDIRECT(CHAR(39)&amp;$A63&amp;CHAR(39)&amp;"!r2c"&amp;$C63,0),variables,2,0)</f>
        <v>10919</v>
      </c>
      <c r="H63" s="50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-651917000</v>
      </c>
    </row>
    <row r="64" spans="1:8" x14ac:dyDescent="0.3">
      <c r="A64" s="47" t="s">
        <v>986</v>
      </c>
      <c r="B64" s="47">
        <f t="shared" si="5"/>
        <v>3</v>
      </c>
      <c r="C64" s="47">
        <f t="shared" si="6"/>
        <v>63</v>
      </c>
      <c r="E64" s="47">
        <f t="shared" ref="E64" si="123">plan_id</f>
        <v>25</v>
      </c>
      <c r="F64" s="47">
        <f t="shared" ca="1" si="3"/>
        <v>2014</v>
      </c>
      <c r="G64" s="47">
        <f t="shared" ref="G64" ca="1" si="124">VLOOKUP(INDIRECT(CHAR(39)&amp;$A64&amp;CHAR(39)&amp;"!r2c"&amp;$C64,0),variables,2,0)</f>
        <v>10920</v>
      </c>
      <c r="H64" s="50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-8223000</v>
      </c>
    </row>
    <row r="65" spans="1:8" x14ac:dyDescent="0.3">
      <c r="A65" s="47" t="s">
        <v>986</v>
      </c>
      <c r="B65" s="47">
        <f t="shared" si="5"/>
        <v>3</v>
      </c>
      <c r="C65" s="47">
        <f t="shared" si="6"/>
        <v>64</v>
      </c>
      <c r="E65" s="47">
        <f t="shared" ref="E65" si="125">plan_id</f>
        <v>25</v>
      </c>
      <c r="F65" s="47">
        <f t="shared" ca="1" si="3"/>
        <v>2014</v>
      </c>
      <c r="G65" s="47">
        <f t="shared" ref="G65" ca="1" si="126">VLOOKUP(INDIRECT(CHAR(39)&amp;$A65&amp;CHAR(39)&amp;"!r2c"&amp;$C65,0),variables,2,0)</f>
        <v>10921</v>
      </c>
      <c r="H65" s="50">
        <f t="array" aca="1" ref="H65" ca="1">IF(AND(G65&gt;=10861,G65&lt;=10863),TEXT(INDIRECT(CHAR(39)&amp;$A65&amp;CHAR(39)&amp;"!r"&amp;$B65&amp;"c"&amp;$C65,0),"dd-mmm-yyyy"),(INDIRECT(CHAR(39)&amp;$A65&amp;CHAR(39)&amp;"!r"&amp;$B65&amp;"c"&amp;$C65,0)))</f>
        <v>49000</v>
      </c>
    </row>
    <row r="66" spans="1:8" x14ac:dyDescent="0.3">
      <c r="A66" s="47" t="s">
        <v>986</v>
      </c>
      <c r="B66" s="47">
        <f t="shared" si="5"/>
        <v>3</v>
      </c>
      <c r="C66" s="47">
        <f t="shared" si="6"/>
        <v>65</v>
      </c>
      <c r="E66" s="47">
        <f t="shared" ref="E66" si="127">plan_id</f>
        <v>25</v>
      </c>
      <c r="F66" s="47">
        <f t="shared" ca="1" si="3"/>
        <v>2014</v>
      </c>
      <c r="G66" s="47">
        <f t="shared" ref="G66" ca="1" si="128">VLOOKUP(INDIRECT(CHAR(39)&amp;$A66&amp;CHAR(39)&amp;"!r2c"&amp;$C66,0),variables,2,0)</f>
        <v>10922</v>
      </c>
      <c r="H66" s="50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x14ac:dyDescent="0.3">
      <c r="A67" s="47" t="s">
        <v>986</v>
      </c>
      <c r="B67" s="47">
        <f t="shared" si="5"/>
        <v>3</v>
      </c>
      <c r="C67" s="47">
        <f t="shared" si="6"/>
        <v>66</v>
      </c>
      <c r="E67" s="47">
        <f t="shared" ref="E67" si="129">plan_id</f>
        <v>25</v>
      </c>
      <c r="F67" s="47">
        <f t="shared" ca="1" si="3"/>
        <v>2014</v>
      </c>
      <c r="G67" s="47">
        <f t="shared" ref="G67" ca="1" si="130">VLOOKUP(INDIRECT(CHAR(39)&amp;$A67&amp;CHAR(39)&amp;"!r2c"&amp;$C67,0),variables,2,0)</f>
        <v>10860</v>
      </c>
      <c r="H67" s="50">
        <f t="array" aca="1" ref="H67" ca="1">IF(AND(G67&gt;=10861,G67&lt;=10863),TEXT(INDIRECT(CHAR(39)&amp;$A67&amp;CHAR(39)&amp;"!r"&amp;$B67&amp;"c"&amp;$C67,0),"dd-mmm-yyyy"),(INDIRECT(CHAR(39)&amp;$A67&amp;CHAR(39)&amp;"!r"&amp;$B67&amp;"c"&amp;$C67,0)))</f>
        <v>6694482000</v>
      </c>
    </row>
    <row r="68" spans="1:8" x14ac:dyDescent="0.3">
      <c r="A68" s="47" t="s">
        <v>986</v>
      </c>
      <c r="B68" s="47">
        <f t="shared" si="5"/>
        <v>3</v>
      </c>
      <c r="C68" s="47">
        <f t="shared" si="6"/>
        <v>67</v>
      </c>
      <c r="E68" s="47">
        <f t="shared" ref="E68" si="131">plan_id</f>
        <v>25</v>
      </c>
      <c r="F68" s="47">
        <f t="shared" ca="1" si="3"/>
        <v>2014</v>
      </c>
      <c r="G68" s="47">
        <f t="shared" ref="G68" ca="1" si="132">VLOOKUP(INDIRECT(CHAR(39)&amp;$A68&amp;CHAR(39)&amp;"!r2c"&amp;$C68,0),variables,2,0)</f>
        <v>10923</v>
      </c>
      <c r="H68" s="50">
        <f t="array" aca="1" ref="H68" ca="1">IF(AND(G68&gt;=10861,G68&lt;=10863),TEXT(INDIRECT(CHAR(39)&amp;$A68&amp;CHAR(39)&amp;"!r"&amp;$B68&amp;"c"&amp;$C68,0),"dd-mmm-yyyy"),(INDIRECT(CHAR(39)&amp;$A68&amp;CHAR(39)&amp;"!r"&amp;$B68&amp;"c"&amp;$C68,0)))</f>
        <v>4664140000</v>
      </c>
    </row>
    <row r="69" spans="1:8" x14ac:dyDescent="0.3">
      <c r="A69" s="47" t="s">
        <v>986</v>
      </c>
      <c r="B69" s="47">
        <v>4</v>
      </c>
      <c r="C69" s="47">
        <v>3</v>
      </c>
      <c r="E69" s="47">
        <f t="shared" ref="E69" si="133">plan_id</f>
        <v>25</v>
      </c>
      <c r="F69" s="47">
        <f t="shared" ca="1" si="3"/>
        <v>2015</v>
      </c>
      <c r="G69" s="47">
        <f t="shared" ref="G69" ca="1" si="134">VLOOKUP(INDIRECT(CHAR(39)&amp;$A69&amp;CHAR(39)&amp;"!r2c"&amp;$C69,0),variables,2,0)</f>
        <v>10861</v>
      </c>
      <c r="H69" s="50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30-Jun-2014</v>
      </c>
    </row>
    <row r="70" spans="1:8" x14ac:dyDescent="0.3">
      <c r="A70" s="47" t="s">
        <v>986</v>
      </c>
      <c r="B70" s="47">
        <f t="shared" ref="B70:B133" si="135">B69</f>
        <v>4</v>
      </c>
      <c r="C70" s="47">
        <f t="shared" ref="C70:C133" si="136">C69+1</f>
        <v>4</v>
      </c>
      <c r="E70" s="47">
        <f t="shared" ref="E70" si="137">plan_id</f>
        <v>25</v>
      </c>
      <c r="F70" s="47">
        <f t="shared" ref="F70:F133" ca="1" si="138">INDIRECT(CHAR(39)&amp;$A70&amp;CHAR(39)&amp;"!r"&amp;$B70&amp;"c2",0)</f>
        <v>2015</v>
      </c>
      <c r="G70" s="47">
        <f t="shared" ref="G70" ca="1" si="139">VLOOKUP(INDIRECT(CHAR(39)&amp;$A70&amp;CHAR(39)&amp;"!r2c"&amp;$C70,0),variables,2,0)</f>
        <v>10862</v>
      </c>
      <c r="H70" s="50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</row>
    <row r="71" spans="1:8" x14ac:dyDescent="0.3">
      <c r="A71" s="47" t="s">
        <v>986</v>
      </c>
      <c r="B71" s="47">
        <f t="shared" si="135"/>
        <v>4</v>
      </c>
      <c r="C71" s="47">
        <f t="shared" si="136"/>
        <v>5</v>
      </c>
      <c r="E71" s="47">
        <f t="shared" ref="E71" si="140">plan_id</f>
        <v>25</v>
      </c>
      <c r="F71" s="47">
        <f t="shared" ca="1" si="138"/>
        <v>2015</v>
      </c>
      <c r="G71" s="47">
        <f t="shared" ref="G71" ca="1" si="141">VLOOKUP(INDIRECT(CHAR(39)&amp;$A71&amp;CHAR(39)&amp;"!r2c"&amp;$C71,0),variables,2,0)</f>
        <v>10863</v>
      </c>
      <c r="H71" s="50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</row>
    <row r="72" spans="1:8" x14ac:dyDescent="0.3">
      <c r="A72" s="47" t="s">
        <v>986</v>
      </c>
      <c r="B72" s="47">
        <f t="shared" si="135"/>
        <v>4</v>
      </c>
      <c r="C72" s="47">
        <f t="shared" si="136"/>
        <v>6</v>
      </c>
      <c r="E72" s="47">
        <f t="shared" ref="E72" si="142">plan_id</f>
        <v>25</v>
      </c>
      <c r="F72" s="47">
        <f t="shared" ca="1" si="138"/>
        <v>2015</v>
      </c>
      <c r="G72" s="47">
        <f t="shared" ref="G72" ca="1" si="143">VLOOKUP(INDIRECT(CHAR(39)&amp;$A72&amp;CHAR(39)&amp;"!r2c"&amp;$C72,0),variables,2,0)</f>
        <v>10864</v>
      </c>
      <c r="H72" s="50">
        <f t="array" aca="1" ref="H72" ca="1">IF(AND(G72&gt;=10861,G72&lt;=10863),TEXT(INDIRECT(CHAR(39)&amp;$A72&amp;CHAR(39)&amp;"!r"&amp;$B72&amp;"c"&amp;$C72,0),"dd-mmm-yyyy"),(INDIRECT(CHAR(39)&amp;$A72&amp;CHAR(39)&amp;"!r"&amp;$B72&amp;"c"&amp;$C72,0)))</f>
        <v>32145</v>
      </c>
    </row>
    <row r="73" spans="1:8" x14ac:dyDescent="0.3">
      <c r="A73" s="47" t="s">
        <v>986</v>
      </c>
      <c r="B73" s="47">
        <f t="shared" si="135"/>
        <v>4</v>
      </c>
      <c r="C73" s="47">
        <f t="shared" si="136"/>
        <v>7</v>
      </c>
      <c r="E73" s="47">
        <f t="shared" ref="E73" si="144">plan_id</f>
        <v>25</v>
      </c>
      <c r="F73" s="47">
        <f t="shared" ca="1" si="138"/>
        <v>2015</v>
      </c>
      <c r="G73" s="47">
        <f t="shared" ref="G73" ca="1" si="145">VLOOKUP(INDIRECT(CHAR(39)&amp;$A73&amp;CHAR(39)&amp;"!r2c"&amp;$C73,0),variables,2,0)</f>
        <v>10865</v>
      </c>
      <c r="H73" s="50">
        <f t="array" aca="1" ref="H73" ca="1">IF(AND(G73&gt;=10861,G73&lt;=10863),TEXT(INDIRECT(CHAR(39)&amp;$A73&amp;CHAR(39)&amp;"!r"&amp;$B73&amp;"c"&amp;$C73,0),"dd-mmm-yyyy"),(INDIRECT(CHAR(39)&amp;$A73&amp;CHAR(39)&amp;"!r"&amp;$B73&amp;"c"&amp;$C73,0)))</f>
        <v>6304</v>
      </c>
    </row>
    <row r="74" spans="1:8" x14ac:dyDescent="0.3">
      <c r="A74" s="47" t="s">
        <v>986</v>
      </c>
      <c r="B74" s="47">
        <f t="shared" si="135"/>
        <v>4</v>
      </c>
      <c r="C74" s="47">
        <f t="shared" si="136"/>
        <v>8</v>
      </c>
      <c r="E74" s="47">
        <f t="shared" ref="E74" si="146">plan_id</f>
        <v>25</v>
      </c>
      <c r="F74" s="47">
        <f t="shared" ca="1" si="138"/>
        <v>2015</v>
      </c>
      <c r="G74" s="47">
        <f t="shared" ref="G74" ca="1" si="147">VLOOKUP(INDIRECT(CHAR(39)&amp;$A74&amp;CHAR(39)&amp;"!r2c"&amp;$C74,0),variables,2,0)</f>
        <v>10866</v>
      </c>
      <c r="H74" s="50">
        <f t="array" aca="1" ref="H74" ca="1">IF(AND(G74&gt;=10861,G74&lt;=10863),TEXT(INDIRECT(CHAR(39)&amp;$A74&amp;CHAR(39)&amp;"!r"&amp;$B74&amp;"c"&amp;$C74,0),"dd-mmm-yyyy"),(INDIRECT(CHAR(39)&amp;$A74&amp;CHAR(39)&amp;"!r"&amp;$B74&amp;"c"&amp;$C74,0)))</f>
        <v>12339</v>
      </c>
    </row>
    <row r="75" spans="1:8" x14ac:dyDescent="0.3">
      <c r="A75" s="47" t="s">
        <v>986</v>
      </c>
      <c r="B75" s="47">
        <f t="shared" si="135"/>
        <v>4</v>
      </c>
      <c r="C75" s="47">
        <f t="shared" si="136"/>
        <v>9</v>
      </c>
      <c r="E75" s="47">
        <f t="shared" ref="E75" si="148">plan_id</f>
        <v>25</v>
      </c>
      <c r="F75" s="47">
        <f t="shared" ca="1" si="138"/>
        <v>2015</v>
      </c>
      <c r="G75" s="47">
        <f t="shared" ref="G75" ca="1" si="149">VLOOKUP(INDIRECT(CHAR(39)&amp;$A75&amp;CHAR(39)&amp;"!r2c"&amp;$C75,0),variables,2,0)</f>
        <v>10867</v>
      </c>
      <c r="H75" s="50">
        <f t="array" aca="1" ref="H75" ca="1">IF(AND(G75&gt;=10861,G75&lt;=10863),TEXT(INDIRECT(CHAR(39)&amp;$A75&amp;CHAR(39)&amp;"!r"&amp;$B75&amp;"c"&amp;$C75,0),"dd-mmm-yyyy"),(INDIRECT(CHAR(39)&amp;$A75&amp;CHAR(39)&amp;"!r"&amp;$B75&amp;"c"&amp;$C75,0)))</f>
        <v>17660</v>
      </c>
    </row>
    <row r="76" spans="1:8" x14ac:dyDescent="0.3">
      <c r="A76" s="47" t="s">
        <v>986</v>
      </c>
      <c r="B76" s="47">
        <f t="shared" si="135"/>
        <v>4</v>
      </c>
      <c r="C76" s="47">
        <f t="shared" si="136"/>
        <v>10</v>
      </c>
      <c r="E76" s="47">
        <f t="shared" ref="E76" si="150">plan_id</f>
        <v>25</v>
      </c>
      <c r="F76" s="47">
        <f t="shared" ca="1" si="138"/>
        <v>2015</v>
      </c>
      <c r="G76" s="47">
        <f t="shared" ref="G76" ca="1" si="151">VLOOKUP(INDIRECT(CHAR(39)&amp;$A76&amp;CHAR(39)&amp;"!r2c"&amp;$C76,0),variables,2,0)</f>
        <v>10868</v>
      </c>
      <c r="H76" s="50">
        <f t="array" aca="1" ref="H76" ca="1">IF(AND(G76&gt;=10861,G76&lt;=10863),TEXT(INDIRECT(CHAR(39)&amp;$A76&amp;CHAR(39)&amp;"!r"&amp;$B76&amp;"c"&amp;$C76,0),"dd-mmm-yyyy"),(INDIRECT(CHAR(39)&amp;$A76&amp;CHAR(39)&amp;"!r"&amp;$B76&amp;"c"&amp;$C76,0)))</f>
        <v>68448</v>
      </c>
    </row>
    <row r="77" spans="1:8" x14ac:dyDescent="0.3">
      <c r="A77" s="47" t="s">
        <v>986</v>
      </c>
      <c r="B77" s="47">
        <f t="shared" si="135"/>
        <v>4</v>
      </c>
      <c r="C77" s="47">
        <f t="shared" si="136"/>
        <v>11</v>
      </c>
      <c r="E77" s="47">
        <f t="shared" ref="E77" si="152">plan_id</f>
        <v>25</v>
      </c>
      <c r="F77" s="47">
        <f t="shared" ca="1" si="138"/>
        <v>2015</v>
      </c>
      <c r="G77" s="47">
        <f t="shared" ref="G77" ca="1" si="153">VLOOKUP(INDIRECT(CHAR(39)&amp;$A77&amp;CHAR(39)&amp;"!r2c"&amp;$C77,0),variables,2,0)</f>
        <v>10869</v>
      </c>
      <c r="H77" s="50">
        <f t="array" aca="1" ref="H77" ca="1">IF(AND(G77&gt;=10861,G77&lt;=10863),TEXT(INDIRECT(CHAR(39)&amp;$A77&amp;CHAR(39)&amp;"!r"&amp;$B77&amp;"c"&amp;$C77,0),"dd-mmm-yyyy"),(INDIRECT(CHAR(39)&amp;$A77&amp;CHAR(39)&amp;"!r"&amp;$B77&amp;"c"&amp;$C77,0)))</f>
        <v>0.08</v>
      </c>
    </row>
    <row r="78" spans="1:8" x14ac:dyDescent="0.3">
      <c r="A78" s="47" t="s">
        <v>986</v>
      </c>
      <c r="B78" s="47">
        <f t="shared" si="135"/>
        <v>4</v>
      </c>
      <c r="C78" s="47">
        <f t="shared" si="136"/>
        <v>12</v>
      </c>
      <c r="E78" s="47">
        <f t="shared" ref="E78" si="154">plan_id</f>
        <v>25</v>
      </c>
      <c r="F78" s="47">
        <f t="shared" ca="1" si="138"/>
        <v>2015</v>
      </c>
      <c r="G78" s="47">
        <f t="shared" ref="G78" ca="1" si="155">VLOOKUP(INDIRECT(CHAR(39)&amp;$A78&amp;CHAR(39)&amp;"!r2c"&amp;$C78,0),variables,2,0)</f>
        <v>10870</v>
      </c>
      <c r="H78" s="50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</row>
    <row r="79" spans="1:8" x14ac:dyDescent="0.3">
      <c r="A79" s="47" t="s">
        <v>986</v>
      </c>
      <c r="B79" s="47">
        <f t="shared" si="135"/>
        <v>4</v>
      </c>
      <c r="C79" s="47">
        <f t="shared" si="136"/>
        <v>13</v>
      </c>
      <c r="E79" s="47">
        <f t="shared" ref="E79" si="156">plan_id</f>
        <v>25</v>
      </c>
      <c r="F79" s="47">
        <f t="shared" ca="1" si="138"/>
        <v>2015</v>
      </c>
      <c r="G79" s="47">
        <f t="shared" ref="G79" ca="1" si="157">VLOOKUP(INDIRECT(CHAR(39)&amp;$A79&amp;CHAR(39)&amp;"!r2c"&amp;$C79,0),variables,2,0)</f>
        <v>10871</v>
      </c>
      <c r="H79" s="50">
        <f t="array" aca="1" ref="H79" ca="1">IF(AND(G79&gt;=10861,G79&lt;=10863),TEXT(INDIRECT(CHAR(39)&amp;$A79&amp;CHAR(39)&amp;"!r"&amp;$B79&amp;"c"&amp;$C79,0),"dd-mmm-yyyy"),(INDIRECT(CHAR(39)&amp;$A79&amp;CHAR(39)&amp;"!r"&amp;$B79&amp;"c"&amp;$C79,0)))</f>
        <v>0</v>
      </c>
    </row>
    <row r="80" spans="1:8" x14ac:dyDescent="0.3">
      <c r="A80" s="47" t="s">
        <v>986</v>
      </c>
      <c r="B80" s="47">
        <f t="shared" si="135"/>
        <v>4</v>
      </c>
      <c r="C80" s="47">
        <f t="shared" si="136"/>
        <v>14</v>
      </c>
      <c r="E80" s="47">
        <f t="shared" ref="E80" si="158">plan_id</f>
        <v>25</v>
      </c>
      <c r="F80" s="47">
        <f t="shared" ca="1" si="138"/>
        <v>2015</v>
      </c>
      <c r="G80" s="47">
        <f t="shared" ref="G80" ca="1" si="159">VLOOKUP(INDIRECT(CHAR(39)&amp;$A80&amp;CHAR(39)&amp;"!r2c"&amp;$C80,0),variables,2,0)</f>
        <v>10872</v>
      </c>
      <c r="H80" s="50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x14ac:dyDescent="0.3">
      <c r="A81" s="47" t="s">
        <v>986</v>
      </c>
      <c r="B81" s="47">
        <f t="shared" si="135"/>
        <v>4</v>
      </c>
      <c r="C81" s="47">
        <f t="shared" si="136"/>
        <v>15</v>
      </c>
      <c r="E81" s="47">
        <f t="shared" ref="E81" si="160">plan_id</f>
        <v>25</v>
      </c>
      <c r="F81" s="47">
        <f t="shared" ca="1" si="138"/>
        <v>2015</v>
      </c>
      <c r="G81" s="47">
        <f t="shared" ref="G81" ca="1" si="161">VLOOKUP(INDIRECT(CHAR(39)&amp;$A81&amp;CHAR(39)&amp;"!r2c"&amp;$C81,0),variables,2,0)</f>
        <v>10873</v>
      </c>
      <c r="H81" s="50">
        <f t="array" aca="1" ref="H81" ca="1">IF(AND(G81&gt;=10861,G81&lt;=10863),TEXT(INDIRECT(CHAR(39)&amp;$A81&amp;CHAR(39)&amp;"!r"&amp;$B81&amp;"c"&amp;$C81,0),"dd-mmm-yyyy"),(INDIRECT(CHAR(39)&amp;$A81&amp;CHAR(39)&amp;"!r"&amp;$B81&amp;"c"&amp;$C81,0)))</f>
        <v>0.08</v>
      </c>
    </row>
    <row r="82" spans="1:8" x14ac:dyDescent="0.3">
      <c r="A82" s="47" t="s">
        <v>986</v>
      </c>
      <c r="B82" s="47">
        <f t="shared" si="135"/>
        <v>4</v>
      </c>
      <c r="C82" s="47">
        <f t="shared" si="136"/>
        <v>16</v>
      </c>
      <c r="E82" s="47">
        <f t="shared" ref="E82" si="162">plan_id</f>
        <v>25</v>
      </c>
      <c r="F82" s="47">
        <f t="shared" ca="1" si="138"/>
        <v>2015</v>
      </c>
      <c r="G82" s="47">
        <f t="shared" ref="G82" ca="1" si="163">VLOOKUP(INDIRECT(CHAR(39)&amp;$A82&amp;CHAR(39)&amp;"!r2c"&amp;$C82,0),variables,2,0)</f>
        <v>10874</v>
      </c>
      <c r="H82" s="50">
        <f t="array" aca="1" ref="H82" ca="1">IF(AND(G82&gt;=10861,G82&lt;=10863),TEXT(INDIRECT(CHAR(39)&amp;$A82&amp;CHAR(39)&amp;"!r"&amp;$B82&amp;"c"&amp;$C82,0),"dd-mmm-yyyy"),(INDIRECT(CHAR(39)&amp;$A82&amp;CHAR(39)&amp;"!r"&amp;$B82&amp;"c"&amp;$C82,0)))</f>
        <v>0.08</v>
      </c>
    </row>
    <row r="83" spans="1:8" x14ac:dyDescent="0.3">
      <c r="A83" s="47" t="s">
        <v>986</v>
      </c>
      <c r="B83" s="47">
        <f t="shared" si="135"/>
        <v>4</v>
      </c>
      <c r="C83" s="47">
        <f t="shared" si="136"/>
        <v>17</v>
      </c>
      <c r="E83" s="47">
        <f t="shared" ref="E83" si="164">plan_id</f>
        <v>25</v>
      </c>
      <c r="F83" s="47">
        <f t="shared" ca="1" si="138"/>
        <v>2015</v>
      </c>
      <c r="G83" s="47">
        <f t="shared" ref="G83" ca="1" si="165">VLOOKUP(INDIRECT(CHAR(39)&amp;$A83&amp;CHAR(39)&amp;"!r2c"&amp;$C83,0),variables,2,0)</f>
        <v>10875</v>
      </c>
      <c r="H83" s="50">
        <f t="array" aca="1" ref="H83" ca="1">IF(AND(G83&gt;=10861,G83&lt;=10863),TEXT(INDIRECT(CHAR(39)&amp;$A83&amp;CHAR(39)&amp;"!r"&amp;$B83&amp;"c"&amp;$C83,0),"dd-mmm-yyyy"),(INDIRECT(CHAR(39)&amp;$A83&amp;CHAR(39)&amp;"!r"&amp;$B83&amp;"c"&amp;$C83,0)))</f>
        <v>13456876000</v>
      </c>
    </row>
    <row r="84" spans="1:8" x14ac:dyDescent="0.3">
      <c r="A84" s="47" t="s">
        <v>986</v>
      </c>
      <c r="B84" s="47">
        <f t="shared" si="135"/>
        <v>4</v>
      </c>
      <c r="C84" s="47">
        <f t="shared" si="136"/>
        <v>18</v>
      </c>
      <c r="E84" s="47">
        <f t="shared" ref="E84" si="166">plan_id</f>
        <v>25</v>
      </c>
      <c r="F84" s="47">
        <f t="shared" ca="1" si="138"/>
        <v>2015</v>
      </c>
      <c r="G84" s="47">
        <f t="shared" ref="G84" ca="1" si="167">VLOOKUP(INDIRECT(CHAR(39)&amp;$A84&amp;CHAR(39)&amp;"!r2c"&amp;$C84,0),variables,2,0)</f>
        <v>10876</v>
      </c>
      <c r="H84" s="50">
        <f t="array" aca="1" ref="H84" ca="1">IF(AND(G84&gt;=10861,G84&lt;=10863),TEXT(INDIRECT(CHAR(39)&amp;$A84&amp;CHAR(39)&amp;"!r"&amp;$B84&amp;"c"&amp;$C84,0),"dd-mmm-yyyy"),(INDIRECT(CHAR(39)&amp;$A84&amp;CHAR(39)&amp;"!r"&amp;$B84&amp;"c"&amp;$C84,0)))</f>
        <v>8606862000</v>
      </c>
    </row>
    <row r="85" spans="1:8" x14ac:dyDescent="0.3">
      <c r="A85" s="47" t="s">
        <v>986</v>
      </c>
      <c r="B85" s="47">
        <f t="shared" si="135"/>
        <v>4</v>
      </c>
      <c r="C85" s="47">
        <f t="shared" si="136"/>
        <v>19</v>
      </c>
      <c r="E85" s="47">
        <f t="shared" ref="E85" si="168">plan_id</f>
        <v>25</v>
      </c>
      <c r="F85" s="47">
        <f t="shared" ca="1" si="138"/>
        <v>2015</v>
      </c>
      <c r="G85" s="47">
        <f t="shared" ref="G85" ca="1" si="169">VLOOKUP(INDIRECT(CHAR(39)&amp;$A85&amp;CHAR(39)&amp;"!r2c"&amp;$C85,0),variables,2,0)</f>
        <v>10877</v>
      </c>
      <c r="H85" s="50">
        <f t="array" aca="1" ref="H85" ca="1">IF(AND(G85&gt;=10861,G85&lt;=10863),TEXT(INDIRECT(CHAR(39)&amp;$A85&amp;CHAR(39)&amp;"!r"&amp;$B85&amp;"c"&amp;$C85,0),"dd-mmm-yyyy"),(INDIRECT(CHAR(39)&amp;$A85&amp;CHAR(39)&amp;"!r"&amp;$B85&amp;"c"&amp;$C85,0)))</f>
        <v>4850014000</v>
      </c>
    </row>
    <row r="86" spans="1:8" x14ac:dyDescent="0.3">
      <c r="A86" s="47" t="s">
        <v>986</v>
      </c>
      <c r="B86" s="47">
        <f t="shared" si="135"/>
        <v>4</v>
      </c>
      <c r="C86" s="47">
        <f t="shared" si="136"/>
        <v>20</v>
      </c>
      <c r="E86" s="47">
        <f t="shared" ref="E86" si="170">plan_id</f>
        <v>25</v>
      </c>
      <c r="F86" s="47">
        <f t="shared" ca="1" si="138"/>
        <v>2015</v>
      </c>
      <c r="G86" s="47">
        <f t="shared" ref="G86" ca="1" si="171">VLOOKUP(INDIRECT(CHAR(39)&amp;$A86&amp;CHAR(39)&amp;"!r2c"&amp;$C86,0),variables,2,0)</f>
        <v>10878</v>
      </c>
      <c r="H86" s="50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0.63959999999999995</v>
      </c>
    </row>
    <row r="87" spans="1:8" x14ac:dyDescent="0.3">
      <c r="A87" s="47" t="s">
        <v>986</v>
      </c>
      <c r="B87" s="47">
        <f t="shared" si="135"/>
        <v>4</v>
      </c>
      <c r="C87" s="47">
        <f t="shared" si="136"/>
        <v>21</v>
      </c>
      <c r="E87" s="47">
        <f t="shared" ref="E87" si="172">plan_id</f>
        <v>25</v>
      </c>
      <c r="F87" s="47">
        <f t="shared" ca="1" si="138"/>
        <v>2015</v>
      </c>
      <c r="G87" s="47">
        <f t="shared" ref="G87" ca="1" si="173">VLOOKUP(INDIRECT(CHAR(39)&amp;$A87&amp;CHAR(39)&amp;"!r2c"&amp;$C87,0),variables,2,0)</f>
        <v>10879</v>
      </c>
      <c r="H87" s="50">
        <f t="array" aca="1" ref="H87" ca="1">IF(AND(G87&gt;=10861,G87&lt;=10863),TEXT(INDIRECT(CHAR(39)&amp;$A87&amp;CHAR(39)&amp;"!r"&amp;$B87&amp;"c"&amp;$C87,0),"dd-mmm-yyyy"),(INDIRECT(CHAR(39)&amp;$A87&amp;CHAR(39)&amp;"!r"&amp;$B87&amp;"c"&amp;$C87,0)))</f>
        <v>1412237000</v>
      </c>
    </row>
    <row r="88" spans="1:8" x14ac:dyDescent="0.3">
      <c r="A88" s="47" t="s">
        <v>986</v>
      </c>
      <c r="B88" s="47">
        <f t="shared" si="135"/>
        <v>4</v>
      </c>
      <c r="C88" s="47">
        <f t="shared" si="136"/>
        <v>22</v>
      </c>
      <c r="E88" s="47">
        <f t="shared" ref="E88" si="174">plan_id</f>
        <v>25</v>
      </c>
      <c r="F88" s="47">
        <f t="shared" ca="1" si="138"/>
        <v>2015</v>
      </c>
      <c r="G88" s="47">
        <f t="shared" ref="G88" ca="1" si="175">VLOOKUP(INDIRECT(CHAR(39)&amp;$A88&amp;CHAR(39)&amp;"!r2c"&amp;$C88,0),variables,2,0)</f>
        <v>10880</v>
      </c>
      <c r="H88" s="50">
        <f t="array" aca="1" ref="H88" ca="1">IF(AND(G88&gt;=10861,G88&lt;=10863),TEXT(INDIRECT(CHAR(39)&amp;$A88&amp;CHAR(39)&amp;"!r"&amp;$B88&amp;"c"&amp;$C88,0),"dd-mmm-yyyy"),(INDIRECT(CHAR(39)&amp;$A88&amp;CHAR(39)&amp;"!r"&amp;$B88&amp;"c"&amp;$C88,0)))</f>
        <v>669771560</v>
      </c>
    </row>
    <row r="89" spans="1:8" x14ac:dyDescent="0.3">
      <c r="A89" s="47" t="s">
        <v>986</v>
      </c>
      <c r="B89" s="47">
        <f t="shared" si="135"/>
        <v>4</v>
      </c>
      <c r="C89" s="47">
        <f t="shared" si="136"/>
        <v>23</v>
      </c>
      <c r="E89" s="47">
        <f t="shared" ref="E89" si="176">plan_id</f>
        <v>25</v>
      </c>
      <c r="F89" s="47">
        <f t="shared" ca="1" si="138"/>
        <v>2015</v>
      </c>
      <c r="G89" s="47">
        <f t="shared" ref="G89" ca="1" si="177">VLOOKUP(INDIRECT(CHAR(39)&amp;$A89&amp;CHAR(39)&amp;"!r2c"&amp;$C89,0),variables,2,0)</f>
        <v>10881</v>
      </c>
      <c r="H89" s="50">
        <f t="array" aca="1" ref="H89" ca="1">IF(AND(G89&gt;=10861,G89&lt;=10863),TEXT(INDIRECT(CHAR(39)&amp;$A89&amp;CHAR(39)&amp;"!r"&amp;$B89&amp;"c"&amp;$C89,0),"dd-mmm-yyyy"),(INDIRECT(CHAR(39)&amp;$A89&amp;CHAR(39)&amp;"!r"&amp;$B89&amp;"c"&amp;$C89,0)))</f>
        <v>289238474</v>
      </c>
    </row>
    <row r="90" spans="1:8" x14ac:dyDescent="0.3">
      <c r="A90" s="47" t="s">
        <v>986</v>
      </c>
      <c r="B90" s="47">
        <f t="shared" si="135"/>
        <v>4</v>
      </c>
      <c r="C90" s="47">
        <f t="shared" si="136"/>
        <v>24</v>
      </c>
      <c r="E90" s="47">
        <f t="shared" ref="E90" si="178">plan_id</f>
        <v>25</v>
      </c>
      <c r="F90" s="47">
        <f t="shared" ca="1" si="138"/>
        <v>2015</v>
      </c>
      <c r="G90" s="47">
        <f t="shared" ref="G90" ca="1" si="179">VLOOKUP(INDIRECT(CHAR(39)&amp;$A90&amp;CHAR(39)&amp;"!r2c"&amp;$C90,0),variables,2,0)</f>
        <v>10882</v>
      </c>
      <c r="H90" s="50">
        <f t="array" aca="1" ref="H90" ca="1">IF(AND(G90&gt;=10861,G90&lt;=10863),TEXT(INDIRECT(CHAR(39)&amp;$A90&amp;CHAR(39)&amp;"!r"&amp;$B90&amp;"c"&amp;$C90,0),"dd-mmm-yyyy"),(INDIRECT(CHAR(39)&amp;$A90&amp;CHAR(39)&amp;"!r"&amp;$B90&amp;"c"&amp;$C90,0)))</f>
        <v>85865322</v>
      </c>
    </row>
    <row r="91" spans="1:8" x14ac:dyDescent="0.3">
      <c r="A91" s="47" t="s">
        <v>986</v>
      </c>
      <c r="B91" s="47">
        <f t="shared" si="135"/>
        <v>4</v>
      </c>
      <c r="C91" s="47">
        <f t="shared" si="136"/>
        <v>25</v>
      </c>
      <c r="E91" s="47">
        <f t="shared" ref="E91" si="180">plan_id</f>
        <v>25</v>
      </c>
      <c r="F91" s="47">
        <f t="shared" ca="1" si="138"/>
        <v>2015</v>
      </c>
      <c r="G91" s="47">
        <f t="shared" ref="G91" ca="1" si="181">VLOOKUP(INDIRECT(CHAR(39)&amp;$A91&amp;CHAR(39)&amp;"!r2c"&amp;$C91,0),variables,2,0)</f>
        <v>10883</v>
      </c>
      <c r="H91" s="50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0.37476995716724598</v>
      </c>
    </row>
    <row r="92" spans="1:8" x14ac:dyDescent="0.3">
      <c r="A92" s="47" t="s">
        <v>986</v>
      </c>
      <c r="B92" s="47">
        <f t="shared" si="135"/>
        <v>4</v>
      </c>
      <c r="C92" s="47">
        <f t="shared" si="136"/>
        <v>26</v>
      </c>
      <c r="E92" s="47">
        <f t="shared" ref="E92" si="182">plan_id</f>
        <v>25</v>
      </c>
      <c r="F92" s="47">
        <f t="shared" ca="1" si="138"/>
        <v>2015</v>
      </c>
      <c r="G92" s="47">
        <f t="shared" ref="G92" ca="1" si="183">VLOOKUP(INDIRECT(CHAR(39)&amp;$A92&amp;CHAR(39)&amp;"!r2c"&amp;$C92,0),variables,2,0)</f>
        <v>10884</v>
      </c>
      <c r="H92" s="50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0.86819999999999997</v>
      </c>
    </row>
    <row r="93" spans="1:8" x14ac:dyDescent="0.3">
      <c r="A93" s="47" t="s">
        <v>986</v>
      </c>
      <c r="B93" s="47">
        <f t="shared" si="135"/>
        <v>4</v>
      </c>
      <c r="C93" s="47">
        <f t="shared" si="136"/>
        <v>27</v>
      </c>
      <c r="E93" s="47">
        <f t="shared" ref="E93" si="184">plan_id</f>
        <v>25</v>
      </c>
      <c r="F93" s="47">
        <f t="shared" ca="1" si="138"/>
        <v>2015</v>
      </c>
      <c r="G93" s="47">
        <f t="shared" ref="G93" ca="1" si="185">VLOOKUP(INDIRECT(CHAR(39)&amp;$A93&amp;CHAR(39)&amp;"!r2c"&amp;$C93,0),variables,2,0)</f>
        <v>10885</v>
      </c>
      <c r="H93" s="50">
        <f t="array" aca="1" ref="H93" ca="1">IF(AND(G93&gt;=10861,G93&lt;=10863),TEXT(INDIRECT(CHAR(39)&amp;$A93&amp;CHAR(39)&amp;"!r"&amp;$B93&amp;"c"&amp;$C93,0),"dd-mmm-yyyy"),(INDIRECT(CHAR(39)&amp;$A93&amp;CHAR(39)&amp;"!r"&amp;$B93&amp;"c"&amp;$C93,0)))</f>
        <v>529264000</v>
      </c>
    </row>
    <row r="94" spans="1:8" x14ac:dyDescent="0.3">
      <c r="A94" s="47" t="s">
        <v>986</v>
      </c>
      <c r="B94" s="47">
        <f t="shared" si="135"/>
        <v>4</v>
      </c>
      <c r="C94" s="47">
        <f t="shared" si="136"/>
        <v>28</v>
      </c>
      <c r="E94" s="47">
        <f t="shared" ref="E94" si="186">plan_id</f>
        <v>25</v>
      </c>
      <c r="F94" s="47">
        <f t="shared" ca="1" si="138"/>
        <v>2015</v>
      </c>
      <c r="G94" s="47">
        <f t="shared" ref="G94" ca="1" si="187">VLOOKUP(INDIRECT(CHAR(39)&amp;$A94&amp;CHAR(39)&amp;"!r2c"&amp;$C94,0),variables,2,0)</f>
        <v>10886</v>
      </c>
      <c r="H94" s="50">
        <f t="array" aca="1" ref="H94" ca="1">IF(AND(G94&gt;=10861,G94&lt;=10863),TEXT(INDIRECT(CHAR(39)&amp;$A94&amp;CHAR(39)&amp;"!r"&amp;$B94&amp;"c"&amp;$C94,0),"dd-mmm-yyyy"),(INDIRECT(CHAR(39)&amp;$A94&amp;CHAR(39)&amp;"!r"&amp;$B94&amp;"c"&amp;$C94,0)))</f>
        <v>1226136000</v>
      </c>
    </row>
    <row r="95" spans="1:8" x14ac:dyDescent="0.3">
      <c r="A95" s="47" t="s">
        <v>986</v>
      </c>
      <c r="B95" s="47">
        <f t="shared" si="135"/>
        <v>4</v>
      </c>
      <c r="C95" s="47">
        <f t="shared" si="136"/>
        <v>29</v>
      </c>
      <c r="E95" s="47">
        <f t="shared" ref="E95" si="188">plan_id</f>
        <v>25</v>
      </c>
      <c r="F95" s="47">
        <f t="shared" ca="1" si="138"/>
        <v>2015</v>
      </c>
      <c r="G95" s="47">
        <f t="shared" ref="G95" ca="1" si="189">VLOOKUP(INDIRECT(CHAR(39)&amp;$A95&amp;CHAR(39)&amp;"!r2c"&amp;$C95,0),variables,2,0)</f>
        <v>10887</v>
      </c>
      <c r="H95" s="50">
        <f t="array" aca="1" ref="H95" ca="1">IF(AND(G95&gt;=10861,G95&lt;=10863),TEXT(INDIRECT(CHAR(39)&amp;$A95&amp;CHAR(39)&amp;"!r"&amp;$B95&amp;"c"&amp;$C95,0),"dd-mmm-yyyy"),(INDIRECT(CHAR(39)&amp;$A95&amp;CHAR(39)&amp;"!r"&amp;$B95&amp;"c"&amp;$C95,0)))</f>
        <v>-696872000</v>
      </c>
    </row>
    <row r="96" spans="1:8" x14ac:dyDescent="0.3">
      <c r="A96" s="47" t="s">
        <v>986</v>
      </c>
      <c r="B96" s="47">
        <f t="shared" si="135"/>
        <v>4</v>
      </c>
      <c r="C96" s="47">
        <f t="shared" si="136"/>
        <v>30</v>
      </c>
      <c r="E96" s="47">
        <f t="shared" ref="E96" si="190">plan_id</f>
        <v>25</v>
      </c>
      <c r="F96" s="47">
        <f t="shared" ca="1" si="138"/>
        <v>2015</v>
      </c>
      <c r="G96" s="47">
        <f t="shared" ref="G96" ca="1" si="191">VLOOKUP(INDIRECT(CHAR(39)&amp;$A96&amp;CHAR(39)&amp;"!r2c"&amp;$C96,0),variables,2,0)</f>
        <v>10883</v>
      </c>
      <c r="H96" s="50">
        <f t="array" aca="1" ref="H96" ca="1">IF(AND(G96&gt;=10861,G96&lt;=10863),TEXT(INDIRECT(CHAR(39)&amp;$A96&amp;CHAR(39)&amp;"!r"&amp;$B96&amp;"c"&amp;$C96,0),"dd-mmm-yyyy"),(INDIRECT(CHAR(39)&amp;$A96&amp;CHAR(39)&amp;"!r"&amp;$B96&amp;"c"&amp;$C96,0)))</f>
        <v>2.3166812781523021</v>
      </c>
    </row>
    <row r="97" spans="1:8" x14ac:dyDescent="0.3">
      <c r="A97" s="47" t="s">
        <v>986</v>
      </c>
      <c r="B97" s="47">
        <f t="shared" si="135"/>
        <v>4</v>
      </c>
      <c r="C97" s="47">
        <f t="shared" si="136"/>
        <v>31</v>
      </c>
      <c r="E97" s="47">
        <f t="shared" ref="E97" si="192">plan_id</f>
        <v>25</v>
      </c>
      <c r="F97" s="47">
        <f t="shared" ca="1" si="138"/>
        <v>2015</v>
      </c>
      <c r="G97" s="47">
        <f t="shared" ref="G97" ca="1" si="193">VLOOKUP(INDIRECT(CHAR(39)&amp;$A97&amp;CHAR(39)&amp;"!r2c"&amp;$C97,0),variables,2,0)</f>
        <v>10889</v>
      </c>
      <c r="H97" s="50">
        <f t="array" aca="1" ref="H97" ca="1">IF(AND(G97&gt;=10861,G97&lt;=10863),TEXT(INDIRECT(CHAR(39)&amp;$A97&amp;CHAR(39)&amp;"!r"&amp;$B97&amp;"c"&amp;$C97,0),"dd-mmm-yyyy"),(INDIRECT(CHAR(39)&amp;$A97&amp;CHAR(39)&amp;"!r"&amp;$B97&amp;"c"&amp;$C97,0)))</f>
        <v>184712000</v>
      </c>
    </row>
    <row r="98" spans="1:8" x14ac:dyDescent="0.3">
      <c r="A98" s="47" t="s">
        <v>986</v>
      </c>
      <c r="B98" s="47">
        <f t="shared" si="135"/>
        <v>4</v>
      </c>
      <c r="C98" s="47">
        <f t="shared" si="136"/>
        <v>32</v>
      </c>
      <c r="E98" s="47">
        <f t="shared" ref="E98" si="194">plan_id</f>
        <v>25</v>
      </c>
      <c r="F98" s="47">
        <f t="shared" ca="1" si="138"/>
        <v>2015</v>
      </c>
      <c r="G98" s="47">
        <f t="shared" ref="G98" ca="1" si="195">VLOOKUP(INDIRECT(CHAR(39)&amp;$A98&amp;CHAR(39)&amp;"!r2c"&amp;$C98,0),variables,2,0)</f>
        <v>10890</v>
      </c>
      <c r="H98" s="50">
        <f t="array" aca="1" ref="H98" ca="1">IF(AND(G98&gt;=10861,G98&lt;=10863),TEXT(INDIRECT(CHAR(39)&amp;$A98&amp;CHAR(39)&amp;"!r"&amp;$B98&amp;"c"&amp;$C98,0),"dd-mmm-yyyy"),(INDIRECT(CHAR(39)&amp;$A98&amp;CHAR(39)&amp;"!r"&amp;$B98&amp;"c"&amp;$C98,0)))</f>
        <v>1020947000</v>
      </c>
    </row>
    <row r="99" spans="1:8" x14ac:dyDescent="0.3">
      <c r="A99" s="47" t="s">
        <v>986</v>
      </c>
      <c r="B99" s="47">
        <f t="shared" si="135"/>
        <v>4</v>
      </c>
      <c r="C99" s="47">
        <f t="shared" si="136"/>
        <v>33</v>
      </c>
      <c r="E99" s="47">
        <f t="shared" ref="E99" si="196">plan_id</f>
        <v>25</v>
      </c>
      <c r="F99" s="47">
        <f t="shared" ca="1" si="138"/>
        <v>2015</v>
      </c>
      <c r="G99" s="47">
        <f t="shared" ref="G99" ca="1" si="197">VLOOKUP(INDIRECT(CHAR(39)&amp;$A99&amp;CHAR(39)&amp;"!r2c"&amp;$C99,0),variables,2,0)</f>
        <v>10891</v>
      </c>
      <c r="H99" s="50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3">
      <c r="A100" s="47" t="s">
        <v>986</v>
      </c>
      <c r="B100" s="47">
        <f t="shared" si="135"/>
        <v>4</v>
      </c>
      <c r="C100" s="47">
        <f t="shared" si="136"/>
        <v>34</v>
      </c>
      <c r="E100" s="47">
        <f t="shared" ref="E100" si="198">plan_id</f>
        <v>25</v>
      </c>
      <c r="F100" s="47">
        <f t="shared" ca="1" si="138"/>
        <v>2015</v>
      </c>
      <c r="G100" s="47">
        <f t="shared" ref="G100" ca="1" si="199">VLOOKUP(INDIRECT(CHAR(39)&amp;$A100&amp;CHAR(39)&amp;"!r2c"&amp;$C100,0),variables,2,0)</f>
        <v>10892</v>
      </c>
      <c r="H100" s="50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-55145508</v>
      </c>
    </row>
    <row r="101" spans="1:8" x14ac:dyDescent="0.3">
      <c r="A101" s="47" t="s">
        <v>986</v>
      </c>
      <c r="B101" s="47">
        <f t="shared" si="135"/>
        <v>4</v>
      </c>
      <c r="C101" s="47">
        <f t="shared" si="136"/>
        <v>35</v>
      </c>
      <c r="E101" s="47">
        <f t="shared" ref="E101" si="200">plan_id</f>
        <v>25</v>
      </c>
      <c r="F101" s="47">
        <f t="shared" ca="1" si="138"/>
        <v>2015</v>
      </c>
      <c r="G101" s="47">
        <f t="shared" ref="G101" ca="1" si="201">VLOOKUP(INDIRECT(CHAR(39)&amp;$A101&amp;CHAR(39)&amp;"!r2c"&amp;$C101,0),variables,2,0)</f>
        <v>10893</v>
      </c>
      <c r="H101" s="50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257804762</v>
      </c>
    </row>
    <row r="102" spans="1:8" x14ac:dyDescent="0.3">
      <c r="A102" s="47" t="s">
        <v>986</v>
      </c>
      <c r="B102" s="47">
        <f t="shared" si="135"/>
        <v>4</v>
      </c>
      <c r="C102" s="47">
        <f t="shared" si="136"/>
        <v>36</v>
      </c>
      <c r="E102" s="47">
        <f t="shared" ref="E102" si="202">plan_id</f>
        <v>25</v>
      </c>
      <c r="F102" s="47">
        <f t="shared" ca="1" si="138"/>
        <v>2015</v>
      </c>
      <c r="G102" s="47">
        <f t="shared" ref="G102" ca="1" si="203">VLOOKUP(INDIRECT(CHAR(39)&amp;$A102&amp;CHAR(39)&amp;"!r2c"&amp;$C102,0),variables,2,0)</f>
        <v>10894</v>
      </c>
      <c r="H102" s="50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-100036000</v>
      </c>
    </row>
    <row r="103" spans="1:8" x14ac:dyDescent="0.3">
      <c r="A103" s="47" t="s">
        <v>986</v>
      </c>
      <c r="B103" s="47">
        <f t="shared" si="135"/>
        <v>4</v>
      </c>
      <c r="C103" s="47">
        <f t="shared" si="136"/>
        <v>37</v>
      </c>
      <c r="E103" s="47">
        <f t="shared" ref="E103" si="204">plan_id</f>
        <v>25</v>
      </c>
      <c r="F103" s="47">
        <f t="shared" ca="1" si="138"/>
        <v>2015</v>
      </c>
      <c r="G103" s="47">
        <f t="shared" ref="G103" ca="1" si="205">VLOOKUP(INDIRECT(CHAR(39)&amp;$A103&amp;CHAR(39)&amp;"!r2c"&amp;$C103,0),variables,2,0)</f>
        <v>10895</v>
      </c>
      <c r="H103" s="50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-651167000</v>
      </c>
    </row>
    <row r="104" spans="1:8" x14ac:dyDescent="0.3">
      <c r="A104" s="47" t="s">
        <v>986</v>
      </c>
      <c r="B104" s="47">
        <f t="shared" si="135"/>
        <v>4</v>
      </c>
      <c r="C104" s="47">
        <f t="shared" si="136"/>
        <v>38</v>
      </c>
      <c r="E104" s="47">
        <f t="shared" ref="E104" si="206">plan_id</f>
        <v>25</v>
      </c>
      <c r="F104" s="47">
        <f t="shared" ca="1" si="138"/>
        <v>2015</v>
      </c>
      <c r="G104" s="47">
        <f t="shared" ref="G104" ca="1" si="207">VLOOKUP(INDIRECT(CHAR(39)&amp;$A104&amp;CHAR(39)&amp;"!r2c"&amp;$C104,0),variables,2,0)</f>
        <v>10896</v>
      </c>
      <c r="H104" s="50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5139306</v>
      </c>
    </row>
    <row r="105" spans="1:8" x14ac:dyDescent="0.3">
      <c r="A105" s="47" t="s">
        <v>986</v>
      </c>
      <c r="B105" s="47">
        <f t="shared" si="135"/>
        <v>4</v>
      </c>
      <c r="C105" s="47">
        <f t="shared" si="136"/>
        <v>39</v>
      </c>
      <c r="E105" s="47">
        <f t="shared" ref="E105" si="208">plan_id</f>
        <v>25</v>
      </c>
      <c r="F105" s="47">
        <f t="shared" ca="1" si="138"/>
        <v>2015</v>
      </c>
      <c r="G105" s="47">
        <f t="shared" ref="G105" ca="1" si="209">VLOOKUP(INDIRECT(CHAR(39)&amp;$A105&amp;CHAR(39)&amp;"!r2c"&amp;$C105,0),variables,2,0)</f>
        <v>10897</v>
      </c>
      <c r="H105" s="50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7553000</v>
      </c>
    </row>
    <row r="106" spans="1:8" x14ac:dyDescent="0.3">
      <c r="A106" s="47" t="s">
        <v>986</v>
      </c>
      <c r="B106" s="47">
        <f t="shared" si="135"/>
        <v>4</v>
      </c>
      <c r="C106" s="47">
        <f t="shared" si="136"/>
        <v>40</v>
      </c>
      <c r="E106" s="47">
        <f t="shared" ref="E106" si="210">plan_id</f>
        <v>25</v>
      </c>
      <c r="F106" s="47">
        <f t="shared" ca="1" si="138"/>
        <v>2015</v>
      </c>
      <c r="G106" s="47">
        <f t="shared" ref="G106" ca="1" si="211">VLOOKUP(INDIRECT(CHAR(39)&amp;$A106&amp;CHAR(39)&amp;"!r2c"&amp;$C106,0),variables,2,0)</f>
        <v>10898</v>
      </c>
      <c r="H106" s="50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x14ac:dyDescent="0.3">
      <c r="A107" s="47" t="s">
        <v>986</v>
      </c>
      <c r="B107" s="47">
        <f t="shared" si="135"/>
        <v>4</v>
      </c>
      <c r="C107" s="47">
        <f t="shared" si="136"/>
        <v>41</v>
      </c>
      <c r="E107" s="47">
        <f t="shared" ref="E107" si="212">plan_id</f>
        <v>25</v>
      </c>
      <c r="F107" s="47">
        <f t="shared" ca="1" si="138"/>
        <v>2015</v>
      </c>
      <c r="G107" s="47">
        <f t="shared" ref="G107" ca="1" si="213">VLOOKUP(INDIRECT(CHAR(39)&amp;$A107&amp;CHAR(39)&amp;"!r2c"&amp;$C107,0),variables,2,0)</f>
        <v>10899</v>
      </c>
      <c r="H107" s="50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</row>
    <row r="108" spans="1:8" x14ac:dyDescent="0.3">
      <c r="A108" s="47" t="s">
        <v>986</v>
      </c>
      <c r="B108" s="47">
        <f t="shared" si="135"/>
        <v>4</v>
      </c>
      <c r="C108" s="47">
        <f t="shared" si="136"/>
        <v>42</v>
      </c>
      <c r="E108" s="47">
        <f t="shared" ref="E108" si="214">plan_id</f>
        <v>25</v>
      </c>
      <c r="F108" s="47">
        <f t="shared" ca="1" si="138"/>
        <v>2015</v>
      </c>
      <c r="G108" s="47">
        <f t="shared" ref="G108" ca="1" si="215">VLOOKUP(INDIRECT(CHAR(39)&amp;$A108&amp;CHAR(39)&amp;"!r2c"&amp;$C108,0),variables,2,0)</f>
        <v>11006</v>
      </c>
      <c r="H108" s="50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-36000</v>
      </c>
    </row>
    <row r="109" spans="1:8" x14ac:dyDescent="0.3">
      <c r="A109" s="47" t="s">
        <v>986</v>
      </c>
      <c r="B109" s="47">
        <f t="shared" si="135"/>
        <v>4</v>
      </c>
      <c r="C109" s="47">
        <f t="shared" si="136"/>
        <v>43</v>
      </c>
      <c r="E109" s="47">
        <f t="shared" ref="E109" si="216">plan_id</f>
        <v>25</v>
      </c>
      <c r="F109" s="47">
        <f t="shared" ca="1" si="138"/>
        <v>2015</v>
      </c>
      <c r="G109" s="47">
        <f t="shared" ref="G109" ca="1" si="217">VLOOKUP(INDIRECT(CHAR(39)&amp;$A109&amp;CHAR(39)&amp;"!r2c"&amp;$C109,0),variables,2,0)</f>
        <v>10900</v>
      </c>
      <c r="H109" s="50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669771560</v>
      </c>
    </row>
    <row r="110" spans="1:8" x14ac:dyDescent="0.3">
      <c r="A110" s="47" t="s">
        <v>986</v>
      </c>
      <c r="B110" s="47">
        <f t="shared" si="135"/>
        <v>4</v>
      </c>
      <c r="C110" s="47">
        <f t="shared" si="136"/>
        <v>44</v>
      </c>
      <c r="E110" s="47">
        <f t="shared" ref="E110" si="218">plan_id</f>
        <v>25</v>
      </c>
      <c r="F110" s="47">
        <f t="shared" ca="1" si="138"/>
        <v>2015</v>
      </c>
      <c r="G110" s="47">
        <f t="shared" ref="G110" ca="1" si="219">VLOOKUP(INDIRECT(CHAR(39)&amp;$A110&amp;CHAR(39)&amp;"!r2c"&amp;$C110,0),variables,2,0)</f>
        <v>10901</v>
      </c>
      <c r="H110" s="50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7.0000000000000007E-2</v>
      </c>
    </row>
    <row r="111" spans="1:8" x14ac:dyDescent="0.3">
      <c r="A111" s="47" t="s">
        <v>986</v>
      </c>
      <c r="B111" s="47">
        <f t="shared" si="135"/>
        <v>4</v>
      </c>
      <c r="C111" s="47">
        <f t="shared" si="136"/>
        <v>45</v>
      </c>
      <c r="E111" s="47">
        <f t="shared" ref="E111" si="220">plan_id</f>
        <v>25</v>
      </c>
      <c r="F111" s="47">
        <f t="shared" ca="1" si="138"/>
        <v>2015</v>
      </c>
      <c r="G111" s="47">
        <f t="shared" ref="G111" ca="1" si="221">VLOOKUP(INDIRECT(CHAR(39)&amp;$A111&amp;CHAR(39)&amp;"!r2c"&amp;$C111,0),variables,2,0)</f>
        <v>10902</v>
      </c>
      <c r="H111" s="50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0.08</v>
      </c>
    </row>
    <row r="112" spans="1:8" x14ac:dyDescent="0.3">
      <c r="A112" s="47" t="s">
        <v>986</v>
      </c>
      <c r="B112" s="47">
        <f t="shared" si="135"/>
        <v>4</v>
      </c>
      <c r="C112" s="47">
        <f t="shared" si="136"/>
        <v>46</v>
      </c>
      <c r="E112" s="47">
        <f t="shared" ref="E112" si="222">plan_id</f>
        <v>25</v>
      </c>
      <c r="F112" s="47">
        <f t="shared" ca="1" si="138"/>
        <v>2015</v>
      </c>
      <c r="G112" s="47">
        <f t="shared" ref="G112" ca="1" si="223">VLOOKUP(INDIRECT(CHAR(39)&amp;$A112&amp;CHAR(39)&amp;"!r2c"&amp;$C112,0),variables,2,0)</f>
        <v>10903</v>
      </c>
      <c r="H112" s="50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0.09</v>
      </c>
    </row>
    <row r="113" spans="1:8" x14ac:dyDescent="0.3">
      <c r="A113" s="47" t="s">
        <v>986</v>
      </c>
      <c r="B113" s="47">
        <f t="shared" si="135"/>
        <v>4</v>
      </c>
      <c r="C113" s="47">
        <f t="shared" si="136"/>
        <v>47</v>
      </c>
      <c r="E113" s="47">
        <f t="shared" ref="E113" si="224">plan_id</f>
        <v>25</v>
      </c>
      <c r="F113" s="47">
        <f t="shared" ca="1" si="138"/>
        <v>2015</v>
      </c>
      <c r="G113" s="47">
        <f t="shared" ref="G113" ca="1" si="225">VLOOKUP(INDIRECT(CHAR(39)&amp;$A113&amp;CHAR(39)&amp;"!r2c"&amp;$C113,0),variables,2,0)</f>
        <v>10904</v>
      </c>
      <c r="H113" s="50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6447683000</v>
      </c>
    </row>
    <row r="114" spans="1:8" x14ac:dyDescent="0.3">
      <c r="A114" s="47" t="s">
        <v>986</v>
      </c>
      <c r="B114" s="47">
        <f t="shared" si="135"/>
        <v>4</v>
      </c>
      <c r="C114" s="47">
        <f t="shared" si="136"/>
        <v>48</v>
      </c>
      <c r="E114" s="47">
        <f t="shared" ref="E114" si="226">plan_id</f>
        <v>25</v>
      </c>
      <c r="F114" s="47">
        <f t="shared" ca="1" si="138"/>
        <v>2015</v>
      </c>
      <c r="G114" s="47">
        <f t="shared" ref="G114" ca="1" si="227">VLOOKUP(INDIRECT(CHAR(39)&amp;$A114&amp;CHAR(39)&amp;"!r2c"&amp;$C114,0),variables,2,0)</f>
        <v>10905</v>
      </c>
      <c r="H114" s="50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4850014000</v>
      </c>
    </row>
    <row r="115" spans="1:8" x14ac:dyDescent="0.3">
      <c r="A115" s="47" t="s">
        <v>986</v>
      </c>
      <c r="B115" s="47">
        <f t="shared" si="135"/>
        <v>4</v>
      </c>
      <c r="C115" s="47">
        <f t="shared" si="136"/>
        <v>49</v>
      </c>
      <c r="E115" s="47">
        <f t="shared" ref="E115" si="228">plan_id</f>
        <v>25</v>
      </c>
      <c r="F115" s="47">
        <f t="shared" ca="1" si="138"/>
        <v>2015</v>
      </c>
      <c r="G115" s="47">
        <f t="shared" ref="G115" ca="1" si="229">VLOOKUP(INDIRECT(CHAR(39)&amp;$A115&amp;CHAR(39)&amp;"!r2c"&amp;$C115,0),variables,2,0)</f>
        <v>10906</v>
      </c>
      <c r="H115" s="50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3504942000</v>
      </c>
    </row>
    <row r="116" spans="1:8" x14ac:dyDescent="0.3">
      <c r="A116" s="47" t="s">
        <v>986</v>
      </c>
      <c r="B116" s="47">
        <f t="shared" si="135"/>
        <v>4</v>
      </c>
      <c r="C116" s="47">
        <f t="shared" si="136"/>
        <v>50</v>
      </c>
      <c r="E116" s="47">
        <f t="shared" ref="E116" si="230">plan_id</f>
        <v>25</v>
      </c>
      <c r="F116" s="47">
        <f t="shared" ca="1" si="138"/>
        <v>2015</v>
      </c>
      <c r="G116" s="47">
        <f t="shared" ref="G116" ca="1" si="231">VLOOKUP(INDIRECT(CHAR(39)&amp;$A116&amp;CHAR(39)&amp;"!r2c"&amp;$C116,0),variables,2,0)</f>
        <v>10907</v>
      </c>
      <c r="H116" s="50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0</v>
      </c>
    </row>
    <row r="117" spans="1:8" x14ac:dyDescent="0.3">
      <c r="A117" s="47" t="s">
        <v>986</v>
      </c>
      <c r="B117" s="47">
        <f t="shared" si="135"/>
        <v>4</v>
      </c>
      <c r="C117" s="47">
        <f t="shared" si="136"/>
        <v>51</v>
      </c>
      <c r="E117" s="47">
        <f t="shared" ref="E117" si="232">plan_id</f>
        <v>25</v>
      </c>
      <c r="F117" s="47">
        <f t="shared" ca="1" si="138"/>
        <v>2015</v>
      </c>
      <c r="G117" s="47">
        <f t="shared" ref="G117" ca="1" si="233">VLOOKUP(INDIRECT(CHAR(39)&amp;$A117&amp;CHAR(39)&amp;"!r2c"&amp;$C117,0),variables,2,0)</f>
        <v>10860</v>
      </c>
      <c r="H117" s="50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12395578000</v>
      </c>
    </row>
    <row r="118" spans="1:8" x14ac:dyDescent="0.3">
      <c r="A118" s="47" t="s">
        <v>986</v>
      </c>
      <c r="B118" s="47">
        <f t="shared" si="135"/>
        <v>4</v>
      </c>
      <c r="C118" s="47">
        <f t="shared" si="136"/>
        <v>52</v>
      </c>
      <c r="E118" s="47">
        <f t="shared" ref="E118" si="234">plan_id</f>
        <v>25</v>
      </c>
      <c r="F118" s="47">
        <f t="shared" ca="1" si="138"/>
        <v>2015</v>
      </c>
      <c r="G118" s="47">
        <f t="shared" ref="G118" ca="1" si="235">VLOOKUP(INDIRECT(CHAR(39)&amp;$A118&amp;CHAR(39)&amp;"!r2c"&amp;$C118,0),variables,2,0)</f>
        <v>10909</v>
      </c>
      <c r="H118" s="50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184712000</v>
      </c>
    </row>
    <row r="119" spans="1:8" x14ac:dyDescent="0.3">
      <c r="A119" s="47" t="s">
        <v>986</v>
      </c>
      <c r="B119" s="47">
        <f t="shared" si="135"/>
        <v>4</v>
      </c>
      <c r="C119" s="47">
        <f t="shared" si="136"/>
        <v>53</v>
      </c>
      <c r="E119" s="47">
        <f t="shared" ref="E119" si="236">plan_id</f>
        <v>25</v>
      </c>
      <c r="F119" s="47">
        <f t="shared" ca="1" si="138"/>
        <v>2015</v>
      </c>
      <c r="G119" s="47">
        <f t="shared" ref="G119" ca="1" si="237">VLOOKUP(INDIRECT(CHAR(39)&amp;$A119&amp;CHAR(39)&amp;"!r2c"&amp;$C119,0),variables,2,0)</f>
        <v>10910</v>
      </c>
      <c r="H119" s="50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1020947000</v>
      </c>
    </row>
    <row r="120" spans="1:8" x14ac:dyDescent="0.3">
      <c r="A120" s="47" t="s">
        <v>986</v>
      </c>
      <c r="B120" s="47">
        <f t="shared" si="135"/>
        <v>4</v>
      </c>
      <c r="C120" s="47">
        <f t="shared" si="136"/>
        <v>54</v>
      </c>
      <c r="E120" s="47">
        <f t="shared" ref="E120" si="238">plan_id</f>
        <v>25</v>
      </c>
      <c r="F120" s="47">
        <f t="shared" ca="1" si="138"/>
        <v>2015</v>
      </c>
      <c r="G120" s="47">
        <f t="shared" ref="G120" ca="1" si="239">VLOOKUP(INDIRECT(CHAR(39)&amp;$A120&amp;CHAR(39)&amp;"!r2c"&amp;$C120,0),variables,2,0)</f>
        <v>10911</v>
      </c>
      <c r="H120" s="50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3">
      <c r="A121" s="47" t="s">
        <v>986</v>
      </c>
      <c r="B121" s="47">
        <f t="shared" si="135"/>
        <v>4</v>
      </c>
      <c r="C121" s="47">
        <f t="shared" si="136"/>
        <v>55</v>
      </c>
      <c r="E121" s="47">
        <f t="shared" ref="E121" si="240">plan_id</f>
        <v>25</v>
      </c>
      <c r="F121" s="47">
        <f t="shared" ca="1" si="138"/>
        <v>2015</v>
      </c>
      <c r="G121" s="47">
        <f t="shared" ref="G121" ca="1" si="241">VLOOKUP(INDIRECT(CHAR(39)&amp;$A121&amp;CHAR(39)&amp;"!r2c"&amp;$C121,0),variables,2,0)</f>
        <v>10912</v>
      </c>
      <c r="H121" s="50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10791000</v>
      </c>
    </row>
    <row r="122" spans="1:8" x14ac:dyDescent="0.3">
      <c r="A122" s="47" t="s">
        <v>986</v>
      </c>
      <c r="B122" s="47">
        <f t="shared" si="135"/>
        <v>4</v>
      </c>
      <c r="C122" s="47">
        <f t="shared" si="136"/>
        <v>56</v>
      </c>
      <c r="E122" s="47">
        <f t="shared" ref="E122" si="242">plan_id</f>
        <v>25</v>
      </c>
      <c r="F122" s="47">
        <f t="shared" ca="1" si="138"/>
        <v>2015</v>
      </c>
      <c r="G122" s="47">
        <f t="shared" ref="G122" ca="1" si="243">VLOOKUP(INDIRECT(CHAR(39)&amp;$A122&amp;CHAR(39)&amp;"!r2c"&amp;$C122,0),variables,2,0)</f>
        <v>10913</v>
      </c>
      <c r="H122" s="50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541390000</v>
      </c>
    </row>
    <row r="123" spans="1:8" x14ac:dyDescent="0.3">
      <c r="A123" s="47" t="s">
        <v>986</v>
      </c>
      <c r="B123" s="47">
        <f t="shared" si="135"/>
        <v>4</v>
      </c>
      <c r="C123" s="47">
        <f t="shared" si="136"/>
        <v>57</v>
      </c>
      <c r="E123" s="47">
        <f t="shared" ref="E123" si="244">plan_id</f>
        <v>25</v>
      </c>
      <c r="F123" s="47">
        <f t="shared" ca="1" si="138"/>
        <v>2015</v>
      </c>
      <c r="G123" s="47">
        <f t="shared" ref="G123" ca="1" si="245">VLOOKUP(INDIRECT(CHAR(39)&amp;$A123&amp;CHAR(39)&amp;"!r2c"&amp;$C123,0),variables,2,0)</f>
        <v>10914</v>
      </c>
      <c r="H123" s="50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1226136000</v>
      </c>
    </row>
    <row r="124" spans="1:8" x14ac:dyDescent="0.3">
      <c r="A124" s="47" t="s">
        <v>986</v>
      </c>
      <c r="B124" s="47">
        <f t="shared" si="135"/>
        <v>4</v>
      </c>
      <c r="C124" s="47">
        <f t="shared" si="136"/>
        <v>58</v>
      </c>
      <c r="E124" s="47">
        <f t="shared" ref="E124" si="246">plan_id</f>
        <v>25</v>
      </c>
      <c r="F124" s="47">
        <f t="shared" ca="1" si="138"/>
        <v>2015</v>
      </c>
      <c r="G124" s="47">
        <f t="shared" ref="G124" ca="1" si="247">VLOOKUP(INDIRECT(CHAR(39)&amp;$A124&amp;CHAR(39)&amp;"!r2c"&amp;$C124,0),variables,2,0)</f>
        <v>10915</v>
      </c>
      <c r="H124" s="50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100036000</v>
      </c>
    </row>
    <row r="125" spans="1:8" x14ac:dyDescent="0.3">
      <c r="A125" s="47" t="s">
        <v>986</v>
      </c>
      <c r="B125" s="47">
        <f t="shared" si="135"/>
        <v>4</v>
      </c>
      <c r="C125" s="47">
        <f t="shared" si="136"/>
        <v>59</v>
      </c>
      <c r="E125" s="47">
        <f t="shared" ref="E125" si="248">plan_id</f>
        <v>25</v>
      </c>
      <c r="F125" s="47">
        <f t="shared" ca="1" si="138"/>
        <v>2015</v>
      </c>
      <c r="G125" s="47">
        <f t="shared" ref="G125" ca="1" si="249">VLOOKUP(INDIRECT(CHAR(39)&amp;$A125&amp;CHAR(39)&amp;"!r2c"&amp;$C125,0),variables,2,0)</f>
        <v>10916</v>
      </c>
      <c r="H125" s="50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253311000</v>
      </c>
    </row>
    <row r="126" spans="1:8" x14ac:dyDescent="0.3">
      <c r="A126" s="47" t="s">
        <v>986</v>
      </c>
      <c r="B126" s="47">
        <f t="shared" si="135"/>
        <v>4</v>
      </c>
      <c r="C126" s="47">
        <f t="shared" si="136"/>
        <v>60</v>
      </c>
      <c r="E126" s="47">
        <f t="shared" ref="E126" si="250">plan_id</f>
        <v>25</v>
      </c>
      <c r="F126" s="47">
        <f t="shared" ca="1" si="138"/>
        <v>2015</v>
      </c>
      <c r="G126" s="47">
        <f t="shared" ref="G126" ca="1" si="251">VLOOKUP(INDIRECT(CHAR(39)&amp;$A126&amp;CHAR(39)&amp;"!r2c"&amp;$C126,0),variables,2,0)</f>
        <v>10917</v>
      </c>
      <c r="H126" s="50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-686493000</v>
      </c>
    </row>
    <row r="127" spans="1:8" x14ac:dyDescent="0.3">
      <c r="A127" s="47" t="s">
        <v>986</v>
      </c>
      <c r="B127" s="47">
        <f t="shared" si="135"/>
        <v>4</v>
      </c>
      <c r="C127" s="47">
        <f t="shared" si="136"/>
        <v>61</v>
      </c>
      <c r="E127" s="47">
        <f t="shared" ref="E127" si="252">plan_id</f>
        <v>25</v>
      </c>
      <c r="F127" s="47">
        <f t="shared" ca="1" si="138"/>
        <v>2015</v>
      </c>
      <c r="G127" s="47">
        <f t="shared" ref="G127" ca="1" si="253">VLOOKUP(INDIRECT(CHAR(39)&amp;$A127&amp;CHAR(39)&amp;"!r2c"&amp;$C127,0),variables,2,0)</f>
        <v>10918</v>
      </c>
      <c r="H127" s="50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-10049000</v>
      </c>
    </row>
    <row r="128" spans="1:8" x14ac:dyDescent="0.3">
      <c r="A128" s="47" t="s">
        <v>986</v>
      </c>
      <c r="B128" s="47">
        <f t="shared" si="135"/>
        <v>4</v>
      </c>
      <c r="C128" s="47">
        <f t="shared" si="136"/>
        <v>62</v>
      </c>
      <c r="E128" s="47">
        <f t="shared" ref="E128" si="254">plan_id</f>
        <v>25</v>
      </c>
      <c r="F128" s="47">
        <f t="shared" ca="1" si="138"/>
        <v>2015</v>
      </c>
      <c r="G128" s="47">
        <f t="shared" ref="G128" ca="1" si="255">VLOOKUP(INDIRECT(CHAR(39)&amp;$A128&amp;CHAR(39)&amp;"!r2c"&amp;$C128,0),variables,2,0)</f>
        <v>10919</v>
      </c>
      <c r="H128" s="50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-696542000</v>
      </c>
    </row>
    <row r="129" spans="1:8" x14ac:dyDescent="0.3">
      <c r="A129" s="47" t="s">
        <v>986</v>
      </c>
      <c r="B129" s="47">
        <f t="shared" si="135"/>
        <v>4</v>
      </c>
      <c r="C129" s="47">
        <f t="shared" si="136"/>
        <v>63</v>
      </c>
      <c r="E129" s="47">
        <f t="shared" ref="E129" si="256">plan_id</f>
        <v>25</v>
      </c>
      <c r="F129" s="47">
        <f t="shared" ca="1" si="138"/>
        <v>2015</v>
      </c>
      <c r="G129" s="47">
        <f t="shared" ref="G129" ca="1" si="257">VLOOKUP(INDIRECT(CHAR(39)&amp;$A129&amp;CHAR(39)&amp;"!r2c"&amp;$C129,0),variables,2,0)</f>
        <v>10920</v>
      </c>
      <c r="H129" s="50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-7553000</v>
      </c>
    </row>
    <row r="130" spans="1:8" x14ac:dyDescent="0.3">
      <c r="A130" s="47" t="s">
        <v>986</v>
      </c>
      <c r="B130" s="47">
        <f t="shared" si="135"/>
        <v>4</v>
      </c>
      <c r="C130" s="47">
        <f t="shared" si="136"/>
        <v>64</v>
      </c>
      <c r="E130" s="47">
        <f t="shared" ref="E130" si="258">plan_id</f>
        <v>25</v>
      </c>
      <c r="F130" s="47">
        <f t="shared" ca="1" si="138"/>
        <v>2015</v>
      </c>
      <c r="G130" s="47">
        <f t="shared" ref="G130" ca="1" si="259">VLOOKUP(INDIRECT(CHAR(39)&amp;$A130&amp;CHAR(39)&amp;"!r2c"&amp;$C130,0),variables,2,0)</f>
        <v>10921</v>
      </c>
      <c r="H130" s="50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36000</v>
      </c>
    </row>
    <row r="131" spans="1:8" x14ac:dyDescent="0.3">
      <c r="A131" s="47" t="s">
        <v>986</v>
      </c>
      <c r="B131" s="47">
        <f t="shared" si="135"/>
        <v>4</v>
      </c>
      <c r="C131" s="47">
        <f t="shared" si="136"/>
        <v>65</v>
      </c>
      <c r="E131" s="47">
        <f t="shared" ref="E131" si="260">plan_id</f>
        <v>25</v>
      </c>
      <c r="F131" s="47">
        <f t="shared" ca="1" si="138"/>
        <v>2015</v>
      </c>
      <c r="G131" s="47">
        <f t="shared" ref="G131" ca="1" si="261">VLOOKUP(INDIRECT(CHAR(39)&amp;$A131&amp;CHAR(39)&amp;"!r2c"&amp;$C131,0),variables,2,0)</f>
        <v>10922</v>
      </c>
      <c r="H131" s="50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</row>
    <row r="132" spans="1:8" x14ac:dyDescent="0.3">
      <c r="A132" s="47" t="s">
        <v>986</v>
      </c>
      <c r="B132" s="47">
        <f t="shared" si="135"/>
        <v>4</v>
      </c>
      <c r="C132" s="47">
        <f t="shared" si="136"/>
        <v>66</v>
      </c>
      <c r="E132" s="47">
        <f t="shared" ref="E132" si="262">plan_id</f>
        <v>25</v>
      </c>
      <c r="F132" s="47">
        <f t="shared" ca="1" si="138"/>
        <v>2015</v>
      </c>
      <c r="G132" s="47">
        <f t="shared" ref="G132" ca="1" si="263">VLOOKUP(INDIRECT(CHAR(39)&amp;$A132&amp;CHAR(39)&amp;"!r2c"&amp;$C132,0),variables,2,0)</f>
        <v>10860</v>
      </c>
      <c r="H132" s="50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7731438000</v>
      </c>
    </row>
    <row r="133" spans="1:8" x14ac:dyDescent="0.3">
      <c r="A133" s="47" t="s">
        <v>986</v>
      </c>
      <c r="B133" s="47">
        <f t="shared" si="135"/>
        <v>4</v>
      </c>
      <c r="C133" s="47">
        <f t="shared" si="136"/>
        <v>67</v>
      </c>
      <c r="E133" s="47">
        <f t="shared" ref="E133" si="264">plan_id</f>
        <v>25</v>
      </c>
      <c r="F133" s="47">
        <f t="shared" ca="1" si="138"/>
        <v>2015</v>
      </c>
      <c r="G133" s="47">
        <f t="shared" ref="G133" ca="1" si="265">VLOOKUP(INDIRECT(CHAR(39)&amp;$A133&amp;CHAR(39)&amp;"!r2c"&amp;$C133,0),variables,2,0)</f>
        <v>10923</v>
      </c>
      <c r="H133" s="50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4850014000</v>
      </c>
    </row>
    <row r="134" spans="1:8" x14ac:dyDescent="0.3">
      <c r="A134" s="47" t="s">
        <v>986</v>
      </c>
      <c r="B134" s="47">
        <f>B69+1</f>
        <v>5</v>
      </c>
      <c r="C134" s="47">
        <f>C69</f>
        <v>3</v>
      </c>
      <c r="E134" s="47">
        <f t="shared" ref="E134" si="266">plan_id</f>
        <v>25</v>
      </c>
      <c r="F134" s="47">
        <f t="shared" ref="F134:F197" ca="1" si="267">INDIRECT(CHAR(39)&amp;$A134&amp;CHAR(39)&amp;"!r"&amp;$B134&amp;"c2",0)</f>
        <v>2016</v>
      </c>
      <c r="G134" s="47">
        <f t="shared" ref="G134" ca="1" si="268">VLOOKUP(INDIRECT(CHAR(39)&amp;$A134&amp;CHAR(39)&amp;"!r2c"&amp;$C134,0),variables,2,0)</f>
        <v>10861</v>
      </c>
      <c r="H134" s="50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30-Jun-2015</v>
      </c>
    </row>
    <row r="135" spans="1:8" x14ac:dyDescent="0.3">
      <c r="A135" s="47" t="s">
        <v>986</v>
      </c>
      <c r="B135" s="47">
        <f t="shared" ref="B135:B198" si="269">B70+1</f>
        <v>5</v>
      </c>
      <c r="C135" s="47">
        <f t="shared" ref="C135:C198" si="270">C70</f>
        <v>4</v>
      </c>
      <c r="E135" s="47">
        <f t="shared" ref="E135" si="271">plan_id</f>
        <v>25</v>
      </c>
      <c r="F135" s="47">
        <f t="shared" ca="1" si="267"/>
        <v>2016</v>
      </c>
      <c r="G135" s="47">
        <f t="shared" ref="G135" ca="1" si="272">VLOOKUP(INDIRECT(CHAR(39)&amp;$A135&amp;CHAR(39)&amp;"!r2c"&amp;$C135,0),variables,2,0)</f>
        <v>10862</v>
      </c>
      <c r="H135" s="50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</row>
    <row r="136" spans="1:8" x14ac:dyDescent="0.3">
      <c r="A136" s="47" t="s">
        <v>986</v>
      </c>
      <c r="B136" s="47">
        <f t="shared" si="269"/>
        <v>5</v>
      </c>
      <c r="C136" s="47">
        <f t="shared" si="270"/>
        <v>5</v>
      </c>
      <c r="E136" s="47">
        <f t="shared" ref="E136" si="273">plan_id</f>
        <v>25</v>
      </c>
      <c r="F136" s="47">
        <f t="shared" ca="1" si="267"/>
        <v>2016</v>
      </c>
      <c r="G136" s="47">
        <f t="shared" ref="G136" ca="1" si="274">VLOOKUP(INDIRECT(CHAR(39)&amp;$A136&amp;CHAR(39)&amp;"!r2c"&amp;$C136,0),variables,2,0)</f>
        <v>10863</v>
      </c>
      <c r="H136" s="50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</row>
    <row r="137" spans="1:8" x14ac:dyDescent="0.3">
      <c r="A137" s="47" t="s">
        <v>986</v>
      </c>
      <c r="B137" s="47">
        <f t="shared" si="269"/>
        <v>5</v>
      </c>
      <c r="C137" s="47">
        <f t="shared" si="270"/>
        <v>6</v>
      </c>
      <c r="E137" s="47">
        <f t="shared" ref="E137" si="275">plan_id</f>
        <v>25</v>
      </c>
      <c r="F137" s="47">
        <f t="shared" ca="1" si="267"/>
        <v>2016</v>
      </c>
      <c r="G137" s="47">
        <f t="shared" ref="G137" ca="1" si="276">VLOOKUP(INDIRECT(CHAR(39)&amp;$A137&amp;CHAR(39)&amp;"!r2c"&amp;$C137,0),variables,2,0)</f>
        <v>10864</v>
      </c>
      <c r="H137" s="50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33353</v>
      </c>
    </row>
    <row r="138" spans="1:8" x14ac:dyDescent="0.3">
      <c r="A138" s="47" t="s">
        <v>986</v>
      </c>
      <c r="B138" s="47">
        <f t="shared" si="269"/>
        <v>5</v>
      </c>
      <c r="C138" s="47">
        <f t="shared" si="270"/>
        <v>7</v>
      </c>
      <c r="E138" s="47">
        <f t="shared" ref="E138" si="277">plan_id</f>
        <v>25</v>
      </c>
      <c r="F138" s="47">
        <f t="shared" ca="1" si="267"/>
        <v>2016</v>
      </c>
      <c r="G138" s="47">
        <f t="shared" ref="G138" ca="1" si="278">VLOOKUP(INDIRECT(CHAR(39)&amp;$A138&amp;CHAR(39)&amp;"!r2c"&amp;$C138,0),variables,2,0)</f>
        <v>10865</v>
      </c>
      <c r="H138" s="50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6160</v>
      </c>
    </row>
    <row r="139" spans="1:8" x14ac:dyDescent="0.3">
      <c r="A139" s="47" t="s">
        <v>986</v>
      </c>
      <c r="B139" s="47">
        <f t="shared" si="269"/>
        <v>5</v>
      </c>
      <c r="C139" s="47">
        <f t="shared" si="270"/>
        <v>8</v>
      </c>
      <c r="E139" s="47">
        <f t="shared" ref="E139" si="279">plan_id</f>
        <v>25</v>
      </c>
      <c r="F139" s="47">
        <f t="shared" ca="1" si="267"/>
        <v>2016</v>
      </c>
      <c r="G139" s="47">
        <f t="shared" ref="G139" ca="1" si="280">VLOOKUP(INDIRECT(CHAR(39)&amp;$A139&amp;CHAR(39)&amp;"!r2c"&amp;$C139,0),variables,2,0)</f>
        <v>10866</v>
      </c>
      <c r="H139" s="50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11880</v>
      </c>
    </row>
    <row r="140" spans="1:8" x14ac:dyDescent="0.3">
      <c r="A140" s="47" t="s">
        <v>986</v>
      </c>
      <c r="B140" s="47">
        <f t="shared" si="269"/>
        <v>5</v>
      </c>
      <c r="C140" s="47">
        <f t="shared" si="270"/>
        <v>9</v>
      </c>
      <c r="E140" s="47">
        <f t="shared" ref="E140" si="281">plan_id</f>
        <v>25</v>
      </c>
      <c r="F140" s="47">
        <f t="shared" ca="1" si="267"/>
        <v>2016</v>
      </c>
      <c r="G140" s="47">
        <f t="shared" ref="G140" ca="1" si="282">VLOOKUP(INDIRECT(CHAR(39)&amp;$A140&amp;CHAR(39)&amp;"!r2c"&amp;$C140,0),variables,2,0)</f>
        <v>10867</v>
      </c>
      <c r="H140" s="50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16105</v>
      </c>
    </row>
    <row r="141" spans="1:8" x14ac:dyDescent="0.3">
      <c r="A141" s="47" t="s">
        <v>986</v>
      </c>
      <c r="B141" s="47">
        <f t="shared" si="269"/>
        <v>5</v>
      </c>
      <c r="C141" s="47">
        <f t="shared" si="270"/>
        <v>10</v>
      </c>
      <c r="E141" s="47">
        <f t="shared" ref="E141" si="283">plan_id</f>
        <v>25</v>
      </c>
      <c r="F141" s="47">
        <f t="shared" ca="1" si="267"/>
        <v>2016</v>
      </c>
      <c r="G141" s="47">
        <f t="shared" ref="G141" ca="1" si="284">VLOOKUP(INDIRECT(CHAR(39)&amp;$A141&amp;CHAR(39)&amp;"!r2c"&amp;$C141,0),variables,2,0)</f>
        <v>10868</v>
      </c>
      <c r="H141" s="50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67498</v>
      </c>
    </row>
    <row r="142" spans="1:8" x14ac:dyDescent="0.3">
      <c r="A142" s="47" t="s">
        <v>986</v>
      </c>
      <c r="B142" s="47">
        <f t="shared" si="269"/>
        <v>5</v>
      </c>
      <c r="C142" s="47">
        <f t="shared" si="270"/>
        <v>11</v>
      </c>
      <c r="E142" s="47">
        <f t="shared" ref="E142" si="285">plan_id</f>
        <v>25</v>
      </c>
      <c r="F142" s="47">
        <f t="shared" ca="1" si="267"/>
        <v>2016</v>
      </c>
      <c r="G142" s="47">
        <f t="shared" ref="G142" ca="1" si="286">VLOOKUP(INDIRECT(CHAR(39)&amp;$A142&amp;CHAR(39)&amp;"!r2c"&amp;$C142,0),variables,2,0)</f>
        <v>10869</v>
      </c>
      <c r="H142" s="50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0.08</v>
      </c>
    </row>
    <row r="143" spans="1:8" x14ac:dyDescent="0.3">
      <c r="A143" s="47" t="s">
        <v>986</v>
      </c>
      <c r="B143" s="47">
        <f t="shared" si="269"/>
        <v>5</v>
      </c>
      <c r="C143" s="47">
        <f t="shared" si="270"/>
        <v>12</v>
      </c>
      <c r="E143" s="47">
        <f t="shared" ref="E143" si="287">plan_id</f>
        <v>25</v>
      </c>
      <c r="F143" s="47">
        <f t="shared" ca="1" si="267"/>
        <v>2016</v>
      </c>
      <c r="G143" s="47">
        <f t="shared" ref="G143" ca="1" si="288">VLOOKUP(INDIRECT(CHAR(39)&amp;$A143&amp;CHAR(39)&amp;"!r2c"&amp;$C143,0),variables,2,0)</f>
        <v>10870</v>
      </c>
      <c r="H143" s="50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0</v>
      </c>
    </row>
    <row r="144" spans="1:8" x14ac:dyDescent="0.3">
      <c r="A144" s="47" t="s">
        <v>986</v>
      </c>
      <c r="B144" s="47">
        <f t="shared" si="269"/>
        <v>5</v>
      </c>
      <c r="C144" s="47">
        <f t="shared" si="270"/>
        <v>13</v>
      </c>
      <c r="E144" s="47">
        <f t="shared" ref="E144" si="289">plan_id</f>
        <v>25</v>
      </c>
      <c r="F144" s="47">
        <f t="shared" ca="1" si="267"/>
        <v>2016</v>
      </c>
      <c r="G144" s="47">
        <f t="shared" ref="G144" ca="1" si="290">VLOOKUP(INDIRECT(CHAR(39)&amp;$A144&amp;CHAR(39)&amp;"!r2c"&amp;$C144,0),variables,2,0)</f>
        <v>10871</v>
      </c>
      <c r="H144" s="50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0</v>
      </c>
    </row>
    <row r="145" spans="1:8" x14ac:dyDescent="0.3">
      <c r="A145" s="47" t="s">
        <v>986</v>
      </c>
      <c r="B145" s="47">
        <f t="shared" si="269"/>
        <v>5</v>
      </c>
      <c r="C145" s="47">
        <f t="shared" si="270"/>
        <v>14</v>
      </c>
      <c r="E145" s="47">
        <f t="shared" ref="E145" si="291">plan_id</f>
        <v>25</v>
      </c>
      <c r="F145" s="47">
        <f t="shared" ca="1" si="267"/>
        <v>2016</v>
      </c>
      <c r="G145" s="47">
        <f t="shared" ref="G145" ca="1" si="292">VLOOKUP(INDIRECT(CHAR(39)&amp;$A145&amp;CHAR(39)&amp;"!r2c"&amp;$C145,0),variables,2,0)</f>
        <v>10872</v>
      </c>
      <c r="H145" s="50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x14ac:dyDescent="0.3">
      <c r="A146" s="47" t="s">
        <v>986</v>
      </c>
      <c r="B146" s="47">
        <f t="shared" si="269"/>
        <v>5</v>
      </c>
      <c r="C146" s="47">
        <f t="shared" si="270"/>
        <v>15</v>
      </c>
      <c r="E146" s="47">
        <f t="shared" ref="E146" si="293">plan_id</f>
        <v>25</v>
      </c>
      <c r="F146" s="47">
        <f t="shared" ca="1" si="267"/>
        <v>2016</v>
      </c>
      <c r="G146" s="47">
        <f t="shared" ref="G146" ca="1" si="294">VLOOKUP(INDIRECT(CHAR(39)&amp;$A146&amp;CHAR(39)&amp;"!r2c"&amp;$C146,0),variables,2,0)</f>
        <v>10873</v>
      </c>
      <c r="H146" s="50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0.08</v>
      </c>
    </row>
    <row r="147" spans="1:8" x14ac:dyDescent="0.3">
      <c r="A147" s="47" t="s">
        <v>986</v>
      </c>
      <c r="B147" s="47">
        <f t="shared" si="269"/>
        <v>5</v>
      </c>
      <c r="C147" s="47">
        <f t="shared" si="270"/>
        <v>16</v>
      </c>
      <c r="E147" s="47">
        <f t="shared" ref="E147" si="295">plan_id</f>
        <v>25</v>
      </c>
      <c r="F147" s="47">
        <f t="shared" ca="1" si="267"/>
        <v>2016</v>
      </c>
      <c r="G147" s="47">
        <f t="shared" ref="G147" ca="1" si="296">VLOOKUP(INDIRECT(CHAR(39)&amp;$A147&amp;CHAR(39)&amp;"!r2c"&amp;$C147,0),variables,2,0)</f>
        <v>10874</v>
      </c>
      <c r="H147" s="50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0.08</v>
      </c>
    </row>
    <row r="148" spans="1:8" x14ac:dyDescent="0.3">
      <c r="A148" s="47" t="s">
        <v>986</v>
      </c>
      <c r="B148" s="47">
        <f t="shared" si="269"/>
        <v>5</v>
      </c>
      <c r="C148" s="47">
        <f t="shared" si="270"/>
        <v>17</v>
      </c>
      <c r="E148" s="47">
        <f t="shared" ref="E148" si="297">plan_id</f>
        <v>25</v>
      </c>
      <c r="F148" s="47">
        <f t="shared" ca="1" si="267"/>
        <v>2016</v>
      </c>
      <c r="G148" s="47">
        <f t="shared" ref="G148" ca="1" si="298">VLOOKUP(INDIRECT(CHAR(39)&amp;$A148&amp;CHAR(39)&amp;"!r2c"&amp;$C148,0),variables,2,0)</f>
        <v>10875</v>
      </c>
      <c r="H148" s="50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13817285000</v>
      </c>
    </row>
    <row r="149" spans="1:8" x14ac:dyDescent="0.3">
      <c r="A149" s="47" t="s">
        <v>986</v>
      </c>
      <c r="B149" s="47">
        <f t="shared" si="269"/>
        <v>5</v>
      </c>
      <c r="C149" s="47">
        <f t="shared" si="270"/>
        <v>18</v>
      </c>
      <c r="E149" s="47">
        <f t="shared" ref="E149" si="299">plan_id</f>
        <v>25</v>
      </c>
      <c r="F149" s="47">
        <f t="shared" ca="1" si="267"/>
        <v>2016</v>
      </c>
      <c r="G149" s="47">
        <f t="shared" ref="G149" ca="1" si="300">VLOOKUP(INDIRECT(CHAR(39)&amp;$A149&amp;CHAR(39)&amp;"!r2c"&amp;$C149,0),variables,2,0)</f>
        <v>10876</v>
      </c>
      <c r="H149" s="50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8227687000</v>
      </c>
    </row>
    <row r="150" spans="1:8" x14ac:dyDescent="0.3">
      <c r="A150" s="47" t="s">
        <v>986</v>
      </c>
      <c r="B150" s="47">
        <f t="shared" si="269"/>
        <v>5</v>
      </c>
      <c r="C150" s="47">
        <f t="shared" si="270"/>
        <v>19</v>
      </c>
      <c r="E150" s="47">
        <f t="shared" ref="E150" si="301">plan_id</f>
        <v>25</v>
      </c>
      <c r="F150" s="47">
        <f t="shared" ca="1" si="267"/>
        <v>2016</v>
      </c>
      <c r="G150" s="47">
        <f t="shared" ref="G150" ca="1" si="302">VLOOKUP(INDIRECT(CHAR(39)&amp;$A150&amp;CHAR(39)&amp;"!r2c"&amp;$C150,0),variables,2,0)</f>
        <v>10877</v>
      </c>
      <c r="H150" s="50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5589598000</v>
      </c>
    </row>
    <row r="151" spans="1:8" x14ac:dyDescent="0.3">
      <c r="A151" s="47" t="s">
        <v>986</v>
      </c>
      <c r="B151" s="47">
        <f t="shared" si="269"/>
        <v>5</v>
      </c>
      <c r="C151" s="47">
        <f t="shared" si="270"/>
        <v>20</v>
      </c>
      <c r="E151" s="47">
        <f t="shared" ref="E151" si="303">plan_id</f>
        <v>25</v>
      </c>
      <c r="F151" s="47">
        <f t="shared" ca="1" si="267"/>
        <v>2016</v>
      </c>
      <c r="G151" s="47">
        <f t="shared" ref="G151" ca="1" si="304">VLOOKUP(INDIRECT(CHAR(39)&amp;$A151&amp;CHAR(39)&amp;"!r2c"&amp;$C151,0),variables,2,0)</f>
        <v>10878</v>
      </c>
      <c r="H151" s="50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0.59550000000000003</v>
      </c>
    </row>
    <row r="152" spans="1:8" x14ac:dyDescent="0.3">
      <c r="A152" s="47" t="s">
        <v>986</v>
      </c>
      <c r="B152" s="47">
        <f t="shared" si="269"/>
        <v>5</v>
      </c>
      <c r="C152" s="47">
        <f t="shared" si="270"/>
        <v>21</v>
      </c>
      <c r="E152" s="47">
        <f t="shared" ref="E152" si="305">plan_id</f>
        <v>25</v>
      </c>
      <c r="F152" s="47">
        <f t="shared" ca="1" si="267"/>
        <v>2016</v>
      </c>
      <c r="G152" s="47">
        <f t="shared" ref="G152" ca="1" si="306">VLOOKUP(INDIRECT(CHAR(39)&amp;$A152&amp;CHAR(39)&amp;"!r2c"&amp;$C152,0),variables,2,0)</f>
        <v>10879</v>
      </c>
      <c r="H152" s="50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1322925000</v>
      </c>
    </row>
    <row r="153" spans="1:8" x14ac:dyDescent="0.3">
      <c r="A153" s="47" t="s">
        <v>986</v>
      </c>
      <c r="B153" s="47">
        <f t="shared" si="269"/>
        <v>5</v>
      </c>
      <c r="C153" s="47">
        <f t="shared" si="270"/>
        <v>22</v>
      </c>
      <c r="E153" s="47">
        <f t="shared" ref="E153" si="307">plan_id</f>
        <v>25</v>
      </c>
      <c r="F153" s="47">
        <f t="shared" ca="1" si="267"/>
        <v>2016</v>
      </c>
      <c r="G153" s="47">
        <f t="shared" ref="G153" ca="1" si="308">VLOOKUP(INDIRECT(CHAR(39)&amp;$A153&amp;CHAR(39)&amp;"!r2c"&amp;$C153,0),variables,2,0)</f>
        <v>10880</v>
      </c>
      <c r="H153" s="50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753483731</v>
      </c>
    </row>
    <row r="154" spans="1:8" x14ac:dyDescent="0.3">
      <c r="A154" s="47" t="s">
        <v>986</v>
      </c>
      <c r="B154" s="47">
        <f t="shared" si="269"/>
        <v>5</v>
      </c>
      <c r="C154" s="47">
        <f t="shared" si="270"/>
        <v>23</v>
      </c>
      <c r="E154" s="47">
        <f t="shared" ref="E154" si="309">plan_id</f>
        <v>25</v>
      </c>
      <c r="F154" s="47">
        <f t="shared" ca="1" si="267"/>
        <v>2016</v>
      </c>
      <c r="G154" s="47">
        <f t="shared" ref="G154" ca="1" si="310">VLOOKUP(INDIRECT(CHAR(39)&amp;$A154&amp;CHAR(39)&amp;"!r2c"&amp;$C154,0),variables,2,0)</f>
        <v>10881</v>
      </c>
      <c r="H154" s="50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575724992</v>
      </c>
    </row>
    <row r="155" spans="1:8" x14ac:dyDescent="0.3">
      <c r="A155" s="47" t="s">
        <v>986</v>
      </c>
      <c r="B155" s="47">
        <f t="shared" si="269"/>
        <v>5</v>
      </c>
      <c r="C155" s="47">
        <f t="shared" si="270"/>
        <v>24</v>
      </c>
      <c r="E155" s="47">
        <f t="shared" ref="E155" si="311">plan_id</f>
        <v>25</v>
      </c>
      <c r="F155" s="47">
        <f t="shared" ca="1" si="267"/>
        <v>2016</v>
      </c>
      <c r="G155" s="47">
        <f t="shared" ref="G155" ca="1" si="312">VLOOKUP(INDIRECT(CHAR(39)&amp;$A155&amp;CHAR(39)&amp;"!r2c"&amp;$C155,0),variables,2,0)</f>
        <v>10882</v>
      </c>
      <c r="H155" s="50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62305571</v>
      </c>
    </row>
    <row r="156" spans="1:8" x14ac:dyDescent="0.3">
      <c r="A156" s="47" t="s">
        <v>986</v>
      </c>
      <c r="B156" s="47">
        <f t="shared" si="269"/>
        <v>5</v>
      </c>
      <c r="C156" s="47">
        <f t="shared" si="270"/>
        <v>25</v>
      </c>
      <c r="E156" s="47">
        <f t="shared" ref="E156" si="313">plan_id</f>
        <v>25</v>
      </c>
      <c r="F156" s="47">
        <f t="shared" ca="1" si="267"/>
        <v>2016</v>
      </c>
      <c r="G156" s="47">
        <f t="shared" ref="G156" ca="1" si="314">VLOOKUP(INDIRECT(CHAR(39)&amp;$A156&amp;CHAR(39)&amp;"!r2c"&amp;$C156,0),variables,2,0)</f>
        <v>10883</v>
      </c>
      <c r="H156" s="50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0.42830470359241829</v>
      </c>
    </row>
    <row r="157" spans="1:8" x14ac:dyDescent="0.3">
      <c r="A157" s="47" t="s">
        <v>986</v>
      </c>
      <c r="B157" s="47">
        <f t="shared" si="269"/>
        <v>5</v>
      </c>
      <c r="C157" s="47">
        <f t="shared" si="270"/>
        <v>26</v>
      </c>
      <c r="E157" s="47">
        <f t="shared" ref="E157" si="315">plan_id</f>
        <v>25</v>
      </c>
      <c r="F157" s="47">
        <f t="shared" ca="1" si="267"/>
        <v>2016</v>
      </c>
      <c r="G157" s="47">
        <f t="shared" ref="G157" ca="1" si="316">VLOOKUP(INDIRECT(CHAR(39)&amp;$A157&amp;CHAR(39)&amp;"!r2c"&amp;$C157,0),variables,2,0)</f>
        <v>10884</v>
      </c>
      <c r="H157" s="50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0.24490000000000001</v>
      </c>
    </row>
    <row r="158" spans="1:8" x14ac:dyDescent="0.3">
      <c r="A158" s="47" t="s">
        <v>986</v>
      </c>
      <c r="B158" s="47">
        <f t="shared" si="269"/>
        <v>5</v>
      </c>
      <c r="C158" s="47">
        <f t="shared" si="270"/>
        <v>27</v>
      </c>
      <c r="E158" s="47">
        <f t="shared" ref="E158" si="317">plan_id</f>
        <v>25</v>
      </c>
      <c r="F158" s="47">
        <f t="shared" ca="1" si="267"/>
        <v>2016</v>
      </c>
      <c r="G158" s="47">
        <f t="shared" ref="G158" ca="1" si="318">VLOOKUP(INDIRECT(CHAR(39)&amp;$A158&amp;CHAR(39)&amp;"!r2c"&amp;$C158,0),variables,2,0)</f>
        <v>10885</v>
      </c>
      <c r="H158" s="50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566615000</v>
      </c>
    </row>
    <row r="159" spans="1:8" x14ac:dyDescent="0.3">
      <c r="A159" s="47" t="s">
        <v>986</v>
      </c>
      <c r="B159" s="47">
        <f t="shared" si="269"/>
        <v>5</v>
      </c>
      <c r="C159" s="47">
        <f t="shared" si="270"/>
        <v>28</v>
      </c>
      <c r="E159" s="47">
        <f t="shared" ref="E159" si="319">plan_id</f>
        <v>25</v>
      </c>
      <c r="F159" s="47">
        <f t="shared" ca="1" si="267"/>
        <v>2016</v>
      </c>
      <c r="G159" s="47">
        <f t="shared" ref="G159" ca="1" si="320">VLOOKUP(INDIRECT(CHAR(39)&amp;$A159&amp;CHAR(39)&amp;"!r2c"&amp;$C159,0),variables,2,0)</f>
        <v>10886</v>
      </c>
      <c r="H159" s="50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323946000</v>
      </c>
    </row>
    <row r="160" spans="1:8" x14ac:dyDescent="0.3">
      <c r="A160" s="47" t="s">
        <v>986</v>
      </c>
      <c r="B160" s="47">
        <f t="shared" si="269"/>
        <v>5</v>
      </c>
      <c r="C160" s="47">
        <f t="shared" si="270"/>
        <v>29</v>
      </c>
      <c r="E160" s="47">
        <f t="shared" ref="E160" si="321">plan_id</f>
        <v>25</v>
      </c>
      <c r="F160" s="47">
        <f t="shared" ca="1" si="267"/>
        <v>2016</v>
      </c>
      <c r="G160" s="47">
        <f t="shared" ref="G160" ca="1" si="322">VLOOKUP(INDIRECT(CHAR(39)&amp;$A160&amp;CHAR(39)&amp;"!r2c"&amp;$C160,0),variables,2,0)</f>
        <v>10887</v>
      </c>
      <c r="H160" s="50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242669000</v>
      </c>
    </row>
    <row r="161" spans="1:8" x14ac:dyDescent="0.3">
      <c r="A161" s="47" t="s">
        <v>986</v>
      </c>
      <c r="B161" s="47">
        <f t="shared" si="269"/>
        <v>5</v>
      </c>
      <c r="C161" s="47">
        <f t="shared" si="270"/>
        <v>30</v>
      </c>
      <c r="E161" s="47">
        <f t="shared" ref="E161" si="323">plan_id</f>
        <v>25</v>
      </c>
      <c r="F161" s="47">
        <f t="shared" ca="1" si="267"/>
        <v>2016</v>
      </c>
      <c r="G161" s="47">
        <f t="shared" ref="G161" ca="1" si="324">VLOOKUP(INDIRECT(CHAR(39)&amp;$A161&amp;CHAR(39)&amp;"!r2c"&amp;$C161,0),variables,2,0)</f>
        <v>10883</v>
      </c>
      <c r="H161" s="50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0.57172153931682002</v>
      </c>
    </row>
    <row r="162" spans="1:8" x14ac:dyDescent="0.3">
      <c r="A162" s="47" t="s">
        <v>986</v>
      </c>
      <c r="B162" s="47">
        <f t="shared" si="269"/>
        <v>5</v>
      </c>
      <c r="C162" s="47">
        <f t="shared" si="270"/>
        <v>31</v>
      </c>
      <c r="E162" s="47">
        <f t="shared" ref="E162" si="325">plan_id</f>
        <v>25</v>
      </c>
      <c r="F162" s="47">
        <f t="shared" ca="1" si="267"/>
        <v>2016</v>
      </c>
      <c r="G162" s="47">
        <f t="shared" ref="G162" ca="1" si="326">VLOOKUP(INDIRECT(CHAR(39)&amp;$A162&amp;CHAR(39)&amp;"!r2c"&amp;$C162,0),variables,2,0)</f>
        <v>10889</v>
      </c>
      <c r="H162" s="50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172304000</v>
      </c>
    </row>
    <row r="163" spans="1:8" x14ac:dyDescent="0.3">
      <c r="A163" s="47" t="s">
        <v>986</v>
      </c>
      <c r="B163" s="47">
        <f t="shared" si="269"/>
        <v>5</v>
      </c>
      <c r="C163" s="47">
        <f t="shared" si="270"/>
        <v>32</v>
      </c>
      <c r="E163" s="47">
        <f t="shared" ref="E163" si="327">plan_id</f>
        <v>25</v>
      </c>
      <c r="F163" s="47">
        <f t="shared" ca="1" si="267"/>
        <v>2016</v>
      </c>
      <c r="G163" s="47">
        <f t="shared" ref="G163" ca="1" si="328">VLOOKUP(INDIRECT(CHAR(39)&amp;$A163&amp;CHAR(39)&amp;"!r2c"&amp;$C163,0),variables,2,0)</f>
        <v>10890</v>
      </c>
      <c r="H163" s="50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1049226000</v>
      </c>
    </row>
    <row r="164" spans="1:8" x14ac:dyDescent="0.3">
      <c r="A164" s="47" t="s">
        <v>986</v>
      </c>
      <c r="B164" s="47">
        <f t="shared" si="269"/>
        <v>5</v>
      </c>
      <c r="C164" s="47">
        <f t="shared" si="270"/>
        <v>33</v>
      </c>
      <c r="E164" s="47">
        <f t="shared" ref="E164" si="329">plan_id</f>
        <v>25</v>
      </c>
      <c r="F164" s="47">
        <f t="shared" ca="1" si="267"/>
        <v>2016</v>
      </c>
      <c r="G164" s="47">
        <f t="shared" ref="G164" ca="1" si="330">VLOOKUP(INDIRECT(CHAR(39)&amp;$A164&amp;CHAR(39)&amp;"!r2c"&amp;$C164,0),variables,2,0)</f>
        <v>10891</v>
      </c>
      <c r="H164" s="50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3">
      <c r="A165" s="47" t="s">
        <v>986</v>
      </c>
      <c r="B165" s="47">
        <f t="shared" si="269"/>
        <v>5</v>
      </c>
      <c r="C165" s="47">
        <f t="shared" si="270"/>
        <v>34</v>
      </c>
      <c r="E165" s="47">
        <f t="shared" ref="E165" si="331">plan_id</f>
        <v>25</v>
      </c>
      <c r="F165" s="47">
        <f t="shared" ca="1" si="267"/>
        <v>2016</v>
      </c>
      <c r="G165" s="47">
        <f t="shared" ref="G165" ca="1" si="332">VLOOKUP(INDIRECT(CHAR(39)&amp;$A165&amp;CHAR(39)&amp;"!r2c"&amp;$C165,0),variables,2,0)</f>
        <v>10892</v>
      </c>
      <c r="H165" s="50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-51502123</v>
      </c>
    </row>
    <row r="166" spans="1:8" x14ac:dyDescent="0.3">
      <c r="A166" s="47" t="s">
        <v>986</v>
      </c>
      <c r="B166" s="47">
        <f t="shared" si="269"/>
        <v>5</v>
      </c>
      <c r="C166" s="47">
        <f t="shared" si="270"/>
        <v>35</v>
      </c>
      <c r="E166" s="47">
        <f t="shared" ref="E166" si="333">plan_id</f>
        <v>25</v>
      </c>
      <c r="F166" s="47">
        <f t="shared" ca="1" si="267"/>
        <v>2016</v>
      </c>
      <c r="G166" s="47">
        <f t="shared" ref="G166" ca="1" si="334">VLOOKUP(INDIRECT(CHAR(39)&amp;$A166&amp;CHAR(39)&amp;"!r2c"&amp;$C166,0),variables,2,0)</f>
        <v>10893</v>
      </c>
      <c r="H166" s="50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257804762</v>
      </c>
    </row>
    <row r="167" spans="1:8" x14ac:dyDescent="0.3">
      <c r="A167" s="47" t="s">
        <v>986</v>
      </c>
      <c r="B167" s="47">
        <f t="shared" si="269"/>
        <v>5</v>
      </c>
      <c r="C167" s="47">
        <f t="shared" si="270"/>
        <v>36</v>
      </c>
      <c r="E167" s="47">
        <f t="shared" ref="E167" si="335">plan_id</f>
        <v>25</v>
      </c>
      <c r="F167" s="47">
        <f t="shared" ca="1" si="267"/>
        <v>2016</v>
      </c>
      <c r="G167" s="47">
        <f t="shared" ref="G167" ca="1" si="336">VLOOKUP(INDIRECT(CHAR(39)&amp;$A167&amp;CHAR(39)&amp;"!r2c"&amp;$C167,0),variables,2,0)</f>
        <v>10894</v>
      </c>
      <c r="H167" s="50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-96024000</v>
      </c>
    </row>
    <row r="168" spans="1:8" x14ac:dyDescent="0.3">
      <c r="A168" s="47" t="s">
        <v>986</v>
      </c>
      <c r="B168" s="47">
        <f t="shared" si="269"/>
        <v>5</v>
      </c>
      <c r="C168" s="47">
        <f t="shared" si="270"/>
        <v>37</v>
      </c>
      <c r="E168" s="47">
        <f t="shared" ref="E168" si="337">plan_id</f>
        <v>25</v>
      </c>
      <c r="F168" s="47">
        <f t="shared" ca="1" si="267"/>
        <v>2016</v>
      </c>
      <c r="G168" s="47">
        <f t="shared" ref="G168" ca="1" si="338">VLOOKUP(INDIRECT(CHAR(39)&amp;$A168&amp;CHAR(39)&amp;"!r2c"&amp;$C168,0),variables,2,0)</f>
        <v>10895</v>
      </c>
      <c r="H168" s="50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-675220000</v>
      </c>
    </row>
    <row r="169" spans="1:8" x14ac:dyDescent="0.3">
      <c r="A169" s="47" t="s">
        <v>986</v>
      </c>
      <c r="B169" s="47">
        <f t="shared" si="269"/>
        <v>5</v>
      </c>
      <c r="C169" s="47">
        <f t="shared" si="270"/>
        <v>38</v>
      </c>
      <c r="E169" s="47">
        <f t="shared" ref="E169" si="339">plan_id</f>
        <v>25</v>
      </c>
      <c r="F169" s="47">
        <f t="shared" ca="1" si="267"/>
        <v>2016</v>
      </c>
      <c r="G169" s="47">
        <f t="shared" ref="G169" ca="1" si="340">VLOOKUP(INDIRECT(CHAR(39)&amp;$A169&amp;CHAR(39)&amp;"!r2c"&amp;$C169,0),variables,2,0)</f>
        <v>10896</v>
      </c>
      <c r="H169" s="50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89892092</v>
      </c>
    </row>
    <row r="170" spans="1:8" x14ac:dyDescent="0.3">
      <c r="A170" s="47" t="s">
        <v>986</v>
      </c>
      <c r="B170" s="47">
        <f t="shared" si="269"/>
        <v>5</v>
      </c>
      <c r="C170" s="47">
        <f t="shared" si="270"/>
        <v>39</v>
      </c>
      <c r="E170" s="47">
        <f t="shared" ref="E170" si="341">plan_id</f>
        <v>25</v>
      </c>
      <c r="F170" s="47">
        <f t="shared" ca="1" si="267"/>
        <v>2016</v>
      </c>
      <c r="G170" s="47">
        <f t="shared" ref="G170" ca="1" si="342">VLOOKUP(INDIRECT(CHAR(39)&amp;$A170&amp;CHAR(39)&amp;"!r2c"&amp;$C170,0),variables,2,0)</f>
        <v>10897</v>
      </c>
      <c r="H170" s="50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7242000</v>
      </c>
    </row>
    <row r="171" spans="1:8" x14ac:dyDescent="0.3">
      <c r="A171" s="47" t="s">
        <v>986</v>
      </c>
      <c r="B171" s="47">
        <f t="shared" si="269"/>
        <v>5</v>
      </c>
      <c r="C171" s="47">
        <f t="shared" si="270"/>
        <v>40</v>
      </c>
      <c r="E171" s="47">
        <f t="shared" ref="E171" si="343">plan_id</f>
        <v>25</v>
      </c>
      <c r="F171" s="47">
        <f t="shared" ca="1" si="267"/>
        <v>2016</v>
      </c>
      <c r="G171" s="47">
        <f t="shared" ref="G171" ca="1" si="344">VLOOKUP(INDIRECT(CHAR(39)&amp;$A171&amp;CHAR(39)&amp;"!r2c"&amp;$C171,0),variables,2,0)</f>
        <v>10898</v>
      </c>
      <c r="H171" s="50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</row>
    <row r="172" spans="1:8" x14ac:dyDescent="0.3">
      <c r="A172" s="47" t="s">
        <v>986</v>
      </c>
      <c r="B172" s="47">
        <f t="shared" si="269"/>
        <v>5</v>
      </c>
      <c r="C172" s="47">
        <f t="shared" si="270"/>
        <v>41</v>
      </c>
      <c r="E172" s="47">
        <f t="shared" ref="E172" si="345">plan_id</f>
        <v>25</v>
      </c>
      <c r="F172" s="47">
        <f t="shared" ca="1" si="267"/>
        <v>2016</v>
      </c>
      <c r="G172" s="47">
        <f t="shared" ref="G172" ca="1" si="346">VLOOKUP(INDIRECT(CHAR(39)&amp;$A172&amp;CHAR(39)&amp;"!r2c"&amp;$C172,0),variables,2,0)</f>
        <v>10899</v>
      </c>
      <c r="H172" s="50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</row>
    <row r="173" spans="1:8" x14ac:dyDescent="0.3">
      <c r="A173" s="47" t="s">
        <v>986</v>
      </c>
      <c r="B173" s="47">
        <f t="shared" si="269"/>
        <v>5</v>
      </c>
      <c r="C173" s="47">
        <f t="shared" si="270"/>
        <v>42</v>
      </c>
      <c r="E173" s="47">
        <f t="shared" ref="E173" si="347">plan_id</f>
        <v>25</v>
      </c>
      <c r="F173" s="47">
        <f t="shared" ca="1" si="267"/>
        <v>2016</v>
      </c>
      <c r="G173" s="47">
        <f t="shared" ref="G173" ca="1" si="348">VLOOKUP(INDIRECT(CHAR(39)&amp;$A173&amp;CHAR(39)&amp;"!r2c"&amp;$C173,0),variables,2,0)</f>
        <v>11006</v>
      </c>
      <c r="H173" s="50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-239000</v>
      </c>
    </row>
    <row r="174" spans="1:8" x14ac:dyDescent="0.3">
      <c r="A174" s="47" t="s">
        <v>986</v>
      </c>
      <c r="B174" s="47">
        <f t="shared" si="269"/>
        <v>5</v>
      </c>
      <c r="C174" s="47">
        <f t="shared" si="270"/>
        <v>43</v>
      </c>
      <c r="E174" s="47">
        <f t="shared" ref="E174" si="349">plan_id</f>
        <v>25</v>
      </c>
      <c r="F174" s="47">
        <f t="shared" ca="1" si="267"/>
        <v>2016</v>
      </c>
      <c r="G174" s="47">
        <f t="shared" ref="G174" ca="1" si="350">VLOOKUP(INDIRECT(CHAR(39)&amp;$A174&amp;CHAR(39)&amp;"!r2c"&amp;$C174,0),variables,2,0)</f>
        <v>10900</v>
      </c>
      <c r="H174" s="50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753483731</v>
      </c>
    </row>
    <row r="175" spans="1:8" x14ac:dyDescent="0.3">
      <c r="A175" s="47" t="s">
        <v>986</v>
      </c>
      <c r="B175" s="47">
        <f t="shared" si="269"/>
        <v>5</v>
      </c>
      <c r="C175" s="47">
        <f t="shared" si="270"/>
        <v>44</v>
      </c>
      <c r="E175" s="47">
        <f t="shared" ref="E175" si="351">plan_id</f>
        <v>25</v>
      </c>
      <c r="F175" s="47">
        <f t="shared" ca="1" si="267"/>
        <v>2016</v>
      </c>
      <c r="G175" s="47">
        <f t="shared" ref="G175" ca="1" si="352">VLOOKUP(INDIRECT(CHAR(39)&amp;$A175&amp;CHAR(39)&amp;"!r2c"&amp;$C175,0),variables,2,0)</f>
        <v>10901</v>
      </c>
      <c r="H175" s="50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7.0000000000000007E-2</v>
      </c>
    </row>
    <row r="176" spans="1:8" x14ac:dyDescent="0.3">
      <c r="A176" s="47" t="s">
        <v>986</v>
      </c>
      <c r="B176" s="47">
        <f t="shared" si="269"/>
        <v>5</v>
      </c>
      <c r="C176" s="47">
        <f t="shared" si="270"/>
        <v>45</v>
      </c>
      <c r="E176" s="47">
        <f t="shared" ref="E176" si="353">plan_id</f>
        <v>25</v>
      </c>
      <c r="F176" s="47">
        <f t="shared" ca="1" si="267"/>
        <v>2016</v>
      </c>
      <c r="G176" s="47">
        <f t="shared" ref="G176" ca="1" si="354">VLOOKUP(INDIRECT(CHAR(39)&amp;$A176&amp;CHAR(39)&amp;"!r2c"&amp;$C176,0),variables,2,0)</f>
        <v>10902</v>
      </c>
      <c r="H176" s="50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0.08</v>
      </c>
    </row>
    <row r="177" spans="1:8" x14ac:dyDescent="0.3">
      <c r="A177" s="47" t="s">
        <v>986</v>
      </c>
      <c r="B177" s="47">
        <f t="shared" si="269"/>
        <v>5</v>
      </c>
      <c r="C177" s="47">
        <f t="shared" si="270"/>
        <v>46</v>
      </c>
      <c r="E177" s="47">
        <f t="shared" ref="E177" si="355">plan_id</f>
        <v>25</v>
      </c>
      <c r="F177" s="47">
        <f t="shared" ca="1" si="267"/>
        <v>2016</v>
      </c>
      <c r="G177" s="47">
        <f t="shared" ref="G177" ca="1" si="356">VLOOKUP(INDIRECT(CHAR(39)&amp;$A177&amp;CHAR(39)&amp;"!r2c"&amp;$C177,0),variables,2,0)</f>
        <v>10903</v>
      </c>
      <c r="H177" s="50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0.09</v>
      </c>
    </row>
    <row r="178" spans="1:8" x14ac:dyDescent="0.3">
      <c r="A178" s="47" t="s">
        <v>986</v>
      </c>
      <c r="B178" s="47">
        <f t="shared" si="269"/>
        <v>5</v>
      </c>
      <c r="C178" s="47">
        <f t="shared" si="270"/>
        <v>47</v>
      </c>
      <c r="E178" s="47">
        <f t="shared" ref="E178" si="357">plan_id</f>
        <v>25</v>
      </c>
      <c r="F178" s="47">
        <f t="shared" ca="1" si="267"/>
        <v>2016</v>
      </c>
      <c r="G178" s="47">
        <f t="shared" ref="G178" ca="1" si="358">VLOOKUP(INDIRECT(CHAR(39)&amp;$A178&amp;CHAR(39)&amp;"!r2c"&amp;$C178,0),variables,2,0)</f>
        <v>10904</v>
      </c>
      <c r="H178" s="50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7199118000</v>
      </c>
    </row>
    <row r="179" spans="1:8" x14ac:dyDescent="0.3">
      <c r="A179" s="47" t="s">
        <v>986</v>
      </c>
      <c r="B179" s="47">
        <f t="shared" si="269"/>
        <v>5</v>
      </c>
      <c r="C179" s="47">
        <f t="shared" si="270"/>
        <v>48</v>
      </c>
      <c r="E179" s="47">
        <f t="shared" ref="E179" si="359">plan_id</f>
        <v>25</v>
      </c>
      <c r="F179" s="47">
        <f t="shared" ca="1" si="267"/>
        <v>2016</v>
      </c>
      <c r="G179" s="47">
        <f t="shared" ref="G179" ca="1" si="360">VLOOKUP(INDIRECT(CHAR(39)&amp;$A179&amp;CHAR(39)&amp;"!r2c"&amp;$C179,0),variables,2,0)</f>
        <v>10905</v>
      </c>
      <c r="H179" s="50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5589598000</v>
      </c>
    </row>
    <row r="180" spans="1:8" x14ac:dyDescent="0.3">
      <c r="A180" s="47" t="s">
        <v>986</v>
      </c>
      <c r="B180" s="47">
        <f t="shared" si="269"/>
        <v>5</v>
      </c>
      <c r="C180" s="47">
        <f t="shared" si="270"/>
        <v>49</v>
      </c>
      <c r="E180" s="47">
        <f t="shared" ref="E180" si="361">plan_id</f>
        <v>25</v>
      </c>
      <c r="F180" s="47">
        <f t="shared" ca="1" si="267"/>
        <v>2016</v>
      </c>
      <c r="G180" s="47">
        <f t="shared" ref="G180" ca="1" si="362">VLOOKUP(INDIRECT(CHAR(39)&amp;$A180&amp;CHAR(39)&amp;"!r2c"&amp;$C180,0),variables,2,0)</f>
        <v>10906</v>
      </c>
      <c r="H180" s="50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4232040000</v>
      </c>
    </row>
    <row r="181" spans="1:8" x14ac:dyDescent="0.3">
      <c r="A181" s="47" t="s">
        <v>986</v>
      </c>
      <c r="B181" s="47">
        <f t="shared" si="269"/>
        <v>5</v>
      </c>
      <c r="C181" s="47">
        <f t="shared" si="270"/>
        <v>50</v>
      </c>
      <c r="E181" s="47">
        <f t="shared" ref="E181" si="363">plan_id</f>
        <v>25</v>
      </c>
      <c r="F181" s="47">
        <f t="shared" ca="1" si="267"/>
        <v>2016</v>
      </c>
      <c r="G181" s="47">
        <f t="shared" ref="G181" ca="1" si="364">VLOOKUP(INDIRECT(CHAR(39)&amp;$A181&amp;CHAR(39)&amp;"!r2c"&amp;$C181,0),variables,2,0)</f>
        <v>10907</v>
      </c>
      <c r="H181" s="50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0</v>
      </c>
    </row>
    <row r="182" spans="1:8" x14ac:dyDescent="0.3">
      <c r="A182" s="47" t="s">
        <v>986</v>
      </c>
      <c r="B182" s="47">
        <f t="shared" si="269"/>
        <v>5</v>
      </c>
      <c r="C182" s="47">
        <f t="shared" si="270"/>
        <v>51</v>
      </c>
      <c r="E182" s="47">
        <f t="shared" ref="E182" si="365">plan_id</f>
        <v>25</v>
      </c>
      <c r="F182" s="47">
        <f t="shared" ca="1" si="267"/>
        <v>2016</v>
      </c>
      <c r="G182" s="47">
        <f t="shared" ref="G182" ca="1" si="366">VLOOKUP(INDIRECT(CHAR(39)&amp;$A182&amp;CHAR(39)&amp;"!r2c"&amp;$C182,0),variables,2,0)</f>
        <v>10860</v>
      </c>
      <c r="H182" s="50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13456876000</v>
      </c>
    </row>
    <row r="183" spans="1:8" x14ac:dyDescent="0.3">
      <c r="A183" s="47" t="s">
        <v>986</v>
      </c>
      <c r="B183" s="47">
        <f t="shared" si="269"/>
        <v>5</v>
      </c>
      <c r="C183" s="47">
        <f t="shared" si="270"/>
        <v>52</v>
      </c>
      <c r="E183" s="47">
        <f t="shared" ref="E183" si="367">plan_id</f>
        <v>25</v>
      </c>
      <c r="F183" s="47">
        <f t="shared" ca="1" si="267"/>
        <v>2016</v>
      </c>
      <c r="G183" s="47">
        <f t="shared" ref="G183" ca="1" si="368">VLOOKUP(INDIRECT(CHAR(39)&amp;$A183&amp;CHAR(39)&amp;"!r2c"&amp;$C183,0),variables,2,0)</f>
        <v>10909</v>
      </c>
      <c r="H183" s="50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172304000</v>
      </c>
    </row>
    <row r="184" spans="1:8" x14ac:dyDescent="0.3">
      <c r="A184" s="47" t="s">
        <v>986</v>
      </c>
      <c r="B184" s="47">
        <f t="shared" si="269"/>
        <v>5</v>
      </c>
      <c r="C184" s="47">
        <f t="shared" si="270"/>
        <v>53</v>
      </c>
      <c r="E184" s="47">
        <f t="shared" ref="E184" si="369">plan_id</f>
        <v>25</v>
      </c>
      <c r="F184" s="47">
        <f t="shared" ca="1" si="267"/>
        <v>2016</v>
      </c>
      <c r="G184" s="47">
        <f t="shared" ref="G184" ca="1" si="370">VLOOKUP(INDIRECT(CHAR(39)&amp;$A184&amp;CHAR(39)&amp;"!r2c"&amp;$C184,0),variables,2,0)</f>
        <v>10910</v>
      </c>
      <c r="H184" s="50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1049226000</v>
      </c>
    </row>
    <row r="185" spans="1:8" x14ac:dyDescent="0.3">
      <c r="A185" s="47" t="s">
        <v>986</v>
      </c>
      <c r="B185" s="47">
        <f t="shared" si="269"/>
        <v>5</v>
      </c>
      <c r="C185" s="47">
        <f t="shared" si="270"/>
        <v>54</v>
      </c>
      <c r="E185" s="47">
        <f t="shared" ref="E185" si="371">plan_id</f>
        <v>25</v>
      </c>
      <c r="F185" s="47">
        <f t="shared" ca="1" si="267"/>
        <v>2016</v>
      </c>
      <c r="G185" s="47">
        <f t="shared" ref="G185" ca="1" si="372">VLOOKUP(INDIRECT(CHAR(39)&amp;$A185&amp;CHAR(39)&amp;"!r2c"&amp;$C185,0),variables,2,0)</f>
        <v>10911</v>
      </c>
      <c r="H185" s="50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3">
      <c r="A186" s="47" t="s">
        <v>986</v>
      </c>
      <c r="B186" s="47">
        <f t="shared" si="269"/>
        <v>5</v>
      </c>
      <c r="C186" s="47">
        <f t="shared" si="270"/>
        <v>55</v>
      </c>
      <c r="E186" s="47">
        <f t="shared" ref="E186" si="373">plan_id</f>
        <v>25</v>
      </c>
      <c r="F186" s="47">
        <f t="shared" ca="1" si="267"/>
        <v>2016</v>
      </c>
      <c r="G186" s="47">
        <f t="shared" ref="G186" ca="1" si="374">VLOOKUP(INDIRECT(CHAR(39)&amp;$A186&amp;CHAR(39)&amp;"!r2c"&amp;$C186,0),variables,2,0)</f>
        <v>10912</v>
      </c>
      <c r="H186" s="50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-118947000</v>
      </c>
    </row>
    <row r="187" spans="1:8" x14ac:dyDescent="0.3">
      <c r="A187" s="47" t="s">
        <v>986</v>
      </c>
      <c r="B187" s="47">
        <f t="shared" si="269"/>
        <v>5</v>
      </c>
      <c r="C187" s="47">
        <f t="shared" si="270"/>
        <v>56</v>
      </c>
      <c r="E187" s="47">
        <f t="shared" ref="E187" si="375">plan_id</f>
        <v>25</v>
      </c>
      <c r="F187" s="47">
        <f t="shared" ca="1" si="267"/>
        <v>2016</v>
      </c>
      <c r="G187" s="47">
        <f t="shared" ref="G187" ca="1" si="376">VLOOKUP(INDIRECT(CHAR(39)&amp;$A187&amp;CHAR(39)&amp;"!r2c"&amp;$C187,0),variables,2,0)</f>
        <v>10913</v>
      </c>
      <c r="H187" s="50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0</v>
      </c>
    </row>
    <row r="188" spans="1:8" x14ac:dyDescent="0.3">
      <c r="A188" s="47" t="s">
        <v>986</v>
      </c>
      <c r="B188" s="47">
        <f t="shared" si="269"/>
        <v>5</v>
      </c>
      <c r="C188" s="47">
        <f t="shared" si="270"/>
        <v>57</v>
      </c>
      <c r="E188" s="47">
        <f t="shared" ref="E188" si="377">plan_id</f>
        <v>25</v>
      </c>
      <c r="F188" s="47">
        <f t="shared" ca="1" si="267"/>
        <v>2016</v>
      </c>
      <c r="G188" s="47">
        <f t="shared" ref="G188" ca="1" si="378">VLOOKUP(INDIRECT(CHAR(39)&amp;$A188&amp;CHAR(39)&amp;"!r2c"&amp;$C188,0),variables,2,0)</f>
        <v>10914</v>
      </c>
      <c r="H188" s="50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323946000</v>
      </c>
    </row>
    <row r="189" spans="1:8" x14ac:dyDescent="0.3">
      <c r="A189" s="47" t="s">
        <v>986</v>
      </c>
      <c r="B189" s="47">
        <f t="shared" si="269"/>
        <v>5</v>
      </c>
      <c r="C189" s="47">
        <f t="shared" si="270"/>
        <v>58</v>
      </c>
      <c r="E189" s="47">
        <f t="shared" ref="E189" si="379">plan_id</f>
        <v>25</v>
      </c>
      <c r="F189" s="47">
        <f t="shared" ca="1" si="267"/>
        <v>2016</v>
      </c>
      <c r="G189" s="47">
        <f t="shared" ref="G189" ca="1" si="380">VLOOKUP(INDIRECT(CHAR(39)&amp;$A189&amp;CHAR(39)&amp;"!r2c"&amp;$C189,0),variables,2,0)</f>
        <v>10915</v>
      </c>
      <c r="H189" s="50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96024000</v>
      </c>
    </row>
    <row r="190" spans="1:8" x14ac:dyDescent="0.3">
      <c r="A190" s="47" t="s">
        <v>986</v>
      </c>
      <c r="B190" s="47">
        <f t="shared" si="269"/>
        <v>5</v>
      </c>
      <c r="C190" s="47">
        <f t="shared" si="270"/>
        <v>59</v>
      </c>
      <c r="E190" s="47">
        <f t="shared" ref="E190" si="381">plan_id</f>
        <v>25</v>
      </c>
      <c r="F190" s="47">
        <f t="shared" ca="1" si="267"/>
        <v>2016</v>
      </c>
      <c r="G190" s="47">
        <f t="shared" ref="G190" ca="1" si="382">VLOOKUP(INDIRECT(CHAR(39)&amp;$A190&amp;CHAR(39)&amp;"!r2c"&amp;$C190,0),variables,2,0)</f>
        <v>10916</v>
      </c>
      <c r="H190" s="50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-49967000</v>
      </c>
    </row>
    <row r="191" spans="1:8" x14ac:dyDescent="0.3">
      <c r="A191" s="47" t="s">
        <v>986</v>
      </c>
      <c r="B191" s="47">
        <f t="shared" si="269"/>
        <v>5</v>
      </c>
      <c r="C191" s="47">
        <f t="shared" si="270"/>
        <v>60</v>
      </c>
      <c r="E191" s="47">
        <f t="shared" ref="E191" si="383">plan_id</f>
        <v>25</v>
      </c>
      <c r="F191" s="47">
        <f t="shared" ca="1" si="267"/>
        <v>2016</v>
      </c>
      <c r="G191" s="47">
        <f t="shared" ref="G191" ca="1" si="384">VLOOKUP(INDIRECT(CHAR(39)&amp;$A191&amp;CHAR(39)&amp;"!r2c"&amp;$C191,0),variables,2,0)</f>
        <v>10917</v>
      </c>
      <c r="H191" s="50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-732141000</v>
      </c>
    </row>
    <row r="192" spans="1:8" x14ac:dyDescent="0.3">
      <c r="A192" s="47" t="s">
        <v>986</v>
      </c>
      <c r="B192" s="47">
        <f t="shared" si="269"/>
        <v>5</v>
      </c>
      <c r="C192" s="47">
        <f t="shared" si="270"/>
        <v>61</v>
      </c>
      <c r="E192" s="47">
        <f t="shared" ref="E192" si="385">plan_id</f>
        <v>25</v>
      </c>
      <c r="F192" s="47">
        <f t="shared" ca="1" si="267"/>
        <v>2016</v>
      </c>
      <c r="G192" s="47">
        <f t="shared" ref="G192" ca="1" si="386">VLOOKUP(INDIRECT(CHAR(39)&amp;$A192&amp;CHAR(39)&amp;"!r2c"&amp;$C192,0),variables,2,0)</f>
        <v>10918</v>
      </c>
      <c r="H192" s="50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-10034000</v>
      </c>
    </row>
    <row r="193" spans="1:8" x14ac:dyDescent="0.3">
      <c r="A193" s="47" t="s">
        <v>986</v>
      </c>
      <c r="B193" s="47">
        <f t="shared" si="269"/>
        <v>5</v>
      </c>
      <c r="C193" s="47">
        <f t="shared" si="270"/>
        <v>62</v>
      </c>
      <c r="E193" s="47">
        <f t="shared" ref="E193" si="387">plan_id</f>
        <v>25</v>
      </c>
      <c r="F193" s="47">
        <f t="shared" ca="1" si="267"/>
        <v>2016</v>
      </c>
      <c r="G193" s="47">
        <f t="shared" ref="G193" ca="1" si="388">VLOOKUP(INDIRECT(CHAR(39)&amp;$A193&amp;CHAR(39)&amp;"!r2c"&amp;$C193,0),variables,2,0)</f>
        <v>10919</v>
      </c>
      <c r="H193" s="50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-742175000</v>
      </c>
    </row>
    <row r="194" spans="1:8" x14ac:dyDescent="0.3">
      <c r="A194" s="47" t="s">
        <v>986</v>
      </c>
      <c r="B194" s="47">
        <f t="shared" si="269"/>
        <v>5</v>
      </c>
      <c r="C194" s="47">
        <f t="shared" si="270"/>
        <v>63</v>
      </c>
      <c r="E194" s="47">
        <f t="shared" ref="E194" si="389">plan_id</f>
        <v>25</v>
      </c>
      <c r="F194" s="47">
        <f t="shared" ca="1" si="267"/>
        <v>2016</v>
      </c>
      <c r="G194" s="47">
        <f t="shared" ref="G194" ca="1" si="390">VLOOKUP(INDIRECT(CHAR(39)&amp;$A194&amp;CHAR(39)&amp;"!r2c"&amp;$C194,0),variables,2,0)</f>
        <v>10920</v>
      </c>
      <c r="H194" s="50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-7243000</v>
      </c>
    </row>
    <row r="195" spans="1:8" x14ac:dyDescent="0.3">
      <c r="A195" s="47" t="s">
        <v>986</v>
      </c>
      <c r="B195" s="47">
        <f t="shared" si="269"/>
        <v>5</v>
      </c>
      <c r="C195" s="47">
        <f t="shared" si="270"/>
        <v>64</v>
      </c>
      <c r="E195" s="47">
        <f t="shared" ref="E195" si="391">plan_id</f>
        <v>25</v>
      </c>
      <c r="F195" s="47">
        <f t="shared" ca="1" si="267"/>
        <v>2016</v>
      </c>
      <c r="G195" s="47">
        <f t="shared" ref="G195" ca="1" si="392">VLOOKUP(INDIRECT(CHAR(39)&amp;$A195&amp;CHAR(39)&amp;"!r2c"&amp;$C195,0),variables,2,0)</f>
        <v>10921</v>
      </c>
      <c r="H195" s="50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240000</v>
      </c>
    </row>
    <row r="196" spans="1:8" x14ac:dyDescent="0.3">
      <c r="A196" s="47" t="s">
        <v>986</v>
      </c>
      <c r="B196" s="47">
        <f t="shared" si="269"/>
        <v>5</v>
      </c>
      <c r="C196" s="47">
        <f t="shared" si="270"/>
        <v>65</v>
      </c>
      <c r="E196" s="47">
        <f t="shared" ref="E196" si="393">plan_id</f>
        <v>25</v>
      </c>
      <c r="F196" s="47">
        <f t="shared" ca="1" si="267"/>
        <v>2016</v>
      </c>
      <c r="G196" s="47">
        <f t="shared" ref="G196" ca="1" si="394">VLOOKUP(INDIRECT(CHAR(39)&amp;$A196&amp;CHAR(39)&amp;"!r2c"&amp;$C196,0),variables,2,0)</f>
        <v>10922</v>
      </c>
      <c r="H196" s="50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</row>
    <row r="197" spans="1:8" x14ac:dyDescent="0.3">
      <c r="A197" s="47" t="s">
        <v>986</v>
      </c>
      <c r="B197" s="47">
        <f t="shared" si="269"/>
        <v>5</v>
      </c>
      <c r="C197" s="47">
        <f t="shared" si="270"/>
        <v>66</v>
      </c>
      <c r="E197" s="47">
        <f t="shared" ref="E197" si="395">plan_id</f>
        <v>25</v>
      </c>
      <c r="F197" s="47">
        <f t="shared" ca="1" si="267"/>
        <v>2016</v>
      </c>
      <c r="G197" s="47">
        <f t="shared" ref="G197" ca="1" si="396">VLOOKUP(INDIRECT(CHAR(39)&amp;$A197&amp;CHAR(39)&amp;"!r2c"&amp;$C197,0),variables,2,0)</f>
        <v>10860</v>
      </c>
      <c r="H197" s="50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8606862000</v>
      </c>
    </row>
    <row r="198" spans="1:8" x14ac:dyDescent="0.3">
      <c r="A198" s="47" t="s">
        <v>986</v>
      </c>
      <c r="B198" s="47">
        <f t="shared" si="269"/>
        <v>5</v>
      </c>
      <c r="C198" s="47">
        <f t="shared" si="270"/>
        <v>67</v>
      </c>
      <c r="E198" s="47">
        <f t="shared" ref="E198" si="397">plan_id</f>
        <v>25</v>
      </c>
      <c r="F198" s="47">
        <f t="shared" ref="F198:F261" ca="1" si="398">INDIRECT(CHAR(39)&amp;$A198&amp;CHAR(39)&amp;"!r"&amp;$B198&amp;"c2",0)</f>
        <v>2016</v>
      </c>
      <c r="G198" s="47">
        <f t="shared" ref="G198" ca="1" si="399">VLOOKUP(INDIRECT(CHAR(39)&amp;$A198&amp;CHAR(39)&amp;"!r2c"&amp;$C198,0),variables,2,0)</f>
        <v>10923</v>
      </c>
      <c r="H198" s="50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5589598000</v>
      </c>
    </row>
    <row r="199" spans="1:8" x14ac:dyDescent="0.3">
      <c r="A199" s="47" t="s">
        <v>986</v>
      </c>
      <c r="B199" s="47">
        <f t="shared" ref="B199:B262" si="400">B134+1</f>
        <v>6</v>
      </c>
      <c r="C199" s="47">
        <f t="shared" ref="C199:C262" si="401">C134</f>
        <v>3</v>
      </c>
      <c r="E199" s="47">
        <f t="shared" ref="E199" si="402">plan_id</f>
        <v>25</v>
      </c>
      <c r="F199" s="47">
        <f t="shared" ca="1" si="398"/>
        <v>2017</v>
      </c>
      <c r="G199" s="47">
        <f t="shared" ref="G199" ca="1" si="403">VLOOKUP(INDIRECT(CHAR(39)&amp;$A199&amp;CHAR(39)&amp;"!r2c"&amp;$C199,0),variables,2,0)</f>
        <v>10861</v>
      </c>
      <c r="H199" s="50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30-Jun-2016</v>
      </c>
    </row>
    <row r="200" spans="1:8" x14ac:dyDescent="0.3">
      <c r="A200" s="47" t="s">
        <v>986</v>
      </c>
      <c r="B200" s="47">
        <f t="shared" si="400"/>
        <v>6</v>
      </c>
      <c r="C200" s="47">
        <f t="shared" si="401"/>
        <v>4</v>
      </c>
      <c r="E200" s="47">
        <f t="shared" ref="E200" si="404">plan_id</f>
        <v>25</v>
      </c>
      <c r="F200" s="47">
        <f t="shared" ca="1" si="398"/>
        <v>2017</v>
      </c>
      <c r="G200" s="47">
        <f t="shared" ref="G200" ca="1" si="405">VLOOKUP(INDIRECT(CHAR(39)&amp;$A200&amp;CHAR(39)&amp;"!r2c"&amp;$C200,0),variables,2,0)</f>
        <v>10862</v>
      </c>
      <c r="H200" s="50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</row>
    <row r="201" spans="1:8" x14ac:dyDescent="0.3">
      <c r="A201" s="47" t="s">
        <v>986</v>
      </c>
      <c r="B201" s="47">
        <f t="shared" si="400"/>
        <v>6</v>
      </c>
      <c r="C201" s="47">
        <f t="shared" si="401"/>
        <v>5</v>
      </c>
      <c r="E201" s="47">
        <f t="shared" ref="E201" si="406">plan_id</f>
        <v>25</v>
      </c>
      <c r="F201" s="47">
        <f t="shared" ca="1" si="398"/>
        <v>2017</v>
      </c>
      <c r="G201" s="47">
        <f t="shared" ref="G201" ca="1" si="407">VLOOKUP(INDIRECT(CHAR(39)&amp;$A201&amp;CHAR(39)&amp;"!r2c"&amp;$C201,0),variables,2,0)</f>
        <v>10863</v>
      </c>
      <c r="H201" s="50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</row>
    <row r="202" spans="1:8" x14ac:dyDescent="0.3">
      <c r="A202" s="47" t="s">
        <v>986</v>
      </c>
      <c r="B202" s="47">
        <f t="shared" si="400"/>
        <v>6</v>
      </c>
      <c r="C202" s="47">
        <f t="shared" si="401"/>
        <v>6</v>
      </c>
      <c r="E202" s="47">
        <f t="shared" ref="E202" si="408">plan_id</f>
        <v>25</v>
      </c>
      <c r="F202" s="47">
        <f t="shared" ca="1" si="398"/>
        <v>2017</v>
      </c>
      <c r="G202" s="47">
        <f t="shared" ref="G202" ca="1" si="409">VLOOKUP(INDIRECT(CHAR(39)&amp;$A202&amp;CHAR(39)&amp;"!r2c"&amp;$C202,0),variables,2,0)</f>
        <v>10864</v>
      </c>
      <c r="H202" s="50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34347</v>
      </c>
    </row>
    <row r="203" spans="1:8" x14ac:dyDescent="0.3">
      <c r="A203" s="47" t="s">
        <v>986</v>
      </c>
      <c r="B203" s="47">
        <f t="shared" si="400"/>
        <v>6</v>
      </c>
      <c r="C203" s="47">
        <f t="shared" si="401"/>
        <v>7</v>
      </c>
      <c r="E203" s="47">
        <f t="shared" ref="E203" si="410">plan_id</f>
        <v>25</v>
      </c>
      <c r="F203" s="47">
        <f t="shared" ca="1" si="398"/>
        <v>2017</v>
      </c>
      <c r="G203" s="47">
        <f t="shared" ref="G203" ca="1" si="411">VLOOKUP(INDIRECT(CHAR(39)&amp;$A203&amp;CHAR(39)&amp;"!r2c"&amp;$C203,0),variables,2,0)</f>
        <v>10865</v>
      </c>
      <c r="H203" s="50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5962</v>
      </c>
    </row>
    <row r="204" spans="1:8" x14ac:dyDescent="0.3">
      <c r="A204" s="47" t="s">
        <v>986</v>
      </c>
      <c r="B204" s="47">
        <f t="shared" si="400"/>
        <v>6</v>
      </c>
      <c r="C204" s="47">
        <f t="shared" si="401"/>
        <v>8</v>
      </c>
      <c r="E204" s="47">
        <f t="shared" ref="E204" si="412">plan_id</f>
        <v>25</v>
      </c>
      <c r="F204" s="47">
        <f t="shared" ca="1" si="398"/>
        <v>2017</v>
      </c>
      <c r="G204" s="47">
        <f t="shared" ref="G204" ca="1" si="413">VLOOKUP(INDIRECT(CHAR(39)&amp;$A204&amp;CHAR(39)&amp;"!r2c"&amp;$C204,0),variables,2,0)</f>
        <v>10866</v>
      </c>
      <c r="H204" s="50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11506</v>
      </c>
    </row>
    <row r="205" spans="1:8" x14ac:dyDescent="0.3">
      <c r="A205" s="47" t="s">
        <v>986</v>
      </c>
      <c r="B205" s="47">
        <f t="shared" si="400"/>
        <v>6</v>
      </c>
      <c r="C205" s="47">
        <f t="shared" si="401"/>
        <v>9</v>
      </c>
      <c r="E205" s="47">
        <f t="shared" ref="E205" si="414">plan_id</f>
        <v>25</v>
      </c>
      <c r="F205" s="47">
        <f t="shared" ca="1" si="398"/>
        <v>2017</v>
      </c>
      <c r="G205" s="47">
        <f t="shared" ref="G205" ca="1" si="415">VLOOKUP(INDIRECT(CHAR(39)&amp;$A205&amp;CHAR(39)&amp;"!r2c"&amp;$C205,0),variables,2,0)</f>
        <v>10867</v>
      </c>
      <c r="H205" s="50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14719</v>
      </c>
    </row>
    <row r="206" spans="1:8" x14ac:dyDescent="0.3">
      <c r="A206" s="47" t="s">
        <v>986</v>
      </c>
      <c r="B206" s="47">
        <f t="shared" si="400"/>
        <v>6</v>
      </c>
      <c r="C206" s="47">
        <f t="shared" si="401"/>
        <v>10</v>
      </c>
      <c r="E206" s="47">
        <f t="shared" ref="E206" si="416">plan_id</f>
        <v>25</v>
      </c>
      <c r="F206" s="47">
        <f t="shared" ca="1" si="398"/>
        <v>2017</v>
      </c>
      <c r="G206" s="47">
        <f t="shared" ref="G206" ca="1" si="417">VLOOKUP(INDIRECT(CHAR(39)&amp;$A206&amp;CHAR(39)&amp;"!r2c"&amp;$C206,0),variables,2,0)</f>
        <v>10868</v>
      </c>
      <c r="H206" s="50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66534</v>
      </c>
    </row>
    <row r="207" spans="1:8" x14ac:dyDescent="0.3">
      <c r="A207" s="47" t="s">
        <v>986</v>
      </c>
      <c r="B207" s="47">
        <f t="shared" si="400"/>
        <v>6</v>
      </c>
      <c r="C207" s="47">
        <f t="shared" si="401"/>
        <v>11</v>
      </c>
      <c r="E207" s="47">
        <f t="shared" ref="E207" si="418">plan_id</f>
        <v>25</v>
      </c>
      <c r="F207" s="47">
        <f t="shared" ca="1" si="398"/>
        <v>2017</v>
      </c>
      <c r="G207" s="47">
        <f t="shared" ref="G207" ca="1" si="419">VLOOKUP(INDIRECT(CHAR(39)&amp;$A207&amp;CHAR(39)&amp;"!r2c"&amp;$C207,0),variables,2,0)</f>
        <v>10869</v>
      </c>
      <c r="H207" s="50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0.08</v>
      </c>
    </row>
    <row r="208" spans="1:8" x14ac:dyDescent="0.3">
      <c r="A208" s="47" t="s">
        <v>986</v>
      </c>
      <c r="B208" s="47">
        <f t="shared" si="400"/>
        <v>6</v>
      </c>
      <c r="C208" s="47">
        <f t="shared" si="401"/>
        <v>12</v>
      </c>
      <c r="E208" s="47">
        <f t="shared" ref="E208" si="420">plan_id</f>
        <v>25</v>
      </c>
      <c r="F208" s="47">
        <f t="shared" ca="1" si="398"/>
        <v>2017</v>
      </c>
      <c r="G208" s="47">
        <f t="shared" ref="G208" ca="1" si="421">VLOOKUP(INDIRECT(CHAR(39)&amp;$A208&amp;CHAR(39)&amp;"!r2c"&amp;$C208,0),variables,2,0)</f>
        <v>10870</v>
      </c>
      <c r="H208" s="50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0</v>
      </c>
    </row>
    <row r="209" spans="1:8" x14ac:dyDescent="0.3">
      <c r="A209" s="47" t="s">
        <v>986</v>
      </c>
      <c r="B209" s="47">
        <f t="shared" si="400"/>
        <v>6</v>
      </c>
      <c r="C209" s="47">
        <f t="shared" si="401"/>
        <v>13</v>
      </c>
      <c r="E209" s="47">
        <f t="shared" ref="E209" si="422">plan_id</f>
        <v>25</v>
      </c>
      <c r="F209" s="47">
        <f t="shared" ca="1" si="398"/>
        <v>2017</v>
      </c>
      <c r="G209" s="47">
        <f t="shared" ref="G209" ca="1" si="423">VLOOKUP(INDIRECT(CHAR(39)&amp;$A209&amp;CHAR(39)&amp;"!r2c"&amp;$C209,0),variables,2,0)</f>
        <v>10871</v>
      </c>
      <c r="H209" s="50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0</v>
      </c>
    </row>
    <row r="210" spans="1:8" x14ac:dyDescent="0.3">
      <c r="A210" s="47" t="s">
        <v>986</v>
      </c>
      <c r="B210" s="47">
        <f t="shared" si="400"/>
        <v>6</v>
      </c>
      <c r="C210" s="47">
        <f t="shared" si="401"/>
        <v>14</v>
      </c>
      <c r="E210" s="47">
        <f t="shared" ref="E210" si="424">plan_id</f>
        <v>25</v>
      </c>
      <c r="F210" s="47">
        <f t="shared" ca="1" si="398"/>
        <v>2017</v>
      </c>
      <c r="G210" s="47">
        <f t="shared" ref="G210" ca="1" si="425">VLOOKUP(INDIRECT(CHAR(39)&amp;$A210&amp;CHAR(39)&amp;"!r2c"&amp;$C210,0),variables,2,0)</f>
        <v>10872</v>
      </c>
      <c r="H210" s="50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</row>
    <row r="211" spans="1:8" x14ac:dyDescent="0.3">
      <c r="A211" s="47" t="s">
        <v>986</v>
      </c>
      <c r="B211" s="47">
        <f t="shared" si="400"/>
        <v>6</v>
      </c>
      <c r="C211" s="47">
        <f t="shared" si="401"/>
        <v>15</v>
      </c>
      <c r="E211" s="47">
        <f t="shared" ref="E211" si="426">plan_id</f>
        <v>25</v>
      </c>
      <c r="F211" s="47">
        <f t="shared" ca="1" si="398"/>
        <v>2017</v>
      </c>
      <c r="G211" s="47">
        <f t="shared" ref="G211" ca="1" si="427">VLOOKUP(INDIRECT(CHAR(39)&amp;$A211&amp;CHAR(39)&amp;"!r2c"&amp;$C211,0),variables,2,0)</f>
        <v>10873</v>
      </c>
      <c r="H211" s="50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0.08</v>
      </c>
    </row>
    <row r="212" spans="1:8" x14ac:dyDescent="0.3">
      <c r="A212" s="47" t="s">
        <v>986</v>
      </c>
      <c r="B212" s="47">
        <f t="shared" si="400"/>
        <v>6</v>
      </c>
      <c r="C212" s="47">
        <f t="shared" si="401"/>
        <v>16</v>
      </c>
      <c r="E212" s="47">
        <f t="shared" ref="E212" si="428">plan_id</f>
        <v>25</v>
      </c>
      <c r="F212" s="47">
        <f t="shared" ca="1" si="398"/>
        <v>2017</v>
      </c>
      <c r="G212" s="47">
        <f t="shared" ref="G212" ca="1" si="429">VLOOKUP(INDIRECT(CHAR(39)&amp;$A212&amp;CHAR(39)&amp;"!r2c"&amp;$C212,0),variables,2,0)</f>
        <v>10874</v>
      </c>
      <c r="H212" s="50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0.08</v>
      </c>
    </row>
    <row r="213" spans="1:8" x14ac:dyDescent="0.3">
      <c r="A213" s="47" t="s">
        <v>986</v>
      </c>
      <c r="B213" s="47">
        <f t="shared" si="400"/>
        <v>6</v>
      </c>
      <c r="C213" s="47">
        <f t="shared" si="401"/>
        <v>17</v>
      </c>
      <c r="E213" s="47">
        <f t="shared" ref="E213" si="430">plan_id</f>
        <v>25</v>
      </c>
      <c r="F213" s="47">
        <f t="shared" ca="1" si="398"/>
        <v>2017</v>
      </c>
      <c r="G213" s="47">
        <f t="shared" ref="G213" ca="1" si="431">VLOOKUP(INDIRECT(CHAR(39)&amp;$A213&amp;CHAR(39)&amp;"!r2c"&amp;$C213,0),variables,2,0)</f>
        <v>10875</v>
      </c>
      <c r="H213" s="50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14112569000</v>
      </c>
    </row>
    <row r="214" spans="1:8" x14ac:dyDescent="0.3">
      <c r="A214" s="47" t="s">
        <v>986</v>
      </c>
      <c r="B214" s="47">
        <f t="shared" si="400"/>
        <v>6</v>
      </c>
      <c r="C214" s="47">
        <f t="shared" si="401"/>
        <v>18</v>
      </c>
      <c r="E214" s="47">
        <f t="shared" ref="E214" si="432">plan_id</f>
        <v>25</v>
      </c>
      <c r="F214" s="47">
        <f t="shared" ca="1" si="398"/>
        <v>2017</v>
      </c>
      <c r="G214" s="47">
        <f t="shared" ref="G214" ca="1" si="433">VLOOKUP(INDIRECT(CHAR(39)&amp;$A214&amp;CHAR(39)&amp;"!r2c"&amp;$C214,0),variables,2,0)</f>
        <v>10876</v>
      </c>
      <c r="H214" s="50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8943127000</v>
      </c>
    </row>
    <row r="215" spans="1:8" x14ac:dyDescent="0.3">
      <c r="A215" s="47" t="s">
        <v>986</v>
      </c>
      <c r="B215" s="47">
        <f t="shared" si="400"/>
        <v>6</v>
      </c>
      <c r="C215" s="47">
        <f t="shared" si="401"/>
        <v>19</v>
      </c>
      <c r="E215" s="47">
        <f t="shared" ref="E215" si="434">plan_id</f>
        <v>25</v>
      </c>
      <c r="F215" s="47">
        <f t="shared" ca="1" si="398"/>
        <v>2017</v>
      </c>
      <c r="G215" s="47">
        <f t="shared" ref="G215" ca="1" si="435">VLOOKUP(INDIRECT(CHAR(39)&amp;$A215&amp;CHAR(39)&amp;"!r2c"&amp;$C215,0),variables,2,0)</f>
        <v>10877</v>
      </c>
      <c r="H215" s="50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5169442000</v>
      </c>
    </row>
    <row r="216" spans="1:8" x14ac:dyDescent="0.3">
      <c r="A216" s="47" t="s">
        <v>986</v>
      </c>
      <c r="B216" s="47">
        <f t="shared" si="400"/>
        <v>6</v>
      </c>
      <c r="C216" s="47">
        <f t="shared" si="401"/>
        <v>20</v>
      </c>
      <c r="E216" s="47">
        <f t="shared" ref="E216" si="436">plan_id</f>
        <v>25</v>
      </c>
      <c r="F216" s="47">
        <f t="shared" ca="1" si="398"/>
        <v>2017</v>
      </c>
      <c r="G216" s="47">
        <f t="shared" ref="G216" ca="1" si="437">VLOOKUP(INDIRECT(CHAR(39)&amp;$A216&amp;CHAR(39)&amp;"!r2c"&amp;$C216,0),variables,2,0)</f>
        <v>10878</v>
      </c>
      <c r="H216" s="50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0.63370000000000004</v>
      </c>
    </row>
    <row r="217" spans="1:8" x14ac:dyDescent="0.3">
      <c r="A217" s="47" t="s">
        <v>986</v>
      </c>
      <c r="B217" s="47">
        <f t="shared" si="400"/>
        <v>6</v>
      </c>
      <c r="C217" s="47">
        <f t="shared" si="401"/>
        <v>21</v>
      </c>
      <c r="E217" s="47">
        <f t="shared" ref="E217" si="438">plan_id</f>
        <v>25</v>
      </c>
      <c r="F217" s="47">
        <f t="shared" ca="1" si="398"/>
        <v>2017</v>
      </c>
      <c r="G217" s="47">
        <f t="shared" ref="G217" ca="1" si="439">VLOOKUP(INDIRECT(CHAR(39)&amp;$A217&amp;CHAR(39)&amp;"!r2c"&amp;$C217,0),variables,2,0)</f>
        <v>10879</v>
      </c>
      <c r="H217" s="50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1247884000</v>
      </c>
    </row>
    <row r="218" spans="1:8" x14ac:dyDescent="0.3">
      <c r="A218" s="47" t="s">
        <v>986</v>
      </c>
      <c r="B218" s="47">
        <f t="shared" si="400"/>
        <v>6</v>
      </c>
      <c r="C218" s="47">
        <f t="shared" si="401"/>
        <v>22</v>
      </c>
      <c r="E218" s="47">
        <f t="shared" ref="E218" si="440">plan_id</f>
        <v>25</v>
      </c>
      <c r="F218" s="47">
        <f t="shared" ca="1" si="398"/>
        <v>2017</v>
      </c>
      <c r="G218" s="47">
        <f t="shared" ref="G218" ca="1" si="441">VLOOKUP(INDIRECT(CHAR(39)&amp;$A218&amp;CHAR(39)&amp;"!r2c"&amp;$C218,0),variables,2,0)</f>
        <v>10880</v>
      </c>
      <c r="H218" s="50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410306334</v>
      </c>
    </row>
    <row r="219" spans="1:8" x14ac:dyDescent="0.3">
      <c r="A219" s="47" t="s">
        <v>986</v>
      </c>
      <c r="B219" s="47">
        <f t="shared" si="400"/>
        <v>6</v>
      </c>
      <c r="C219" s="47">
        <f t="shared" si="401"/>
        <v>23</v>
      </c>
      <c r="E219" s="47">
        <f t="shared" ref="E219" si="442">plan_id</f>
        <v>25</v>
      </c>
      <c r="F219" s="47">
        <f t="shared" ca="1" si="398"/>
        <v>2017</v>
      </c>
      <c r="G219" s="47">
        <f t="shared" ref="G219" ca="1" si="443">VLOOKUP(INDIRECT(CHAR(39)&amp;$A219&amp;CHAR(39)&amp;"!r2c"&amp;$C219,0),variables,2,0)</f>
        <v>10881</v>
      </c>
      <c r="H219" s="50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138662493</v>
      </c>
    </row>
    <row r="220" spans="1:8" x14ac:dyDescent="0.3">
      <c r="A220" s="47" t="s">
        <v>986</v>
      </c>
      <c r="B220" s="47">
        <f t="shared" si="400"/>
        <v>6</v>
      </c>
      <c r="C220" s="47">
        <f t="shared" si="401"/>
        <v>24</v>
      </c>
      <c r="E220" s="47">
        <f t="shared" ref="E220" si="444">plan_id</f>
        <v>25</v>
      </c>
      <c r="F220" s="47">
        <f t="shared" ca="1" si="398"/>
        <v>2017</v>
      </c>
      <c r="G220" s="47">
        <f t="shared" ref="G220" ca="1" si="445">VLOOKUP(INDIRECT(CHAR(39)&amp;$A220&amp;CHAR(39)&amp;"!r2c"&amp;$C220,0),variables,2,0)</f>
        <v>10882</v>
      </c>
      <c r="H220" s="50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92941406</v>
      </c>
    </row>
    <row r="221" spans="1:8" x14ac:dyDescent="0.3">
      <c r="A221" s="47" t="s">
        <v>986</v>
      </c>
      <c r="B221" s="47">
        <f t="shared" si="400"/>
        <v>6</v>
      </c>
      <c r="C221" s="47">
        <f t="shared" si="401"/>
        <v>25</v>
      </c>
      <c r="E221" s="47">
        <f t="shared" ref="E221" si="446">plan_id</f>
        <v>25</v>
      </c>
      <c r="F221" s="47">
        <f t="shared" ca="1" si="398"/>
        <v>2017</v>
      </c>
      <c r="G221" s="47">
        <f t="shared" ref="G221" ca="1" si="447">VLOOKUP(INDIRECT(CHAR(39)&amp;$A221&amp;CHAR(39)&amp;"!r2c"&amp;$C221,0),variables,2,0)</f>
        <v>10883</v>
      </c>
      <c r="H221" s="50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0.29551304448169863</v>
      </c>
    </row>
    <row r="222" spans="1:8" x14ac:dyDescent="0.3">
      <c r="A222" s="47" t="s">
        <v>986</v>
      </c>
      <c r="B222" s="47">
        <f t="shared" si="400"/>
        <v>6</v>
      </c>
      <c r="C222" s="47">
        <f t="shared" si="401"/>
        <v>26</v>
      </c>
      <c r="E222" s="47">
        <f t="shared" ref="E222" si="448">plan_id</f>
        <v>25</v>
      </c>
      <c r="F222" s="47">
        <f t="shared" ca="1" si="398"/>
        <v>2017</v>
      </c>
      <c r="G222" s="47">
        <f t="shared" ref="G222" ca="1" si="449">VLOOKUP(INDIRECT(CHAR(39)&amp;$A222&amp;CHAR(39)&amp;"!r2c"&amp;$C222,0),variables,2,0)</f>
        <v>10884</v>
      </c>
      <c r="H222" s="50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0.29070000000000001</v>
      </c>
    </row>
    <row r="223" spans="1:8" x14ac:dyDescent="0.3">
      <c r="A223" s="47" t="s">
        <v>986</v>
      </c>
      <c r="B223" s="47">
        <f t="shared" si="400"/>
        <v>6</v>
      </c>
      <c r="C223" s="47">
        <f t="shared" si="401"/>
        <v>27</v>
      </c>
      <c r="E223" s="47">
        <f t="shared" ref="E223" si="450">plan_id</f>
        <v>25</v>
      </c>
      <c r="F223" s="47">
        <f t="shared" ca="1" si="398"/>
        <v>2017</v>
      </c>
      <c r="G223" s="47">
        <f t="shared" ref="G223" ca="1" si="451">VLOOKUP(INDIRECT(CHAR(39)&amp;$A223&amp;CHAR(39)&amp;"!r2c"&amp;$C223,0),variables,2,0)</f>
        <v>10885</v>
      </c>
      <c r="H223" s="50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368766000</v>
      </c>
    </row>
    <row r="224" spans="1:8" x14ac:dyDescent="0.3">
      <c r="A224" s="47" t="s">
        <v>986</v>
      </c>
      <c r="B224" s="47">
        <f t="shared" si="400"/>
        <v>6</v>
      </c>
      <c r="C224" s="47">
        <f t="shared" si="401"/>
        <v>28</v>
      </c>
      <c r="E224" s="47">
        <f t="shared" ref="E224" si="452">plan_id</f>
        <v>25</v>
      </c>
      <c r="F224" s="47">
        <f t="shared" ca="1" si="398"/>
        <v>2017</v>
      </c>
      <c r="G224" s="47">
        <f t="shared" ref="G224" ca="1" si="453">VLOOKUP(INDIRECT(CHAR(39)&amp;$A224&amp;CHAR(39)&amp;"!r2c"&amp;$C224,0),variables,2,0)</f>
        <v>10886</v>
      </c>
      <c r="H224" s="50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362764000</v>
      </c>
    </row>
    <row r="225" spans="1:8" x14ac:dyDescent="0.3">
      <c r="A225" s="47" t="s">
        <v>986</v>
      </c>
      <c r="B225" s="47">
        <f t="shared" si="400"/>
        <v>6</v>
      </c>
      <c r="C225" s="47">
        <f t="shared" si="401"/>
        <v>29</v>
      </c>
      <c r="E225" s="47">
        <f t="shared" ref="E225" si="454">plan_id</f>
        <v>25</v>
      </c>
      <c r="F225" s="47">
        <f t="shared" ca="1" si="398"/>
        <v>2017</v>
      </c>
      <c r="G225" s="47">
        <f t="shared" ref="G225" ca="1" si="455">VLOOKUP(INDIRECT(CHAR(39)&amp;$A225&amp;CHAR(39)&amp;"!r2c"&amp;$C225,0),variables,2,0)</f>
        <v>10887</v>
      </c>
      <c r="H225" s="50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6002000</v>
      </c>
    </row>
    <row r="226" spans="1:8" x14ac:dyDescent="0.3">
      <c r="A226" s="47" t="s">
        <v>986</v>
      </c>
      <c r="B226" s="47">
        <f t="shared" si="400"/>
        <v>6</v>
      </c>
      <c r="C226" s="47">
        <f t="shared" si="401"/>
        <v>30</v>
      </c>
      <c r="E226" s="47">
        <f t="shared" ref="E226" si="456">plan_id</f>
        <v>25</v>
      </c>
      <c r="F226" s="47">
        <f t="shared" ca="1" si="398"/>
        <v>2017</v>
      </c>
      <c r="G226" s="47">
        <f t="shared" ref="G226" ca="1" si="457">VLOOKUP(INDIRECT(CHAR(39)&amp;$A226&amp;CHAR(39)&amp;"!r2c"&amp;$C226,0),variables,2,0)</f>
        <v>10883</v>
      </c>
      <c r="H226" s="50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0.98372409603922273</v>
      </c>
    </row>
    <row r="227" spans="1:8" x14ac:dyDescent="0.3">
      <c r="A227" s="47" t="s">
        <v>986</v>
      </c>
      <c r="B227" s="47">
        <f t="shared" si="400"/>
        <v>6</v>
      </c>
      <c r="C227" s="47">
        <f t="shared" si="401"/>
        <v>31</v>
      </c>
      <c r="E227" s="47">
        <f t="shared" ref="E227" si="458">plan_id</f>
        <v>25</v>
      </c>
      <c r="F227" s="47">
        <f t="shared" ca="1" si="398"/>
        <v>2017</v>
      </c>
      <c r="G227" s="47">
        <f t="shared" ref="G227" ca="1" si="459">VLOOKUP(INDIRECT(CHAR(39)&amp;$A227&amp;CHAR(39)&amp;"!r2c"&amp;$C227,0),variables,2,0)</f>
        <v>10889</v>
      </c>
      <c r="H227" s="50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184411000</v>
      </c>
    </row>
    <row r="228" spans="1:8" x14ac:dyDescent="0.3">
      <c r="A228" s="47" t="s">
        <v>986</v>
      </c>
      <c r="B228" s="47">
        <f t="shared" si="400"/>
        <v>6</v>
      </c>
      <c r="C228" s="47">
        <f t="shared" si="401"/>
        <v>32</v>
      </c>
      <c r="E228" s="47">
        <f t="shared" ref="E228" si="460">plan_id</f>
        <v>25</v>
      </c>
      <c r="F228" s="47">
        <f t="shared" ca="1" si="398"/>
        <v>2017</v>
      </c>
      <c r="G228" s="47">
        <f t="shared" ref="G228" ca="1" si="461">VLOOKUP(INDIRECT(CHAR(39)&amp;$A228&amp;CHAR(39)&amp;"!r2c"&amp;$C228,0),variables,2,0)</f>
        <v>10890</v>
      </c>
      <c r="H228" s="50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1072312000</v>
      </c>
    </row>
    <row r="229" spans="1:8" x14ac:dyDescent="0.3">
      <c r="A229" s="47" t="s">
        <v>986</v>
      </c>
      <c r="B229" s="47">
        <f t="shared" si="400"/>
        <v>6</v>
      </c>
      <c r="C229" s="47">
        <f t="shared" si="401"/>
        <v>33</v>
      </c>
      <c r="E229" s="47">
        <f t="shared" ref="E229" si="462">plan_id</f>
        <v>25</v>
      </c>
      <c r="F229" s="47">
        <f t="shared" ca="1" si="398"/>
        <v>2017</v>
      </c>
      <c r="G229" s="47">
        <f t="shared" ref="G229" ca="1" si="463">VLOOKUP(INDIRECT(CHAR(39)&amp;$A229&amp;CHAR(39)&amp;"!r2c"&amp;$C229,0),variables,2,0)</f>
        <v>10891</v>
      </c>
      <c r="H229" s="50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3">
      <c r="A230" s="47" t="s">
        <v>986</v>
      </c>
      <c r="B230" s="47">
        <f t="shared" si="400"/>
        <v>6</v>
      </c>
      <c r="C230" s="47">
        <f t="shared" si="401"/>
        <v>34</v>
      </c>
      <c r="E230" s="47">
        <f t="shared" ref="E230" si="464">plan_id</f>
        <v>25</v>
      </c>
      <c r="F230" s="47">
        <f t="shared" ca="1" si="398"/>
        <v>2017</v>
      </c>
      <c r="G230" s="47">
        <f t="shared" ref="G230" ca="1" si="465">VLOOKUP(INDIRECT(CHAR(39)&amp;$A230&amp;CHAR(39)&amp;"!r2c"&amp;$C230,0),variables,2,0)</f>
        <v>10892</v>
      </c>
      <c r="H230" s="50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-153102236</v>
      </c>
    </row>
    <row r="231" spans="1:8" x14ac:dyDescent="0.3">
      <c r="A231" s="47" t="s">
        <v>986</v>
      </c>
      <c r="B231" s="47">
        <f t="shared" si="400"/>
        <v>6</v>
      </c>
      <c r="C231" s="47">
        <f t="shared" si="401"/>
        <v>35</v>
      </c>
      <c r="E231" s="47">
        <f t="shared" ref="E231" si="466">plan_id</f>
        <v>25</v>
      </c>
      <c r="F231" s="47">
        <f t="shared" ca="1" si="398"/>
        <v>2017</v>
      </c>
      <c r="G231" s="47">
        <f t="shared" ref="G231" ca="1" si="467">VLOOKUP(INDIRECT(CHAR(39)&amp;$A231&amp;CHAR(39)&amp;"!r2c"&amp;$C231,0),variables,2,0)</f>
        <v>10893</v>
      </c>
      <c r="H231" s="50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25780476</v>
      </c>
    </row>
    <row r="232" spans="1:8" x14ac:dyDescent="0.3">
      <c r="A232" s="47" t="s">
        <v>986</v>
      </c>
      <c r="B232" s="47">
        <f t="shared" si="400"/>
        <v>6</v>
      </c>
      <c r="C232" s="47">
        <f t="shared" si="401"/>
        <v>36</v>
      </c>
      <c r="E232" s="47">
        <f t="shared" ref="E232" si="468">plan_id</f>
        <v>25</v>
      </c>
      <c r="F232" s="47">
        <f t="shared" ca="1" si="398"/>
        <v>2017</v>
      </c>
      <c r="G232" s="47">
        <f t="shared" ref="G232" ca="1" si="469">VLOOKUP(INDIRECT(CHAR(39)&amp;$A232&amp;CHAR(39)&amp;"!r2c"&amp;$C232,0),variables,2,0)</f>
        <v>10894</v>
      </c>
      <c r="H232" s="50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-89345000</v>
      </c>
    </row>
    <row r="233" spans="1:8" x14ac:dyDescent="0.3">
      <c r="A233" s="47" t="s">
        <v>986</v>
      </c>
      <c r="B233" s="47">
        <f t="shared" si="400"/>
        <v>6</v>
      </c>
      <c r="C233" s="47">
        <f t="shared" si="401"/>
        <v>37</v>
      </c>
      <c r="E233" s="47">
        <f t="shared" ref="E233" si="470">plan_id</f>
        <v>25</v>
      </c>
      <c r="F233" s="47">
        <f t="shared" ca="1" si="398"/>
        <v>2017</v>
      </c>
      <c r="G233" s="47">
        <f t="shared" ref="G233" ca="1" si="471">VLOOKUP(INDIRECT(CHAR(39)&amp;$A233&amp;CHAR(39)&amp;"!r2c"&amp;$C233,0),variables,2,0)</f>
        <v>10895</v>
      </c>
      <c r="H233" s="50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-646911000</v>
      </c>
    </row>
    <row r="234" spans="1:8" x14ac:dyDescent="0.3">
      <c r="A234" s="47" t="s">
        <v>986</v>
      </c>
      <c r="B234" s="47">
        <f t="shared" si="400"/>
        <v>6</v>
      </c>
      <c r="C234" s="47">
        <f t="shared" si="401"/>
        <v>38</v>
      </c>
      <c r="E234" s="47">
        <f t="shared" ref="E234" si="472">plan_id</f>
        <v>25</v>
      </c>
      <c r="F234" s="47">
        <f t="shared" ca="1" si="398"/>
        <v>2017</v>
      </c>
      <c r="G234" s="47">
        <f t="shared" ref="G234" ca="1" si="473">VLOOKUP(INDIRECT(CHAR(39)&amp;$A234&amp;CHAR(39)&amp;"!r2c"&amp;$C234,0),variables,2,0)</f>
        <v>10896</v>
      </c>
      <c r="H234" s="50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9673094</v>
      </c>
    </row>
    <row r="235" spans="1:8" x14ac:dyDescent="0.3">
      <c r="A235" s="47" t="s">
        <v>986</v>
      </c>
      <c r="B235" s="47">
        <f t="shared" si="400"/>
        <v>6</v>
      </c>
      <c r="C235" s="47">
        <f t="shared" si="401"/>
        <v>39</v>
      </c>
      <c r="E235" s="47">
        <f t="shared" ref="E235" si="474">plan_id</f>
        <v>25</v>
      </c>
      <c r="F235" s="47">
        <f t="shared" ca="1" si="398"/>
        <v>2017</v>
      </c>
      <c r="G235" s="47">
        <f t="shared" ref="G235" ca="1" si="475">VLOOKUP(INDIRECT(CHAR(39)&amp;$A235&amp;CHAR(39)&amp;"!r2c"&amp;$C235,0),variables,2,0)</f>
        <v>10897</v>
      </c>
      <c r="H235" s="50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7526000</v>
      </c>
    </row>
    <row r="236" spans="1:8" x14ac:dyDescent="0.3">
      <c r="A236" s="47" t="s">
        <v>986</v>
      </c>
      <c r="B236" s="47">
        <f t="shared" si="400"/>
        <v>6</v>
      </c>
      <c r="C236" s="47">
        <f t="shared" si="401"/>
        <v>40</v>
      </c>
      <c r="E236" s="47">
        <f t="shared" ref="E236" si="476">plan_id</f>
        <v>25</v>
      </c>
      <c r="F236" s="47">
        <f t="shared" ca="1" si="398"/>
        <v>2017</v>
      </c>
      <c r="G236" s="47">
        <f t="shared" ref="G236" ca="1" si="477">VLOOKUP(INDIRECT(CHAR(39)&amp;$A236&amp;CHAR(39)&amp;"!r2c"&amp;$C236,0),variables,2,0)</f>
        <v>10898</v>
      </c>
      <c r="H236" s="50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0</v>
      </c>
    </row>
    <row r="237" spans="1:8" x14ac:dyDescent="0.3">
      <c r="A237" s="47" t="s">
        <v>986</v>
      </c>
      <c r="B237" s="47">
        <f t="shared" si="400"/>
        <v>6</v>
      </c>
      <c r="C237" s="47">
        <f t="shared" si="401"/>
        <v>41</v>
      </c>
      <c r="E237" s="47">
        <f t="shared" ref="E237" si="478">plan_id</f>
        <v>25</v>
      </c>
      <c r="F237" s="47">
        <f t="shared" ca="1" si="398"/>
        <v>2017</v>
      </c>
      <c r="G237" s="47">
        <f t="shared" ref="G237" ca="1" si="479">VLOOKUP(INDIRECT(CHAR(39)&amp;$A237&amp;CHAR(39)&amp;"!r2c"&amp;$C237,0),variables,2,0)</f>
        <v>10899</v>
      </c>
      <c r="H237" s="50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</row>
    <row r="238" spans="1:8" x14ac:dyDescent="0.3">
      <c r="A238" s="47" t="s">
        <v>986</v>
      </c>
      <c r="B238" s="47">
        <f t="shared" si="400"/>
        <v>6</v>
      </c>
      <c r="C238" s="47">
        <f t="shared" si="401"/>
        <v>42</v>
      </c>
      <c r="E238" s="47">
        <f t="shared" ref="E238" si="480">plan_id</f>
        <v>25</v>
      </c>
      <c r="F238" s="47">
        <f t="shared" ca="1" si="398"/>
        <v>2017</v>
      </c>
      <c r="G238" s="47">
        <f t="shared" ref="G238" ca="1" si="481">VLOOKUP(INDIRECT(CHAR(39)&amp;$A238&amp;CHAR(39)&amp;"!r2c"&amp;$C238,0),variables,2,0)</f>
        <v>11006</v>
      </c>
      <c r="H238" s="50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-38000</v>
      </c>
    </row>
    <row r="239" spans="1:8" x14ac:dyDescent="0.3">
      <c r="A239" s="47" t="s">
        <v>986</v>
      </c>
      <c r="B239" s="47">
        <f t="shared" si="400"/>
        <v>6</v>
      </c>
      <c r="C239" s="47">
        <f t="shared" si="401"/>
        <v>43</v>
      </c>
      <c r="E239" s="47">
        <f t="shared" ref="E239" si="482">plan_id</f>
        <v>25</v>
      </c>
      <c r="F239" s="47">
        <f t="shared" ca="1" si="398"/>
        <v>2017</v>
      </c>
      <c r="G239" s="47">
        <f t="shared" ref="G239" ca="1" si="483">VLOOKUP(INDIRECT(CHAR(39)&amp;$A239&amp;CHAR(39)&amp;"!r2c"&amp;$C239,0),variables,2,0)</f>
        <v>10900</v>
      </c>
      <c r="H239" s="50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410306334</v>
      </c>
    </row>
    <row r="240" spans="1:8" x14ac:dyDescent="0.3">
      <c r="A240" s="47" t="s">
        <v>986</v>
      </c>
      <c r="B240" s="47">
        <f t="shared" si="400"/>
        <v>6</v>
      </c>
      <c r="C240" s="47">
        <f t="shared" si="401"/>
        <v>44</v>
      </c>
      <c r="E240" s="47">
        <f t="shared" ref="E240" si="484">plan_id</f>
        <v>25</v>
      </c>
      <c r="F240" s="47">
        <f t="shared" ca="1" si="398"/>
        <v>2017</v>
      </c>
      <c r="G240" s="47">
        <f t="shared" ref="G240" ca="1" si="485">VLOOKUP(INDIRECT(CHAR(39)&amp;$A240&amp;CHAR(39)&amp;"!r2c"&amp;$C240,0),variables,2,0)</f>
        <v>10901</v>
      </c>
      <c r="H240" s="50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7.0000000000000007E-2</v>
      </c>
    </row>
    <row r="241" spans="1:8" x14ac:dyDescent="0.3">
      <c r="A241" s="47" t="s">
        <v>986</v>
      </c>
      <c r="B241" s="47">
        <f t="shared" si="400"/>
        <v>6</v>
      </c>
      <c r="C241" s="47">
        <f t="shared" si="401"/>
        <v>45</v>
      </c>
      <c r="E241" s="47">
        <f t="shared" ref="E241" si="486">plan_id</f>
        <v>25</v>
      </c>
      <c r="F241" s="47">
        <f t="shared" ca="1" si="398"/>
        <v>2017</v>
      </c>
      <c r="G241" s="47">
        <f t="shared" ref="G241" ca="1" si="487">VLOOKUP(INDIRECT(CHAR(39)&amp;$A241&amp;CHAR(39)&amp;"!r2c"&amp;$C241,0),variables,2,0)</f>
        <v>10902</v>
      </c>
      <c r="H241" s="50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0.08</v>
      </c>
    </row>
    <row r="242" spans="1:8" x14ac:dyDescent="0.3">
      <c r="A242" s="47" t="s">
        <v>986</v>
      </c>
      <c r="B242" s="47">
        <f t="shared" si="400"/>
        <v>6</v>
      </c>
      <c r="C242" s="47">
        <f t="shared" si="401"/>
        <v>46</v>
      </c>
      <c r="E242" s="47">
        <f t="shared" ref="E242" si="488">plan_id</f>
        <v>25</v>
      </c>
      <c r="F242" s="47">
        <f t="shared" ca="1" si="398"/>
        <v>2017</v>
      </c>
      <c r="G242" s="47">
        <f t="shared" ref="G242" ca="1" si="489">VLOOKUP(INDIRECT(CHAR(39)&amp;$A242&amp;CHAR(39)&amp;"!r2c"&amp;$C242,0),variables,2,0)</f>
        <v>10903</v>
      </c>
      <c r="H242" s="50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0.09</v>
      </c>
    </row>
    <row r="243" spans="1:8" x14ac:dyDescent="0.3">
      <c r="A243" s="47" t="s">
        <v>986</v>
      </c>
      <c r="B243" s="47">
        <f t="shared" si="400"/>
        <v>6</v>
      </c>
      <c r="C243" s="47">
        <f t="shared" si="401"/>
        <v>47</v>
      </c>
      <c r="E243" s="47">
        <f t="shared" ref="E243" si="490">plan_id</f>
        <v>25</v>
      </c>
      <c r="F243" s="47">
        <f t="shared" ca="1" si="398"/>
        <v>2017</v>
      </c>
      <c r="G243" s="47">
        <f t="shared" ref="G243" ca="1" si="491">VLOOKUP(INDIRECT(CHAR(39)&amp;$A243&amp;CHAR(39)&amp;"!r2c"&amp;$C243,0),variables,2,0)</f>
        <v>10904</v>
      </c>
      <c r="H243" s="50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6790539000</v>
      </c>
    </row>
    <row r="244" spans="1:8" x14ac:dyDescent="0.3">
      <c r="A244" s="47" t="s">
        <v>986</v>
      </c>
      <c r="B244" s="47">
        <f t="shared" si="400"/>
        <v>6</v>
      </c>
      <c r="C244" s="47">
        <f t="shared" si="401"/>
        <v>48</v>
      </c>
      <c r="E244" s="47">
        <f t="shared" ref="E244" si="492">plan_id</f>
        <v>25</v>
      </c>
      <c r="F244" s="47">
        <f t="shared" ca="1" si="398"/>
        <v>2017</v>
      </c>
      <c r="G244" s="47">
        <f t="shared" ref="G244" ca="1" si="493">VLOOKUP(INDIRECT(CHAR(39)&amp;$A244&amp;CHAR(39)&amp;"!r2c"&amp;$C244,0),variables,2,0)</f>
        <v>10905</v>
      </c>
      <c r="H244" s="50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5169442000</v>
      </c>
    </row>
    <row r="245" spans="1:8" x14ac:dyDescent="0.3">
      <c r="A245" s="47" t="s">
        <v>986</v>
      </c>
      <c r="B245" s="47">
        <f t="shared" si="400"/>
        <v>6</v>
      </c>
      <c r="C245" s="47">
        <f t="shared" si="401"/>
        <v>49</v>
      </c>
      <c r="E245" s="47">
        <f t="shared" ref="E245" si="494">plan_id</f>
        <v>25</v>
      </c>
      <c r="F245" s="47">
        <f t="shared" ca="1" si="398"/>
        <v>2017</v>
      </c>
      <c r="G245" s="47">
        <f t="shared" ref="G245" ca="1" si="495">VLOOKUP(INDIRECT(CHAR(39)&amp;$A245&amp;CHAR(39)&amp;"!r2c"&amp;$C245,0),variables,2,0)</f>
        <v>10906</v>
      </c>
      <c r="H245" s="50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3800488000</v>
      </c>
    </row>
    <row r="246" spans="1:8" x14ac:dyDescent="0.3">
      <c r="A246" s="47" t="s">
        <v>986</v>
      </c>
      <c r="B246" s="47">
        <f t="shared" si="400"/>
        <v>6</v>
      </c>
      <c r="C246" s="47">
        <f t="shared" si="401"/>
        <v>50</v>
      </c>
      <c r="E246" s="47">
        <f t="shared" ref="E246" si="496">plan_id</f>
        <v>25</v>
      </c>
      <c r="F246" s="47">
        <f t="shared" ca="1" si="398"/>
        <v>2017</v>
      </c>
      <c r="G246" s="47">
        <f t="shared" ref="G246" ca="1" si="497">VLOOKUP(INDIRECT(CHAR(39)&amp;$A246&amp;CHAR(39)&amp;"!r2c"&amp;$C246,0),variables,2,0)</f>
        <v>10907</v>
      </c>
      <c r="H246" s="50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0</v>
      </c>
    </row>
    <row r="247" spans="1:8" x14ac:dyDescent="0.3">
      <c r="A247" s="47" t="s">
        <v>986</v>
      </c>
      <c r="B247" s="47">
        <f t="shared" si="400"/>
        <v>6</v>
      </c>
      <c r="C247" s="47">
        <f t="shared" si="401"/>
        <v>51</v>
      </c>
      <c r="E247" s="47">
        <f t="shared" ref="E247" si="498">plan_id</f>
        <v>25</v>
      </c>
      <c r="F247" s="47">
        <f t="shared" ca="1" si="398"/>
        <v>2017</v>
      </c>
      <c r="G247" s="47">
        <f t="shared" ref="G247" ca="1" si="499">VLOOKUP(INDIRECT(CHAR(39)&amp;$A247&amp;CHAR(39)&amp;"!r2c"&amp;$C247,0),variables,2,0)</f>
        <v>10860</v>
      </c>
      <c r="H247" s="50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13817285000</v>
      </c>
    </row>
    <row r="248" spans="1:8" x14ac:dyDescent="0.3">
      <c r="A248" s="47" t="s">
        <v>986</v>
      </c>
      <c r="B248" s="47">
        <f t="shared" si="400"/>
        <v>6</v>
      </c>
      <c r="C248" s="47">
        <f t="shared" si="401"/>
        <v>52</v>
      </c>
      <c r="E248" s="47">
        <f t="shared" ref="E248" si="500">plan_id</f>
        <v>25</v>
      </c>
      <c r="F248" s="47">
        <f t="shared" ca="1" si="398"/>
        <v>2017</v>
      </c>
      <c r="G248" s="47">
        <f t="shared" ref="G248" ca="1" si="501">VLOOKUP(INDIRECT(CHAR(39)&amp;$A248&amp;CHAR(39)&amp;"!r2c"&amp;$C248,0),variables,2,0)</f>
        <v>10909</v>
      </c>
      <c r="H248" s="50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184411000</v>
      </c>
    </row>
    <row r="249" spans="1:8" x14ac:dyDescent="0.3">
      <c r="A249" s="47" t="s">
        <v>986</v>
      </c>
      <c r="B249" s="47">
        <f t="shared" si="400"/>
        <v>6</v>
      </c>
      <c r="C249" s="47">
        <f t="shared" si="401"/>
        <v>53</v>
      </c>
      <c r="E249" s="47">
        <f t="shared" ref="E249" si="502">plan_id</f>
        <v>25</v>
      </c>
      <c r="F249" s="47">
        <f t="shared" ca="1" si="398"/>
        <v>2017</v>
      </c>
      <c r="G249" s="47">
        <f t="shared" ref="G249" ca="1" si="503">VLOOKUP(INDIRECT(CHAR(39)&amp;$A249&amp;CHAR(39)&amp;"!r2c"&amp;$C249,0),variables,2,0)</f>
        <v>10910</v>
      </c>
      <c r="H249" s="50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1072312000</v>
      </c>
    </row>
    <row r="250" spans="1:8" x14ac:dyDescent="0.3">
      <c r="A250" s="47" t="s">
        <v>986</v>
      </c>
      <c r="B250" s="47">
        <f t="shared" si="400"/>
        <v>6</v>
      </c>
      <c r="C250" s="47">
        <f t="shared" si="401"/>
        <v>54</v>
      </c>
      <c r="E250" s="47">
        <f t="shared" ref="E250" si="504">plan_id</f>
        <v>25</v>
      </c>
      <c r="F250" s="47">
        <f t="shared" ca="1" si="398"/>
        <v>2017</v>
      </c>
      <c r="G250" s="47">
        <f t="shared" ref="G250" ca="1" si="505">VLOOKUP(INDIRECT(CHAR(39)&amp;$A250&amp;CHAR(39)&amp;"!r2c"&amp;$C250,0),variables,2,0)</f>
        <v>10911</v>
      </c>
      <c r="H250" s="50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3">
      <c r="A251" s="47" t="s">
        <v>986</v>
      </c>
      <c r="B251" s="47">
        <f t="shared" si="400"/>
        <v>6</v>
      </c>
      <c r="C251" s="47">
        <f t="shared" si="401"/>
        <v>55</v>
      </c>
      <c r="E251" s="47">
        <f t="shared" ref="E251" si="506">plan_id</f>
        <v>25</v>
      </c>
      <c r="F251" s="47">
        <f t="shared" ca="1" si="398"/>
        <v>2017</v>
      </c>
      <c r="G251" s="47">
        <f t="shared" ref="G251" ca="1" si="507">VLOOKUP(INDIRECT(CHAR(39)&amp;$A251&amp;CHAR(39)&amp;"!r2c"&amp;$C251,0),variables,2,0)</f>
        <v>10912</v>
      </c>
      <c r="H251" s="50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-184252000</v>
      </c>
    </row>
    <row r="252" spans="1:8" x14ac:dyDescent="0.3">
      <c r="A252" s="47" t="s">
        <v>986</v>
      </c>
      <c r="B252" s="47">
        <f t="shared" si="400"/>
        <v>6</v>
      </c>
      <c r="C252" s="47">
        <f t="shared" si="401"/>
        <v>56</v>
      </c>
      <c r="E252" s="47">
        <f t="shared" ref="E252" si="508">plan_id</f>
        <v>25</v>
      </c>
      <c r="F252" s="47">
        <f t="shared" ca="1" si="398"/>
        <v>2017</v>
      </c>
      <c r="G252" s="47">
        <f t="shared" ref="G252" ca="1" si="509">VLOOKUP(INDIRECT(CHAR(39)&amp;$A252&amp;CHAR(39)&amp;"!r2c"&amp;$C252,0),variables,2,0)</f>
        <v>10913</v>
      </c>
      <c r="H252" s="50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0</v>
      </c>
    </row>
    <row r="253" spans="1:8" x14ac:dyDescent="0.3">
      <c r="A253" s="47" t="s">
        <v>986</v>
      </c>
      <c r="B253" s="47">
        <f t="shared" si="400"/>
        <v>6</v>
      </c>
      <c r="C253" s="47">
        <f t="shared" si="401"/>
        <v>57</v>
      </c>
      <c r="E253" s="47">
        <f t="shared" ref="E253" si="510">plan_id</f>
        <v>25</v>
      </c>
      <c r="F253" s="47">
        <f t="shared" ca="1" si="398"/>
        <v>2017</v>
      </c>
      <c r="G253" s="47">
        <f t="shared" ref="G253" ca="1" si="511">VLOOKUP(INDIRECT(CHAR(39)&amp;$A253&amp;CHAR(39)&amp;"!r2c"&amp;$C253,0),variables,2,0)</f>
        <v>10914</v>
      </c>
      <c r="H253" s="50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362764000</v>
      </c>
    </row>
    <row r="254" spans="1:8" x14ac:dyDescent="0.3">
      <c r="A254" s="47" t="s">
        <v>986</v>
      </c>
      <c r="B254" s="47">
        <f t="shared" si="400"/>
        <v>6</v>
      </c>
      <c r="C254" s="47">
        <f t="shared" si="401"/>
        <v>58</v>
      </c>
      <c r="E254" s="47">
        <f t="shared" ref="E254" si="512">plan_id</f>
        <v>25</v>
      </c>
      <c r="F254" s="47">
        <f t="shared" ca="1" si="398"/>
        <v>2017</v>
      </c>
      <c r="G254" s="47">
        <f t="shared" ref="G254" ca="1" si="513">VLOOKUP(INDIRECT(CHAR(39)&amp;$A254&amp;CHAR(39)&amp;"!r2c"&amp;$C254,0),variables,2,0)</f>
        <v>10915</v>
      </c>
      <c r="H254" s="50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89345000</v>
      </c>
    </row>
    <row r="255" spans="1:8" x14ac:dyDescent="0.3">
      <c r="A255" s="47" t="s">
        <v>986</v>
      </c>
      <c r="B255" s="47">
        <f t="shared" si="400"/>
        <v>6</v>
      </c>
      <c r="C255" s="47">
        <f t="shared" si="401"/>
        <v>59</v>
      </c>
      <c r="E255" s="47">
        <f t="shared" ref="E255" si="514">plan_id</f>
        <v>25</v>
      </c>
      <c r="F255" s="47">
        <f t="shared" ca="1" si="398"/>
        <v>2017</v>
      </c>
      <c r="G255" s="47">
        <f t="shared" ref="G255" ca="1" si="515">VLOOKUP(INDIRECT(CHAR(39)&amp;$A255&amp;CHAR(39)&amp;"!r2c"&amp;$C255,0),variables,2,0)</f>
        <v>10916</v>
      </c>
      <c r="H255" s="50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1048006000</v>
      </c>
    </row>
    <row r="256" spans="1:8" x14ac:dyDescent="0.3">
      <c r="A256" s="47" t="s">
        <v>986</v>
      </c>
      <c r="B256" s="47">
        <f t="shared" si="400"/>
        <v>6</v>
      </c>
      <c r="C256" s="47">
        <f t="shared" si="401"/>
        <v>60</v>
      </c>
      <c r="E256" s="47">
        <f t="shared" ref="E256" si="516">plan_id</f>
        <v>25</v>
      </c>
      <c r="F256" s="47">
        <f t="shared" ca="1" si="398"/>
        <v>2017</v>
      </c>
      <c r="G256" s="47">
        <f t="shared" ref="G256" ca="1" si="517">VLOOKUP(INDIRECT(CHAR(39)&amp;$A256&amp;CHAR(39)&amp;"!r2c"&amp;$C256,0),variables,2,0)</f>
        <v>10917</v>
      </c>
      <c r="H256" s="50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-766766000</v>
      </c>
    </row>
    <row r="257" spans="1:8" x14ac:dyDescent="0.3">
      <c r="A257" s="47" t="s">
        <v>986</v>
      </c>
      <c r="B257" s="47">
        <f t="shared" si="400"/>
        <v>6</v>
      </c>
      <c r="C257" s="47">
        <f t="shared" si="401"/>
        <v>61</v>
      </c>
      <c r="E257" s="47">
        <f t="shared" ref="E257" si="518">plan_id</f>
        <v>25</v>
      </c>
      <c r="F257" s="47">
        <f t="shared" ca="1" si="398"/>
        <v>2017</v>
      </c>
      <c r="G257" s="47">
        <f t="shared" ref="G257" ca="1" si="519">VLOOKUP(INDIRECT(CHAR(39)&amp;$A257&amp;CHAR(39)&amp;"!r2c"&amp;$C257,0),variables,2,0)</f>
        <v>10918</v>
      </c>
      <c r="H257" s="50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-10421000</v>
      </c>
    </row>
    <row r="258" spans="1:8" x14ac:dyDescent="0.3">
      <c r="A258" s="47" t="s">
        <v>986</v>
      </c>
      <c r="B258" s="47">
        <f t="shared" si="400"/>
        <v>6</v>
      </c>
      <c r="C258" s="47">
        <f t="shared" si="401"/>
        <v>62</v>
      </c>
      <c r="E258" s="47">
        <f t="shared" ref="E258" si="520">plan_id</f>
        <v>25</v>
      </c>
      <c r="F258" s="47">
        <f t="shared" ca="1" si="398"/>
        <v>2017</v>
      </c>
      <c r="G258" s="47">
        <f t="shared" ref="G258" ca="1" si="521">VLOOKUP(INDIRECT(CHAR(39)&amp;$A258&amp;CHAR(39)&amp;"!r2c"&amp;$C258,0),variables,2,0)</f>
        <v>10919</v>
      </c>
      <c r="H258" s="50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-777187000</v>
      </c>
    </row>
    <row r="259" spans="1:8" x14ac:dyDescent="0.3">
      <c r="A259" s="47" t="s">
        <v>986</v>
      </c>
      <c r="B259" s="47">
        <f t="shared" si="400"/>
        <v>6</v>
      </c>
      <c r="C259" s="47">
        <f t="shared" si="401"/>
        <v>63</v>
      </c>
      <c r="E259" s="47">
        <f t="shared" ref="E259" si="522">plan_id</f>
        <v>25</v>
      </c>
      <c r="F259" s="47">
        <f t="shared" ca="1" si="398"/>
        <v>2017</v>
      </c>
      <c r="G259" s="47">
        <f t="shared" ref="G259" ca="1" si="523">VLOOKUP(INDIRECT(CHAR(39)&amp;$A259&amp;CHAR(39)&amp;"!r2c"&amp;$C259,0),variables,2,0)</f>
        <v>10920</v>
      </c>
      <c r="H259" s="50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-7526000</v>
      </c>
    </row>
    <row r="260" spans="1:8" x14ac:dyDescent="0.3">
      <c r="A260" s="47" t="s">
        <v>986</v>
      </c>
      <c r="B260" s="47">
        <f t="shared" si="400"/>
        <v>6</v>
      </c>
      <c r="C260" s="47">
        <f t="shared" si="401"/>
        <v>64</v>
      </c>
      <c r="E260" s="47">
        <f t="shared" ref="E260" si="524">plan_id</f>
        <v>25</v>
      </c>
      <c r="F260" s="47">
        <f t="shared" ca="1" si="398"/>
        <v>2017</v>
      </c>
      <c r="G260" s="47">
        <f t="shared" ref="G260" ca="1" si="525">VLOOKUP(INDIRECT(CHAR(39)&amp;$A260&amp;CHAR(39)&amp;"!r2c"&amp;$C260,0),variables,2,0)</f>
        <v>10921</v>
      </c>
      <c r="H260" s="50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38000</v>
      </c>
    </row>
    <row r="261" spans="1:8" x14ac:dyDescent="0.3">
      <c r="A261" s="47" t="s">
        <v>986</v>
      </c>
      <c r="B261" s="47">
        <f t="shared" si="400"/>
        <v>6</v>
      </c>
      <c r="C261" s="47">
        <f t="shared" si="401"/>
        <v>65</v>
      </c>
      <c r="E261" s="47">
        <f t="shared" ref="E261" si="526">plan_id</f>
        <v>25</v>
      </c>
      <c r="F261" s="47">
        <f t="shared" ca="1" si="398"/>
        <v>2017</v>
      </c>
      <c r="G261" s="47">
        <f t="shared" ref="G261" ca="1" si="527">VLOOKUP(INDIRECT(CHAR(39)&amp;$A261&amp;CHAR(39)&amp;"!r2c"&amp;$C261,0),variables,2,0)</f>
        <v>10922</v>
      </c>
      <c r="H261" s="50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</row>
    <row r="262" spans="1:8" x14ac:dyDescent="0.3">
      <c r="A262" s="47" t="s">
        <v>986</v>
      </c>
      <c r="B262" s="47">
        <f t="shared" si="400"/>
        <v>6</v>
      </c>
      <c r="C262" s="47">
        <f t="shared" si="401"/>
        <v>66</v>
      </c>
      <c r="E262" s="47">
        <f t="shared" ref="E262" si="528">plan_id</f>
        <v>25</v>
      </c>
      <c r="F262" s="47">
        <f t="shared" ref="F262:F325" ca="1" si="529">INDIRECT(CHAR(39)&amp;$A262&amp;CHAR(39)&amp;"!r"&amp;$B262&amp;"c2",0)</f>
        <v>2017</v>
      </c>
      <c r="G262" s="47">
        <f t="shared" ref="G262" ca="1" si="530">VLOOKUP(INDIRECT(CHAR(39)&amp;$A262&amp;CHAR(39)&amp;"!r2c"&amp;$C262,0),variables,2,0)</f>
        <v>10860</v>
      </c>
      <c r="H262" s="50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8227687000</v>
      </c>
    </row>
    <row r="263" spans="1:8" x14ac:dyDescent="0.3">
      <c r="A263" s="47" t="s">
        <v>986</v>
      </c>
      <c r="B263" s="47">
        <f t="shared" ref="B263:B326" si="531">B198+1</f>
        <v>6</v>
      </c>
      <c r="C263" s="47">
        <f t="shared" ref="C263:C326" si="532">C198</f>
        <v>67</v>
      </c>
      <c r="E263" s="47">
        <f t="shared" ref="E263" si="533">plan_id</f>
        <v>25</v>
      </c>
      <c r="F263" s="47">
        <f t="shared" ca="1" si="529"/>
        <v>2017</v>
      </c>
      <c r="G263" s="47">
        <f t="shared" ref="G263" ca="1" si="534">VLOOKUP(INDIRECT(CHAR(39)&amp;$A263&amp;CHAR(39)&amp;"!r2c"&amp;$C263,0),variables,2,0)</f>
        <v>10923</v>
      </c>
      <c r="H263" s="50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5169442000</v>
      </c>
    </row>
    <row r="264" spans="1:8" x14ac:dyDescent="0.3">
      <c r="A264" s="47" t="s">
        <v>986</v>
      </c>
      <c r="B264" s="47">
        <f t="shared" si="531"/>
        <v>7</v>
      </c>
      <c r="C264" s="47">
        <f t="shared" si="532"/>
        <v>3</v>
      </c>
      <c r="E264" s="47">
        <f t="shared" ref="E264" si="535">plan_id</f>
        <v>25</v>
      </c>
      <c r="F264" s="47">
        <f t="shared" ca="1" si="529"/>
        <v>2018</v>
      </c>
      <c r="G264" s="47">
        <f t="shared" ref="G264" ca="1" si="536">VLOOKUP(INDIRECT(CHAR(39)&amp;$A264&amp;CHAR(39)&amp;"!r2c"&amp;$C264,0),variables,2,0)</f>
        <v>10861</v>
      </c>
      <c r="H264" s="50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30-Jun-2017</v>
      </c>
    </row>
    <row r="265" spans="1:8" x14ac:dyDescent="0.3">
      <c r="A265" s="47" t="s">
        <v>986</v>
      </c>
      <c r="B265" s="47">
        <f t="shared" si="531"/>
        <v>7</v>
      </c>
      <c r="C265" s="47">
        <f t="shared" si="532"/>
        <v>4</v>
      </c>
      <c r="E265" s="47">
        <f t="shared" ref="E265" si="537">plan_id</f>
        <v>25</v>
      </c>
      <c r="F265" s="47">
        <f t="shared" ca="1" si="529"/>
        <v>2018</v>
      </c>
      <c r="G265" s="47">
        <f t="shared" ref="G265" ca="1" si="538">VLOOKUP(INDIRECT(CHAR(39)&amp;$A265&amp;CHAR(39)&amp;"!r2c"&amp;$C265,0),variables,2,0)</f>
        <v>10862</v>
      </c>
      <c r="H265" s="50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</row>
    <row r="266" spans="1:8" x14ac:dyDescent="0.3">
      <c r="A266" s="47" t="s">
        <v>986</v>
      </c>
      <c r="B266" s="47">
        <f t="shared" si="531"/>
        <v>7</v>
      </c>
      <c r="C266" s="47">
        <f t="shared" si="532"/>
        <v>5</v>
      </c>
      <c r="E266" s="47">
        <f t="shared" ref="E266" si="539">plan_id</f>
        <v>25</v>
      </c>
      <c r="F266" s="47">
        <f t="shared" ca="1" si="529"/>
        <v>2018</v>
      </c>
      <c r="G266" s="47">
        <f t="shared" ref="G266" ca="1" si="540">VLOOKUP(INDIRECT(CHAR(39)&amp;$A266&amp;CHAR(39)&amp;"!r2c"&amp;$C266,0),variables,2,0)</f>
        <v>10863</v>
      </c>
      <c r="H266" s="50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</row>
    <row r="267" spans="1:8" x14ac:dyDescent="0.3">
      <c r="A267" s="47" t="s">
        <v>986</v>
      </c>
      <c r="B267" s="47">
        <f t="shared" si="531"/>
        <v>7</v>
      </c>
      <c r="C267" s="47">
        <f t="shared" si="532"/>
        <v>6</v>
      </c>
      <c r="E267" s="47">
        <f t="shared" ref="E267" si="541">plan_id</f>
        <v>25</v>
      </c>
      <c r="F267" s="47">
        <f t="shared" ca="1" si="529"/>
        <v>2018</v>
      </c>
      <c r="G267" s="47">
        <f t="shared" ref="G267" ca="1" si="542">VLOOKUP(INDIRECT(CHAR(39)&amp;$A267&amp;CHAR(39)&amp;"!r2c"&amp;$C267,0),variables,2,0)</f>
        <v>10864</v>
      </c>
      <c r="H267" s="50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35454</v>
      </c>
    </row>
    <row r="268" spans="1:8" x14ac:dyDescent="0.3">
      <c r="A268" s="47" t="s">
        <v>986</v>
      </c>
      <c r="B268" s="47">
        <f t="shared" si="531"/>
        <v>7</v>
      </c>
      <c r="C268" s="47">
        <f t="shared" si="532"/>
        <v>7</v>
      </c>
      <c r="E268" s="47">
        <f t="shared" ref="E268" si="543">plan_id</f>
        <v>25</v>
      </c>
      <c r="F268" s="47">
        <f t="shared" ca="1" si="529"/>
        <v>2018</v>
      </c>
      <c r="G268" s="47">
        <f t="shared" ref="G268" ca="1" si="544">VLOOKUP(INDIRECT(CHAR(39)&amp;$A268&amp;CHAR(39)&amp;"!r2c"&amp;$C268,0),variables,2,0)</f>
        <v>10865</v>
      </c>
      <c r="H268" s="50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5660</v>
      </c>
    </row>
    <row r="269" spans="1:8" x14ac:dyDescent="0.3">
      <c r="A269" s="47" t="s">
        <v>986</v>
      </c>
      <c r="B269" s="47">
        <f t="shared" si="531"/>
        <v>7</v>
      </c>
      <c r="C269" s="47">
        <f t="shared" si="532"/>
        <v>8</v>
      </c>
      <c r="E269" s="47">
        <f t="shared" ref="E269" si="545">plan_id</f>
        <v>25</v>
      </c>
      <c r="F269" s="47">
        <f t="shared" ca="1" si="529"/>
        <v>2018</v>
      </c>
      <c r="G269" s="47">
        <f t="shared" ref="G269" ca="1" si="546">VLOOKUP(INDIRECT(CHAR(39)&amp;$A269&amp;CHAR(39)&amp;"!r2c"&amp;$C269,0),variables,2,0)</f>
        <v>10866</v>
      </c>
      <c r="H269" s="50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11192</v>
      </c>
    </row>
    <row r="270" spans="1:8" x14ac:dyDescent="0.3">
      <c r="A270" s="47" t="s">
        <v>986</v>
      </c>
      <c r="B270" s="47">
        <f t="shared" si="531"/>
        <v>7</v>
      </c>
      <c r="C270" s="47">
        <f t="shared" si="532"/>
        <v>9</v>
      </c>
      <c r="E270" s="47">
        <f t="shared" ref="E270" si="547">plan_id</f>
        <v>25</v>
      </c>
      <c r="F270" s="47">
        <f t="shared" ca="1" si="529"/>
        <v>2018</v>
      </c>
      <c r="G270" s="47">
        <f t="shared" ref="G270" ca="1" si="548">VLOOKUP(INDIRECT(CHAR(39)&amp;$A270&amp;CHAR(39)&amp;"!r2c"&amp;$C270,0),variables,2,0)</f>
        <v>10867</v>
      </c>
      <c r="H270" s="50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13434</v>
      </c>
    </row>
    <row r="271" spans="1:8" x14ac:dyDescent="0.3">
      <c r="A271" s="47" t="s">
        <v>986</v>
      </c>
      <c r="B271" s="47">
        <f t="shared" si="531"/>
        <v>7</v>
      </c>
      <c r="C271" s="47">
        <f t="shared" si="532"/>
        <v>10</v>
      </c>
      <c r="E271" s="47">
        <f t="shared" ref="E271" si="549">plan_id</f>
        <v>25</v>
      </c>
      <c r="F271" s="47">
        <f t="shared" ca="1" si="529"/>
        <v>2018</v>
      </c>
      <c r="G271" s="47">
        <f t="shared" ref="G271" ca="1" si="550">VLOOKUP(INDIRECT(CHAR(39)&amp;$A271&amp;CHAR(39)&amp;"!r2c"&amp;$C271,0),variables,2,0)</f>
        <v>10868</v>
      </c>
      <c r="H271" s="50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65740</v>
      </c>
    </row>
    <row r="272" spans="1:8" x14ac:dyDescent="0.3">
      <c r="A272" s="47" t="s">
        <v>986</v>
      </c>
      <c r="B272" s="47">
        <f t="shared" si="531"/>
        <v>7</v>
      </c>
      <c r="C272" s="47">
        <f t="shared" si="532"/>
        <v>11</v>
      </c>
      <c r="E272" s="47">
        <f t="shared" ref="E272" si="551">plan_id</f>
        <v>25</v>
      </c>
      <c r="F272" s="47">
        <f t="shared" ca="1" si="529"/>
        <v>2018</v>
      </c>
      <c r="G272" s="47">
        <f t="shared" ref="G272" ca="1" si="552">VLOOKUP(INDIRECT(CHAR(39)&amp;$A272&amp;CHAR(39)&amp;"!r2c"&amp;$C272,0),variables,2,0)</f>
        <v>10869</v>
      </c>
      <c r="H272" s="50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0.08</v>
      </c>
    </row>
    <row r="273" spans="1:8" x14ac:dyDescent="0.3">
      <c r="A273" s="47" t="s">
        <v>986</v>
      </c>
      <c r="B273" s="47">
        <f t="shared" si="531"/>
        <v>7</v>
      </c>
      <c r="C273" s="47">
        <f t="shared" si="532"/>
        <v>12</v>
      </c>
      <c r="E273" s="47">
        <f t="shared" ref="E273" si="553">plan_id</f>
        <v>25</v>
      </c>
      <c r="F273" s="47">
        <f t="shared" ca="1" si="529"/>
        <v>2018</v>
      </c>
      <c r="G273" s="47">
        <f t="shared" ref="G273" ca="1" si="554">VLOOKUP(INDIRECT(CHAR(39)&amp;$A273&amp;CHAR(39)&amp;"!r2c"&amp;$C273,0),variables,2,0)</f>
        <v>10870</v>
      </c>
      <c r="H273" s="50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0</v>
      </c>
    </row>
    <row r="274" spans="1:8" x14ac:dyDescent="0.3">
      <c r="A274" s="47" t="s">
        <v>986</v>
      </c>
      <c r="B274" s="47">
        <f t="shared" si="531"/>
        <v>7</v>
      </c>
      <c r="C274" s="47">
        <f t="shared" si="532"/>
        <v>13</v>
      </c>
      <c r="E274" s="47">
        <f t="shared" ref="E274" si="555">plan_id</f>
        <v>25</v>
      </c>
      <c r="F274" s="47">
        <f t="shared" ca="1" si="529"/>
        <v>2018</v>
      </c>
      <c r="G274" s="47">
        <f t="shared" ref="G274" ca="1" si="556">VLOOKUP(INDIRECT(CHAR(39)&amp;$A274&amp;CHAR(39)&amp;"!r2c"&amp;$C274,0),variables,2,0)</f>
        <v>10871</v>
      </c>
      <c r="H274" s="50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0</v>
      </c>
    </row>
    <row r="275" spans="1:8" x14ac:dyDescent="0.3">
      <c r="A275" s="47" t="s">
        <v>986</v>
      </c>
      <c r="B275" s="47">
        <f t="shared" si="531"/>
        <v>7</v>
      </c>
      <c r="C275" s="47">
        <f t="shared" si="532"/>
        <v>14</v>
      </c>
      <c r="E275" s="47">
        <f t="shared" ref="E275" si="557">plan_id</f>
        <v>25</v>
      </c>
      <c r="F275" s="47">
        <f t="shared" ca="1" si="529"/>
        <v>2018</v>
      </c>
      <c r="G275" s="47">
        <f t="shared" ref="G275" ca="1" si="558">VLOOKUP(INDIRECT(CHAR(39)&amp;$A275&amp;CHAR(39)&amp;"!r2c"&amp;$C275,0),variables,2,0)</f>
        <v>10872</v>
      </c>
      <c r="H275" s="50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</row>
    <row r="276" spans="1:8" x14ac:dyDescent="0.3">
      <c r="A276" s="47" t="s">
        <v>986</v>
      </c>
      <c r="B276" s="47">
        <f t="shared" si="531"/>
        <v>7</v>
      </c>
      <c r="C276" s="47">
        <f t="shared" si="532"/>
        <v>15</v>
      </c>
      <c r="E276" s="47">
        <f t="shared" ref="E276" si="559">plan_id</f>
        <v>25</v>
      </c>
      <c r="F276" s="47">
        <f t="shared" ca="1" si="529"/>
        <v>2018</v>
      </c>
      <c r="G276" s="47">
        <f t="shared" ref="G276" ca="1" si="560">VLOOKUP(INDIRECT(CHAR(39)&amp;$A276&amp;CHAR(39)&amp;"!r2c"&amp;$C276,0),variables,2,0)</f>
        <v>10873</v>
      </c>
      <c r="H276" s="50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0.08</v>
      </c>
    </row>
    <row r="277" spans="1:8" x14ac:dyDescent="0.3">
      <c r="A277" s="47" t="s">
        <v>986</v>
      </c>
      <c r="B277" s="47">
        <f t="shared" si="531"/>
        <v>7</v>
      </c>
      <c r="C277" s="47">
        <f t="shared" si="532"/>
        <v>16</v>
      </c>
      <c r="E277" s="47">
        <f t="shared" ref="E277" si="561">plan_id</f>
        <v>25</v>
      </c>
      <c r="F277" s="47">
        <f t="shared" ca="1" si="529"/>
        <v>2018</v>
      </c>
      <c r="G277" s="47">
        <f t="shared" ref="G277" ca="1" si="562">VLOOKUP(INDIRECT(CHAR(39)&amp;$A277&amp;CHAR(39)&amp;"!r2c"&amp;$C277,0),variables,2,0)</f>
        <v>10874</v>
      </c>
      <c r="H277" s="50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0.08</v>
      </c>
    </row>
    <row r="278" spans="1:8" x14ac:dyDescent="0.3">
      <c r="A278" s="47" t="s">
        <v>986</v>
      </c>
      <c r="B278" s="47">
        <f t="shared" si="531"/>
        <v>7</v>
      </c>
      <c r="C278" s="47">
        <f t="shared" si="532"/>
        <v>17</v>
      </c>
      <c r="E278" s="47">
        <f t="shared" ref="E278" si="563">plan_id</f>
        <v>25</v>
      </c>
      <c r="F278" s="47">
        <f t="shared" ca="1" si="529"/>
        <v>2018</v>
      </c>
      <c r="G278" s="47">
        <f t="shared" ref="G278" ca="1" si="564">VLOOKUP(INDIRECT(CHAR(39)&amp;$A278&amp;CHAR(39)&amp;"!r2c"&amp;$C278,0),variables,2,0)</f>
        <v>10875</v>
      </c>
      <c r="H278" s="50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14275702000</v>
      </c>
    </row>
    <row r="279" spans="1:8" x14ac:dyDescent="0.3">
      <c r="A279" s="47" t="s">
        <v>986</v>
      </c>
      <c r="B279" s="47">
        <f t="shared" si="531"/>
        <v>7</v>
      </c>
      <c r="C279" s="47">
        <f t="shared" si="532"/>
        <v>18</v>
      </c>
      <c r="E279" s="47">
        <f t="shared" ref="E279" si="565">plan_id</f>
        <v>25</v>
      </c>
      <c r="F279" s="47">
        <f t="shared" ca="1" si="529"/>
        <v>2018</v>
      </c>
      <c r="G279" s="47">
        <f t="shared" ref="G279" ca="1" si="566">VLOOKUP(INDIRECT(CHAR(39)&amp;$A279&amp;CHAR(39)&amp;"!r2c"&amp;$C279,0),variables,2,0)</f>
        <v>10876</v>
      </c>
      <c r="H279" s="50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9306675000</v>
      </c>
    </row>
    <row r="280" spans="1:8" x14ac:dyDescent="0.3">
      <c r="A280" s="47" t="s">
        <v>986</v>
      </c>
      <c r="B280" s="47">
        <f t="shared" si="531"/>
        <v>7</v>
      </c>
      <c r="C280" s="47">
        <f t="shared" si="532"/>
        <v>19</v>
      </c>
      <c r="E280" s="47">
        <f t="shared" ref="E280" si="567">plan_id</f>
        <v>25</v>
      </c>
      <c r="F280" s="47">
        <f t="shared" ca="1" si="529"/>
        <v>2018</v>
      </c>
      <c r="G280" s="47">
        <f t="shared" ref="G280" ca="1" si="568">VLOOKUP(INDIRECT(CHAR(39)&amp;$A280&amp;CHAR(39)&amp;"!r2c"&amp;$C280,0),variables,2,0)</f>
        <v>10877</v>
      </c>
      <c r="H280" s="50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4969027000</v>
      </c>
    </row>
    <row r="281" spans="1:8" x14ac:dyDescent="0.3">
      <c r="A281" s="47" t="s">
        <v>986</v>
      </c>
      <c r="B281" s="47">
        <f t="shared" si="531"/>
        <v>7</v>
      </c>
      <c r="C281" s="47">
        <f t="shared" si="532"/>
        <v>20</v>
      </c>
      <c r="E281" s="47">
        <f t="shared" ref="E281" si="569">plan_id</f>
        <v>25</v>
      </c>
      <c r="F281" s="47">
        <f t="shared" ca="1" si="529"/>
        <v>2018</v>
      </c>
      <c r="G281" s="47">
        <f t="shared" ref="G281" ca="1" si="570">VLOOKUP(INDIRECT(CHAR(39)&amp;$A281&amp;CHAR(39)&amp;"!r2c"&amp;$C281,0),variables,2,0)</f>
        <v>10878</v>
      </c>
      <c r="H281" s="50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0.65190000000000003</v>
      </c>
    </row>
    <row r="282" spans="1:8" x14ac:dyDescent="0.3">
      <c r="A282" s="47" t="s">
        <v>986</v>
      </c>
      <c r="B282" s="47">
        <f t="shared" si="531"/>
        <v>7</v>
      </c>
      <c r="C282" s="47">
        <f t="shared" si="532"/>
        <v>21</v>
      </c>
      <c r="E282" s="47">
        <f t="shared" ref="E282" si="571">plan_id</f>
        <v>25</v>
      </c>
      <c r="F282" s="47">
        <f t="shared" ca="1" si="529"/>
        <v>2018</v>
      </c>
      <c r="G282" s="47">
        <f t="shared" ref="G282" ca="1" si="572">VLOOKUP(INDIRECT(CHAR(39)&amp;$A282&amp;CHAR(39)&amp;"!r2c"&amp;$C282,0),variables,2,0)</f>
        <v>10879</v>
      </c>
      <c r="H282" s="50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1159599000</v>
      </c>
    </row>
    <row r="283" spans="1:8" x14ac:dyDescent="0.3">
      <c r="A283" s="47" t="s">
        <v>986</v>
      </c>
      <c r="B283" s="47">
        <f t="shared" si="531"/>
        <v>7</v>
      </c>
      <c r="C283" s="47">
        <f t="shared" si="532"/>
        <v>22</v>
      </c>
      <c r="E283" s="47">
        <f t="shared" ref="E283" si="573">plan_id</f>
        <v>25</v>
      </c>
      <c r="F283" s="47">
        <f t="shared" ca="1" si="529"/>
        <v>2018</v>
      </c>
      <c r="G283" s="47">
        <f t="shared" ref="G283" ca="1" si="574">VLOOKUP(INDIRECT(CHAR(39)&amp;$A283&amp;CHAR(39)&amp;"!r2c"&amp;$C283,0),variables,2,0)</f>
        <v>10880</v>
      </c>
      <c r="H283" s="50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232658910</v>
      </c>
    </row>
    <row r="284" spans="1:8" x14ac:dyDescent="0.3">
      <c r="A284" s="47" t="s">
        <v>986</v>
      </c>
      <c r="B284" s="47">
        <f t="shared" si="531"/>
        <v>7</v>
      </c>
      <c r="C284" s="47">
        <f t="shared" si="532"/>
        <v>23</v>
      </c>
      <c r="E284" s="47">
        <f t="shared" ref="E284" si="575">plan_id</f>
        <v>25</v>
      </c>
      <c r="F284" s="47">
        <f t="shared" ca="1" si="529"/>
        <v>2018</v>
      </c>
      <c r="G284" s="47">
        <f t="shared" ref="G284" ca="1" si="576">VLOOKUP(INDIRECT(CHAR(39)&amp;$A284&amp;CHAR(39)&amp;"!r2c"&amp;$C284,0),variables,2,0)</f>
        <v>10881</v>
      </c>
      <c r="H284" s="50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109743000</v>
      </c>
    </row>
    <row r="285" spans="1:8" x14ac:dyDescent="0.3">
      <c r="A285" s="47" t="s">
        <v>986</v>
      </c>
      <c r="B285" s="47">
        <f t="shared" si="531"/>
        <v>7</v>
      </c>
      <c r="C285" s="47">
        <f t="shared" si="532"/>
        <v>24</v>
      </c>
      <c r="E285" s="47">
        <f t="shared" ref="E285" si="577">plan_id</f>
        <v>25</v>
      </c>
      <c r="F285" s="47">
        <f t="shared" ca="1" si="529"/>
        <v>2018</v>
      </c>
      <c r="G285" s="47">
        <f t="shared" ref="G285" ca="1" si="578">VLOOKUP(INDIRECT(CHAR(39)&amp;$A285&amp;CHAR(39)&amp;"!r2c"&amp;$C285,0),variables,2,0)</f>
        <v>10882</v>
      </c>
      <c r="H285" s="50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124712823</v>
      </c>
    </row>
    <row r="286" spans="1:8" x14ac:dyDescent="0.3">
      <c r="A286" s="47" t="s">
        <v>986</v>
      </c>
      <c r="B286" s="47">
        <f t="shared" si="531"/>
        <v>7</v>
      </c>
      <c r="C286" s="47">
        <f t="shared" si="532"/>
        <v>25</v>
      </c>
      <c r="E286" s="47">
        <f t="shared" ref="E286" si="579">plan_id</f>
        <v>25</v>
      </c>
      <c r="F286" s="47">
        <f t="shared" ca="1" si="529"/>
        <v>2018</v>
      </c>
      <c r="G286" s="47">
        <f t="shared" ref="G286" ca="1" si="580">VLOOKUP(INDIRECT(CHAR(39)&amp;$A286&amp;CHAR(39)&amp;"!r2c"&amp;$C286,0),variables,2,0)</f>
        <v>10883</v>
      </c>
      <c r="H286" s="50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0.34120674474538182</v>
      </c>
    </row>
    <row r="287" spans="1:8" x14ac:dyDescent="0.3">
      <c r="A287" s="47" t="s">
        <v>986</v>
      </c>
      <c r="B287" s="47">
        <f t="shared" si="531"/>
        <v>7</v>
      </c>
      <c r="C287" s="47">
        <f t="shared" si="532"/>
        <v>26</v>
      </c>
      <c r="E287" s="47">
        <f t="shared" ref="E287" si="581">plan_id</f>
        <v>25</v>
      </c>
      <c r="F287" s="47">
        <f t="shared" ca="1" si="529"/>
        <v>2018</v>
      </c>
      <c r="G287" s="47">
        <f t="shared" ref="G287" ca="1" si="582">VLOOKUP(INDIRECT(CHAR(39)&amp;$A287&amp;CHAR(39)&amp;"!r2c"&amp;$C287,0),variables,2,0)</f>
        <v>10884</v>
      </c>
      <c r="H287" s="50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0.3211</v>
      </c>
    </row>
    <row r="288" spans="1:8" x14ac:dyDescent="0.3">
      <c r="A288" s="47" t="s">
        <v>986</v>
      </c>
      <c r="B288" s="47">
        <f t="shared" si="531"/>
        <v>7</v>
      </c>
      <c r="C288" s="47">
        <f t="shared" si="532"/>
        <v>27</v>
      </c>
      <c r="E288" s="47">
        <f t="shared" ref="E288" si="583">plan_id</f>
        <v>25</v>
      </c>
      <c r="F288" s="47">
        <f t="shared" ca="1" si="529"/>
        <v>2018</v>
      </c>
      <c r="G288" s="47">
        <f t="shared" ref="G288" ca="1" si="584">VLOOKUP(INDIRECT(CHAR(39)&amp;$A288&amp;CHAR(39)&amp;"!r2c"&amp;$C288,0),variables,2,0)</f>
        <v>10885</v>
      </c>
      <c r="H288" s="50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395663000</v>
      </c>
    </row>
    <row r="289" spans="1:8" x14ac:dyDescent="0.3">
      <c r="A289" s="47" t="s">
        <v>986</v>
      </c>
      <c r="B289" s="47">
        <f t="shared" si="531"/>
        <v>7</v>
      </c>
      <c r="C289" s="47">
        <f t="shared" si="532"/>
        <v>28</v>
      </c>
      <c r="E289" s="47">
        <f t="shared" ref="E289" si="585">plan_id</f>
        <v>25</v>
      </c>
      <c r="F289" s="47">
        <f t="shared" ca="1" si="529"/>
        <v>2018</v>
      </c>
      <c r="G289" s="47">
        <f t="shared" ref="G289" ca="1" si="586">VLOOKUP(INDIRECT(CHAR(39)&amp;$A289&amp;CHAR(39)&amp;"!r2c"&amp;$C289,0),variables,2,0)</f>
        <v>10886</v>
      </c>
      <c r="H289" s="50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372383000</v>
      </c>
    </row>
    <row r="290" spans="1:8" x14ac:dyDescent="0.3">
      <c r="A290" s="47" t="s">
        <v>986</v>
      </c>
      <c r="B290" s="47">
        <f t="shared" si="531"/>
        <v>7</v>
      </c>
      <c r="C290" s="47">
        <f t="shared" si="532"/>
        <v>29</v>
      </c>
      <c r="E290" s="47">
        <f t="shared" ref="E290" si="587">plan_id</f>
        <v>25</v>
      </c>
      <c r="F290" s="47">
        <f t="shared" ca="1" si="529"/>
        <v>2018</v>
      </c>
      <c r="G290" s="47">
        <f t="shared" ref="G290" ca="1" si="588">VLOOKUP(INDIRECT(CHAR(39)&amp;$A290&amp;CHAR(39)&amp;"!r2c"&amp;$C290,0),variables,2,0)</f>
        <v>10887</v>
      </c>
      <c r="H290" s="50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23280000</v>
      </c>
    </row>
    <row r="291" spans="1:8" x14ac:dyDescent="0.3">
      <c r="A291" s="47" t="s">
        <v>986</v>
      </c>
      <c r="B291" s="47">
        <f t="shared" si="531"/>
        <v>7</v>
      </c>
      <c r="C291" s="47">
        <f t="shared" si="532"/>
        <v>30</v>
      </c>
      <c r="E291" s="47">
        <f t="shared" ref="E291" si="589">plan_id</f>
        <v>25</v>
      </c>
      <c r="F291" s="47">
        <f t="shared" ca="1" si="529"/>
        <v>2018</v>
      </c>
      <c r="G291" s="47">
        <f t="shared" ref="G291" ca="1" si="590">VLOOKUP(INDIRECT(CHAR(39)&amp;$A291&amp;CHAR(39)&amp;"!r2c"&amp;$C291,0),variables,2,0)</f>
        <v>10883</v>
      </c>
      <c r="H291" s="50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0.9411620495219416</v>
      </c>
    </row>
    <row r="292" spans="1:8" x14ac:dyDescent="0.3">
      <c r="A292" s="47" t="s">
        <v>986</v>
      </c>
      <c r="B292" s="47">
        <f t="shared" si="531"/>
        <v>7</v>
      </c>
      <c r="C292" s="47">
        <f t="shared" si="532"/>
        <v>31</v>
      </c>
      <c r="E292" s="47">
        <f t="shared" ref="E292" si="591">plan_id</f>
        <v>25</v>
      </c>
      <c r="F292" s="47">
        <f t="shared" ca="1" si="529"/>
        <v>2018</v>
      </c>
      <c r="G292" s="47">
        <f t="shared" ref="G292" ca="1" si="592">VLOOKUP(INDIRECT(CHAR(39)&amp;$A292&amp;CHAR(39)&amp;"!r2c"&amp;$C292,0),variables,2,0)</f>
        <v>10889</v>
      </c>
      <c r="H292" s="50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170816000</v>
      </c>
    </row>
    <row r="293" spans="1:8" x14ac:dyDescent="0.3">
      <c r="A293" s="47" t="s">
        <v>986</v>
      </c>
      <c r="B293" s="47">
        <f t="shared" si="531"/>
        <v>7</v>
      </c>
      <c r="C293" s="47">
        <f t="shared" si="532"/>
        <v>32</v>
      </c>
      <c r="E293" s="47">
        <f t="shared" ref="E293" si="593">plan_id</f>
        <v>25</v>
      </c>
      <c r="F293" s="47">
        <f t="shared" ca="1" si="529"/>
        <v>2018</v>
      </c>
      <c r="G293" s="47">
        <f t="shared" ref="G293" ca="1" si="594">VLOOKUP(INDIRECT(CHAR(39)&amp;$A293&amp;CHAR(39)&amp;"!r2c"&amp;$C293,0),variables,2,0)</f>
        <v>10890</v>
      </c>
      <c r="H293" s="50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1108068000</v>
      </c>
    </row>
    <row r="294" spans="1:8" x14ac:dyDescent="0.3">
      <c r="A294" s="47" t="s">
        <v>986</v>
      </c>
      <c r="B294" s="47">
        <f t="shared" si="531"/>
        <v>7</v>
      </c>
      <c r="C294" s="47">
        <f t="shared" si="532"/>
        <v>33</v>
      </c>
      <c r="E294" s="47">
        <f t="shared" ref="E294" si="595">plan_id</f>
        <v>25</v>
      </c>
      <c r="F294" s="47">
        <f t="shared" ca="1" si="529"/>
        <v>2018</v>
      </c>
      <c r="G294" s="47">
        <f t="shared" ref="G294" ca="1" si="596">VLOOKUP(INDIRECT(CHAR(39)&amp;$A294&amp;CHAR(39)&amp;"!r2c"&amp;$C294,0),variables,2,0)</f>
        <v>10891</v>
      </c>
      <c r="H294" s="50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</row>
    <row r="295" spans="1:8" x14ac:dyDescent="0.3">
      <c r="A295" s="47" t="s">
        <v>986</v>
      </c>
      <c r="B295" s="47">
        <f t="shared" si="531"/>
        <v>7</v>
      </c>
      <c r="C295" s="47">
        <f t="shared" si="532"/>
        <v>34</v>
      </c>
      <c r="E295" s="47">
        <f t="shared" ref="E295" si="597">plan_id</f>
        <v>25</v>
      </c>
      <c r="F295" s="47">
        <f t="shared" ca="1" si="529"/>
        <v>2018</v>
      </c>
      <c r="G295" s="47">
        <f t="shared" ref="G295" ca="1" si="598">VLOOKUP(INDIRECT(CHAR(39)&amp;$A295&amp;CHAR(39)&amp;"!r2c"&amp;$C295,0),variables,2,0)</f>
        <v>10892</v>
      </c>
      <c r="H295" s="50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-271102583</v>
      </c>
    </row>
    <row r="296" spans="1:8" x14ac:dyDescent="0.3">
      <c r="A296" s="47" t="s">
        <v>986</v>
      </c>
      <c r="B296" s="47">
        <f t="shared" si="531"/>
        <v>7</v>
      </c>
      <c r="C296" s="47">
        <f t="shared" si="532"/>
        <v>35</v>
      </c>
      <c r="E296" s="47">
        <f t="shared" ref="E296" si="599">plan_id</f>
        <v>25</v>
      </c>
      <c r="F296" s="47">
        <f t="shared" ca="1" si="529"/>
        <v>2018</v>
      </c>
      <c r="G296" s="47">
        <f t="shared" ref="G296" ca="1" si="600">VLOOKUP(INDIRECT(CHAR(39)&amp;$A296&amp;CHAR(39)&amp;"!r2c"&amp;$C296,0),variables,2,0)</f>
        <v>10893</v>
      </c>
      <c r="H296" s="50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</row>
    <row r="297" spans="1:8" x14ac:dyDescent="0.3">
      <c r="A297" s="47" t="s">
        <v>986</v>
      </c>
      <c r="B297" s="47">
        <f t="shared" si="531"/>
        <v>7</v>
      </c>
      <c r="C297" s="47">
        <f t="shared" si="532"/>
        <v>36</v>
      </c>
      <c r="E297" s="47">
        <f t="shared" ref="E297" si="601">plan_id</f>
        <v>25</v>
      </c>
      <c r="F297" s="47">
        <f t="shared" ca="1" si="529"/>
        <v>2018</v>
      </c>
      <c r="G297" s="47">
        <f t="shared" ref="G297" ca="1" si="602">VLOOKUP(INDIRECT(CHAR(39)&amp;$A297&amp;CHAR(39)&amp;"!r2c"&amp;$C297,0),variables,2,0)</f>
        <v>10894</v>
      </c>
      <c r="H297" s="50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-84956000</v>
      </c>
    </row>
    <row r="298" spans="1:8" x14ac:dyDescent="0.3">
      <c r="A298" s="47" t="s">
        <v>986</v>
      </c>
      <c r="B298" s="47">
        <f t="shared" si="531"/>
        <v>7</v>
      </c>
      <c r="C298" s="47">
        <f t="shared" si="532"/>
        <v>37</v>
      </c>
      <c r="E298" s="47">
        <f t="shared" ref="E298" si="603">plan_id</f>
        <v>25</v>
      </c>
      <c r="F298" s="47">
        <f t="shared" ca="1" si="529"/>
        <v>2018</v>
      </c>
      <c r="G298" s="47">
        <f t="shared" ref="G298" ca="1" si="604">VLOOKUP(INDIRECT(CHAR(39)&amp;$A298&amp;CHAR(39)&amp;"!r2c"&amp;$C298,0),variables,2,0)</f>
        <v>10895</v>
      </c>
      <c r="H298" s="50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-701252000</v>
      </c>
    </row>
    <row r="299" spans="1:8" x14ac:dyDescent="0.3">
      <c r="A299" s="47" t="s">
        <v>986</v>
      </c>
      <c r="B299" s="47">
        <f t="shared" si="531"/>
        <v>7</v>
      </c>
      <c r="C299" s="47">
        <f t="shared" si="532"/>
        <v>38</v>
      </c>
      <c r="E299" s="47">
        <f t="shared" ref="E299" si="605">plan_id</f>
        <v>25</v>
      </c>
      <c r="F299" s="47">
        <f t="shared" ca="1" si="529"/>
        <v>2018</v>
      </c>
      <c r="G299" s="47">
        <f t="shared" ref="G299" ca="1" si="606">VLOOKUP(INDIRECT(CHAR(39)&amp;$A299&amp;CHAR(39)&amp;"!r2c"&amp;$C299,0),variables,2,0)</f>
        <v>10896</v>
      </c>
      <c r="H299" s="50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4861493</v>
      </c>
    </row>
    <row r="300" spans="1:8" x14ac:dyDescent="0.3">
      <c r="A300" s="47" t="s">
        <v>986</v>
      </c>
      <c r="B300" s="47">
        <f t="shared" si="531"/>
        <v>7</v>
      </c>
      <c r="C300" s="47">
        <f t="shared" si="532"/>
        <v>39</v>
      </c>
      <c r="E300" s="47">
        <f t="shared" ref="E300" si="607">plan_id</f>
        <v>25</v>
      </c>
      <c r="F300" s="47">
        <f t="shared" ca="1" si="529"/>
        <v>2018</v>
      </c>
      <c r="G300" s="47">
        <f t="shared" ref="G300" ca="1" si="608">VLOOKUP(INDIRECT(CHAR(39)&amp;$A300&amp;CHAR(39)&amp;"!r2c"&amp;$C300,0),variables,2,0)</f>
        <v>10897</v>
      </c>
      <c r="H300" s="50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6250000</v>
      </c>
    </row>
    <row r="301" spans="1:8" x14ac:dyDescent="0.3">
      <c r="A301" s="47" t="s">
        <v>986</v>
      </c>
      <c r="B301" s="47">
        <f t="shared" si="531"/>
        <v>7</v>
      </c>
      <c r="C301" s="47">
        <f t="shared" si="532"/>
        <v>40</v>
      </c>
      <c r="E301" s="47">
        <f t="shared" ref="E301" si="609">plan_id</f>
        <v>25</v>
      </c>
      <c r="F301" s="47">
        <f t="shared" ca="1" si="529"/>
        <v>2018</v>
      </c>
      <c r="G301" s="47">
        <f t="shared" ref="G301" ca="1" si="610">VLOOKUP(INDIRECT(CHAR(39)&amp;$A301&amp;CHAR(39)&amp;"!r2c"&amp;$C301,0),variables,2,0)</f>
        <v>10898</v>
      </c>
      <c r="H301" s="50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0</v>
      </c>
    </row>
    <row r="302" spans="1:8" x14ac:dyDescent="0.3">
      <c r="A302" s="47" t="s">
        <v>986</v>
      </c>
      <c r="B302" s="47">
        <f t="shared" si="531"/>
        <v>7</v>
      </c>
      <c r="C302" s="47">
        <f t="shared" si="532"/>
        <v>41</v>
      </c>
      <c r="E302" s="47">
        <f t="shared" ref="E302" si="611">plan_id</f>
        <v>25</v>
      </c>
      <c r="F302" s="47">
        <f t="shared" ca="1" si="529"/>
        <v>2018</v>
      </c>
      <c r="G302" s="47">
        <f t="shared" ref="G302" ca="1" si="612">VLOOKUP(INDIRECT(CHAR(39)&amp;$A302&amp;CHAR(39)&amp;"!r2c"&amp;$C302,0),variables,2,0)</f>
        <v>10899</v>
      </c>
      <c r="H302" s="50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</row>
    <row r="303" spans="1:8" x14ac:dyDescent="0.3">
      <c r="A303" s="47" t="s">
        <v>986</v>
      </c>
      <c r="B303" s="47">
        <f t="shared" si="531"/>
        <v>7</v>
      </c>
      <c r="C303" s="47">
        <f t="shared" si="532"/>
        <v>42</v>
      </c>
      <c r="E303" s="47">
        <f t="shared" ref="E303" si="613">plan_id</f>
        <v>25</v>
      </c>
      <c r="F303" s="47">
        <f t="shared" ca="1" si="529"/>
        <v>2018</v>
      </c>
      <c r="G303" s="47">
        <f t="shared" ref="G303" ca="1" si="614">VLOOKUP(INDIRECT(CHAR(39)&amp;$A303&amp;CHAR(39)&amp;"!r2c"&amp;$C303,0),variables,2,0)</f>
        <v>11006</v>
      </c>
      <c r="H303" s="50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-26000</v>
      </c>
    </row>
    <row r="304" spans="1:8" x14ac:dyDescent="0.3">
      <c r="A304" s="47" t="s">
        <v>986</v>
      </c>
      <c r="B304" s="47">
        <f t="shared" si="531"/>
        <v>7</v>
      </c>
      <c r="C304" s="47">
        <f t="shared" si="532"/>
        <v>43</v>
      </c>
      <c r="E304" s="47">
        <f t="shared" ref="E304" si="615">plan_id</f>
        <v>25</v>
      </c>
      <c r="F304" s="47">
        <f t="shared" ca="1" si="529"/>
        <v>2018</v>
      </c>
      <c r="G304" s="47">
        <f t="shared" ref="G304" ca="1" si="616">VLOOKUP(INDIRECT(CHAR(39)&amp;$A304&amp;CHAR(39)&amp;"!r2c"&amp;$C304,0),variables,2,0)</f>
        <v>10900</v>
      </c>
      <c r="H304" s="50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232658910</v>
      </c>
    </row>
    <row r="305" spans="1:8" x14ac:dyDescent="0.3">
      <c r="A305" s="47" t="s">
        <v>986</v>
      </c>
      <c r="B305" s="47">
        <f t="shared" si="531"/>
        <v>7</v>
      </c>
      <c r="C305" s="47">
        <f t="shared" si="532"/>
        <v>44</v>
      </c>
      <c r="E305" s="47">
        <f t="shared" ref="E305" si="617">plan_id</f>
        <v>25</v>
      </c>
      <c r="F305" s="47">
        <f t="shared" ca="1" si="529"/>
        <v>2018</v>
      </c>
      <c r="G305" s="47">
        <f t="shared" ref="G305" ca="1" si="618">VLOOKUP(INDIRECT(CHAR(39)&amp;$A305&amp;CHAR(39)&amp;"!r2c"&amp;$C305,0),variables,2,0)</f>
        <v>10901</v>
      </c>
      <c r="H305" s="50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7.0000000000000007E-2</v>
      </c>
    </row>
    <row r="306" spans="1:8" x14ac:dyDescent="0.3">
      <c r="A306" s="47" t="s">
        <v>986</v>
      </c>
      <c r="B306" s="47">
        <f t="shared" si="531"/>
        <v>7</v>
      </c>
      <c r="C306" s="47">
        <f t="shared" si="532"/>
        <v>45</v>
      </c>
      <c r="E306" s="47">
        <f t="shared" ref="E306" si="619">plan_id</f>
        <v>25</v>
      </c>
      <c r="F306" s="47">
        <f t="shared" ca="1" si="529"/>
        <v>2018</v>
      </c>
      <c r="G306" s="47">
        <f t="shared" ref="G306" ca="1" si="620">VLOOKUP(INDIRECT(CHAR(39)&amp;$A306&amp;CHAR(39)&amp;"!r2c"&amp;$C306,0),variables,2,0)</f>
        <v>10902</v>
      </c>
      <c r="H306" s="50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0.08</v>
      </c>
    </row>
    <row r="307" spans="1:8" x14ac:dyDescent="0.3">
      <c r="A307" s="47" t="s">
        <v>986</v>
      </c>
      <c r="B307" s="47">
        <f t="shared" si="531"/>
        <v>7</v>
      </c>
      <c r="C307" s="47">
        <f t="shared" si="532"/>
        <v>46</v>
      </c>
      <c r="E307" s="47">
        <f t="shared" ref="E307" si="621">plan_id</f>
        <v>25</v>
      </c>
      <c r="F307" s="47">
        <f t="shared" ca="1" si="529"/>
        <v>2018</v>
      </c>
      <c r="G307" s="47">
        <f t="shared" ref="G307" ca="1" si="622">VLOOKUP(INDIRECT(CHAR(39)&amp;$A307&amp;CHAR(39)&amp;"!r2c"&amp;$C307,0),variables,2,0)</f>
        <v>10903</v>
      </c>
      <c r="H307" s="50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0.09</v>
      </c>
    </row>
    <row r="308" spans="1:8" x14ac:dyDescent="0.3">
      <c r="A308" s="47" t="s">
        <v>986</v>
      </c>
      <c r="B308" s="47">
        <f t="shared" si="531"/>
        <v>7</v>
      </c>
      <c r="C308" s="47">
        <f t="shared" si="532"/>
        <v>47</v>
      </c>
      <c r="E308" s="47">
        <f t="shared" ref="E308" si="623">plan_id</f>
        <v>25</v>
      </c>
      <c r="F308" s="47">
        <f t="shared" ca="1" si="529"/>
        <v>2018</v>
      </c>
      <c r="G308" s="47">
        <f t="shared" ref="G308" ca="1" si="624">VLOOKUP(INDIRECT(CHAR(39)&amp;$A308&amp;CHAR(39)&amp;"!r2c"&amp;$C308,0),variables,2,0)</f>
        <v>10904</v>
      </c>
      <c r="H308" s="50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6580245000</v>
      </c>
    </row>
    <row r="309" spans="1:8" x14ac:dyDescent="0.3">
      <c r="A309" s="47" t="s">
        <v>986</v>
      </c>
      <c r="B309" s="47">
        <f t="shared" si="531"/>
        <v>7</v>
      </c>
      <c r="C309" s="47">
        <f t="shared" si="532"/>
        <v>48</v>
      </c>
      <c r="E309" s="47">
        <f t="shared" ref="E309" si="625">plan_id</f>
        <v>25</v>
      </c>
      <c r="F309" s="47">
        <f t="shared" ca="1" si="529"/>
        <v>2018</v>
      </c>
      <c r="G309" s="47">
        <f t="shared" ref="G309" ca="1" si="626">VLOOKUP(INDIRECT(CHAR(39)&amp;$A309&amp;CHAR(39)&amp;"!r2c"&amp;$C309,0),variables,2,0)</f>
        <v>10905</v>
      </c>
      <c r="H309" s="50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4969027000</v>
      </c>
    </row>
    <row r="310" spans="1:8" x14ac:dyDescent="0.3">
      <c r="A310" s="47" t="s">
        <v>986</v>
      </c>
      <c r="B310" s="47">
        <f t="shared" si="531"/>
        <v>7</v>
      </c>
      <c r="C310" s="47">
        <f t="shared" si="532"/>
        <v>49</v>
      </c>
      <c r="E310" s="47">
        <f t="shared" ref="E310" si="627">plan_id</f>
        <v>25</v>
      </c>
      <c r="F310" s="47">
        <f t="shared" ca="1" si="529"/>
        <v>2018</v>
      </c>
      <c r="G310" s="47">
        <f t="shared" ref="G310" ca="1" si="628">VLOOKUP(INDIRECT(CHAR(39)&amp;$A310&amp;CHAR(39)&amp;"!r2c"&amp;$C310,0),variables,2,0)</f>
        <v>10906</v>
      </c>
      <c r="H310" s="50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3606131000</v>
      </c>
    </row>
    <row r="311" spans="1:8" x14ac:dyDescent="0.3">
      <c r="A311" s="47" t="s">
        <v>986</v>
      </c>
      <c r="B311" s="47">
        <f t="shared" si="531"/>
        <v>7</v>
      </c>
      <c r="C311" s="47">
        <f t="shared" si="532"/>
        <v>50</v>
      </c>
      <c r="E311" s="47">
        <f t="shared" ref="E311" si="629">plan_id</f>
        <v>25</v>
      </c>
      <c r="F311" s="47">
        <f t="shared" ca="1" si="529"/>
        <v>2018</v>
      </c>
      <c r="G311" s="47">
        <f t="shared" ref="G311" ca="1" si="630">VLOOKUP(INDIRECT(CHAR(39)&amp;$A311&amp;CHAR(39)&amp;"!r2c"&amp;$C311,0),variables,2,0)</f>
        <v>10907</v>
      </c>
      <c r="H311" s="50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0</v>
      </c>
    </row>
    <row r="312" spans="1:8" x14ac:dyDescent="0.3">
      <c r="A312" s="47" t="s">
        <v>986</v>
      </c>
      <c r="B312" s="47">
        <f t="shared" si="531"/>
        <v>7</v>
      </c>
      <c r="C312" s="47">
        <f t="shared" si="532"/>
        <v>51</v>
      </c>
      <c r="E312" s="47">
        <f t="shared" ref="E312" si="631">plan_id</f>
        <v>25</v>
      </c>
      <c r="F312" s="47">
        <f t="shared" ca="1" si="529"/>
        <v>2018</v>
      </c>
      <c r="G312" s="47">
        <f t="shared" ref="G312" ca="1" si="632">VLOOKUP(INDIRECT(CHAR(39)&amp;$A312&amp;CHAR(39)&amp;"!r2c"&amp;$C312,0),variables,2,0)</f>
        <v>10860</v>
      </c>
      <c r="H312" s="50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14112569000</v>
      </c>
    </row>
    <row r="313" spans="1:8" x14ac:dyDescent="0.3">
      <c r="A313" s="47" t="s">
        <v>986</v>
      </c>
      <c r="B313" s="47">
        <f t="shared" si="531"/>
        <v>7</v>
      </c>
      <c r="C313" s="47">
        <f t="shared" si="532"/>
        <v>52</v>
      </c>
      <c r="E313" s="47">
        <f t="shared" ref="E313" si="633">plan_id</f>
        <v>25</v>
      </c>
      <c r="F313" s="47">
        <f t="shared" ca="1" si="529"/>
        <v>2018</v>
      </c>
      <c r="G313" s="47">
        <f t="shared" ref="G313" ca="1" si="634">VLOOKUP(INDIRECT(CHAR(39)&amp;$A313&amp;CHAR(39)&amp;"!r2c"&amp;$C313,0),variables,2,0)</f>
        <v>10909</v>
      </c>
      <c r="H313" s="50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170816000</v>
      </c>
    </row>
    <row r="314" spans="1:8" x14ac:dyDescent="0.3">
      <c r="A314" s="47" t="s">
        <v>986</v>
      </c>
      <c r="B314" s="47">
        <f t="shared" si="531"/>
        <v>7</v>
      </c>
      <c r="C314" s="47">
        <f t="shared" si="532"/>
        <v>53</v>
      </c>
      <c r="E314" s="47">
        <f t="shared" ref="E314" si="635">plan_id</f>
        <v>25</v>
      </c>
      <c r="F314" s="47">
        <f t="shared" ca="1" si="529"/>
        <v>2018</v>
      </c>
      <c r="G314" s="47">
        <f t="shared" ref="G314" ca="1" si="636">VLOOKUP(INDIRECT(CHAR(39)&amp;$A314&amp;CHAR(39)&amp;"!r2c"&amp;$C314,0),variables,2,0)</f>
        <v>10910</v>
      </c>
      <c r="H314" s="50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1108068000</v>
      </c>
    </row>
    <row r="315" spans="1:8" x14ac:dyDescent="0.3">
      <c r="A315" s="47" t="s">
        <v>986</v>
      </c>
      <c r="B315" s="47">
        <f t="shared" si="531"/>
        <v>7</v>
      </c>
      <c r="C315" s="47">
        <f t="shared" si="532"/>
        <v>54</v>
      </c>
      <c r="E315" s="47">
        <f t="shared" ref="E315" si="637">plan_id</f>
        <v>25</v>
      </c>
      <c r="F315" s="47">
        <f t="shared" ca="1" si="529"/>
        <v>2018</v>
      </c>
      <c r="G315" s="47">
        <f t="shared" ref="G315" ca="1" si="638">VLOOKUP(INDIRECT(CHAR(39)&amp;$A315&amp;CHAR(39)&amp;"!r2c"&amp;$C315,0),variables,2,0)</f>
        <v>10911</v>
      </c>
      <c r="H315" s="50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x14ac:dyDescent="0.3">
      <c r="A316" s="47" t="s">
        <v>986</v>
      </c>
      <c r="B316" s="47">
        <f t="shared" si="531"/>
        <v>7</v>
      </c>
      <c r="C316" s="47">
        <f t="shared" si="532"/>
        <v>55</v>
      </c>
      <c r="E316" s="47">
        <f t="shared" ref="E316" si="639">plan_id</f>
        <v>25</v>
      </c>
      <c r="F316" s="47">
        <f t="shared" ca="1" si="529"/>
        <v>2018</v>
      </c>
      <c r="G316" s="47">
        <f t="shared" ref="G316" ca="1" si="640">VLOOKUP(INDIRECT(CHAR(39)&amp;$A316&amp;CHAR(39)&amp;"!r2c"&amp;$C316,0),variables,2,0)</f>
        <v>10912</v>
      </c>
      <c r="H316" s="50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-302874000</v>
      </c>
    </row>
    <row r="317" spans="1:8" x14ac:dyDescent="0.3">
      <c r="A317" s="47" t="s">
        <v>986</v>
      </c>
      <c r="B317" s="47">
        <f t="shared" si="531"/>
        <v>7</v>
      </c>
      <c r="C317" s="47">
        <f t="shared" si="532"/>
        <v>56</v>
      </c>
      <c r="E317" s="47">
        <f t="shared" ref="E317" si="641">plan_id</f>
        <v>25</v>
      </c>
      <c r="F317" s="47">
        <f t="shared" ca="1" si="529"/>
        <v>2018</v>
      </c>
      <c r="G317" s="47">
        <f t="shared" ref="G317" ca="1" si="642">VLOOKUP(INDIRECT(CHAR(39)&amp;$A317&amp;CHAR(39)&amp;"!r2c"&amp;$C317,0),variables,2,0)</f>
        <v>10913</v>
      </c>
      <c r="H317" s="50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0</v>
      </c>
    </row>
    <row r="318" spans="1:8" x14ac:dyDescent="0.3">
      <c r="A318" s="47" t="s">
        <v>986</v>
      </c>
      <c r="B318" s="47">
        <f t="shared" si="531"/>
        <v>7</v>
      </c>
      <c r="C318" s="47">
        <f t="shared" si="532"/>
        <v>57</v>
      </c>
      <c r="E318" s="47">
        <f t="shared" ref="E318" si="643">plan_id</f>
        <v>25</v>
      </c>
      <c r="F318" s="47">
        <f t="shared" ca="1" si="529"/>
        <v>2018</v>
      </c>
      <c r="G318" s="47">
        <f t="shared" ref="G318" ca="1" si="644">VLOOKUP(INDIRECT(CHAR(39)&amp;$A318&amp;CHAR(39)&amp;"!r2c"&amp;$C318,0),variables,2,0)</f>
        <v>10914</v>
      </c>
      <c r="H318" s="50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372384000</v>
      </c>
    </row>
    <row r="319" spans="1:8" x14ac:dyDescent="0.3">
      <c r="A319" s="47" t="s">
        <v>986</v>
      </c>
      <c r="B319" s="47">
        <f t="shared" si="531"/>
        <v>7</v>
      </c>
      <c r="C319" s="47">
        <f t="shared" si="532"/>
        <v>58</v>
      </c>
      <c r="E319" s="47">
        <f t="shared" ref="E319" si="645">plan_id</f>
        <v>25</v>
      </c>
      <c r="F319" s="47">
        <f t="shared" ca="1" si="529"/>
        <v>2018</v>
      </c>
      <c r="G319" s="47">
        <f t="shared" ref="G319" ca="1" si="646">VLOOKUP(INDIRECT(CHAR(39)&amp;$A319&amp;CHAR(39)&amp;"!r2c"&amp;$C319,0),variables,2,0)</f>
        <v>10915</v>
      </c>
      <c r="H319" s="50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84956000</v>
      </c>
    </row>
    <row r="320" spans="1:8" x14ac:dyDescent="0.3">
      <c r="A320" s="47" t="s">
        <v>986</v>
      </c>
      <c r="B320" s="47">
        <f t="shared" si="531"/>
        <v>7</v>
      </c>
      <c r="C320" s="47">
        <f t="shared" si="532"/>
        <v>59</v>
      </c>
      <c r="E320" s="47">
        <f t="shared" ref="E320" si="647">plan_id</f>
        <v>25</v>
      </c>
      <c r="F320" s="47">
        <f t="shared" ca="1" si="529"/>
        <v>2018</v>
      </c>
      <c r="G320" s="47">
        <f t="shared" ref="G320" ca="1" si="648">VLOOKUP(INDIRECT(CHAR(39)&amp;$A320&amp;CHAR(39)&amp;"!r2c"&amp;$C320,0),variables,2,0)</f>
        <v>10916</v>
      </c>
      <c r="H320" s="50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725310000</v>
      </c>
    </row>
    <row r="321" spans="1:8" x14ac:dyDescent="0.3">
      <c r="A321" s="47" t="s">
        <v>986</v>
      </c>
      <c r="B321" s="47">
        <f t="shared" si="531"/>
        <v>7</v>
      </c>
      <c r="C321" s="47">
        <f t="shared" si="532"/>
        <v>60</v>
      </c>
      <c r="E321" s="47">
        <f t="shared" ref="E321" si="649">plan_id</f>
        <v>25</v>
      </c>
      <c r="F321" s="47">
        <f t="shared" ca="1" si="529"/>
        <v>2018</v>
      </c>
      <c r="G321" s="47">
        <f t="shared" ref="G321" ca="1" si="650">VLOOKUP(INDIRECT(CHAR(39)&amp;$A321&amp;CHAR(39)&amp;"!r2c"&amp;$C321,0),variables,2,0)</f>
        <v>10917</v>
      </c>
      <c r="H321" s="50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-801155000</v>
      </c>
    </row>
    <row r="322" spans="1:8" x14ac:dyDescent="0.3">
      <c r="A322" s="47" t="s">
        <v>986</v>
      </c>
      <c r="B322" s="47">
        <f t="shared" si="531"/>
        <v>7</v>
      </c>
      <c r="C322" s="47">
        <f t="shared" si="532"/>
        <v>61</v>
      </c>
      <c r="E322" s="47">
        <f t="shared" ref="E322" si="651">plan_id</f>
        <v>25</v>
      </c>
      <c r="F322" s="47">
        <f t="shared" ca="1" si="529"/>
        <v>2018</v>
      </c>
      <c r="G322" s="47">
        <f t="shared" ref="G322" ca="1" si="652">VLOOKUP(INDIRECT(CHAR(39)&amp;$A322&amp;CHAR(39)&amp;"!r2c"&amp;$C322,0),variables,2,0)</f>
        <v>10918</v>
      </c>
      <c r="H322" s="50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-11722000</v>
      </c>
    </row>
    <row r="323" spans="1:8" x14ac:dyDescent="0.3">
      <c r="A323" s="47" t="s">
        <v>986</v>
      </c>
      <c r="B323" s="47">
        <f t="shared" si="531"/>
        <v>7</v>
      </c>
      <c r="C323" s="47">
        <f t="shared" si="532"/>
        <v>62</v>
      </c>
      <c r="E323" s="47">
        <f t="shared" ref="E323" si="653">plan_id</f>
        <v>25</v>
      </c>
      <c r="F323" s="47">
        <f t="shared" ca="1" si="529"/>
        <v>2018</v>
      </c>
      <c r="G323" s="47">
        <f t="shared" ref="G323" ca="1" si="654">VLOOKUP(INDIRECT(CHAR(39)&amp;$A323&amp;CHAR(39)&amp;"!r2c"&amp;$C323,0),variables,2,0)</f>
        <v>10919</v>
      </c>
      <c r="H323" s="50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-812877000</v>
      </c>
    </row>
    <row r="324" spans="1:8" x14ac:dyDescent="0.3">
      <c r="A324" s="47" t="s">
        <v>986</v>
      </c>
      <c r="B324" s="47">
        <f t="shared" si="531"/>
        <v>7</v>
      </c>
      <c r="C324" s="47">
        <f t="shared" si="532"/>
        <v>63</v>
      </c>
      <c r="E324" s="47">
        <f t="shared" ref="E324" si="655">plan_id</f>
        <v>25</v>
      </c>
      <c r="F324" s="47">
        <f t="shared" ca="1" si="529"/>
        <v>2018</v>
      </c>
      <c r="G324" s="47">
        <f t="shared" ref="G324" ca="1" si="656">VLOOKUP(INDIRECT(CHAR(39)&amp;$A324&amp;CHAR(39)&amp;"!r2c"&amp;$C324,0),variables,2,0)</f>
        <v>10920</v>
      </c>
      <c r="H324" s="50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-6250000</v>
      </c>
    </row>
    <row r="325" spans="1:8" x14ac:dyDescent="0.3">
      <c r="A325" s="47" t="s">
        <v>986</v>
      </c>
      <c r="B325" s="47">
        <f t="shared" si="531"/>
        <v>7</v>
      </c>
      <c r="C325" s="47">
        <f t="shared" si="532"/>
        <v>64</v>
      </c>
      <c r="E325" s="47">
        <f t="shared" ref="E325" si="657">plan_id</f>
        <v>25</v>
      </c>
      <c r="F325" s="47">
        <f t="shared" ca="1" si="529"/>
        <v>2018</v>
      </c>
      <c r="G325" s="47">
        <f t="shared" ref="G325" ca="1" si="658">VLOOKUP(INDIRECT(CHAR(39)&amp;$A325&amp;CHAR(39)&amp;"!r2c"&amp;$C325,0),variables,2,0)</f>
        <v>10921</v>
      </c>
      <c r="H325" s="50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25000</v>
      </c>
    </row>
    <row r="326" spans="1:8" x14ac:dyDescent="0.3">
      <c r="A326" s="47" t="s">
        <v>986</v>
      </c>
      <c r="B326" s="47">
        <f t="shared" si="531"/>
        <v>7</v>
      </c>
      <c r="C326" s="47">
        <f t="shared" si="532"/>
        <v>65</v>
      </c>
      <c r="E326" s="47">
        <f t="shared" ref="E326" si="659">plan_id</f>
        <v>25</v>
      </c>
      <c r="F326" s="47">
        <f t="shared" ref="F326:F580" ca="1" si="660">INDIRECT(CHAR(39)&amp;$A326&amp;CHAR(39)&amp;"!r"&amp;$B326&amp;"c2",0)</f>
        <v>2018</v>
      </c>
      <c r="G326" s="47">
        <f t="shared" ref="G326" ca="1" si="661">VLOOKUP(INDIRECT(CHAR(39)&amp;$A326&amp;CHAR(39)&amp;"!r2c"&amp;$C326,0),variables,2,0)</f>
        <v>10922</v>
      </c>
      <c r="H326" s="50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</row>
    <row r="327" spans="1:8" x14ac:dyDescent="0.3">
      <c r="A327" s="47" t="s">
        <v>986</v>
      </c>
      <c r="B327" s="47">
        <f t="shared" ref="B327:B390" si="662">B262+1</f>
        <v>7</v>
      </c>
      <c r="C327" s="47">
        <f t="shared" ref="C327:C390" si="663">C262</f>
        <v>66</v>
      </c>
      <c r="E327" s="47">
        <f t="shared" ref="E327" si="664">plan_id</f>
        <v>25</v>
      </c>
      <c r="F327" s="47">
        <f t="shared" ca="1" si="660"/>
        <v>2018</v>
      </c>
      <c r="G327" s="47">
        <f t="shared" ref="G327" ca="1" si="665">VLOOKUP(INDIRECT(CHAR(39)&amp;$A327&amp;CHAR(39)&amp;"!r2c"&amp;$C327,0),variables,2,0)</f>
        <v>10860</v>
      </c>
      <c r="H327" s="50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8943127000</v>
      </c>
    </row>
    <row r="328" spans="1:8" x14ac:dyDescent="0.3">
      <c r="A328" s="47" t="s">
        <v>986</v>
      </c>
      <c r="B328" s="47">
        <f t="shared" si="662"/>
        <v>7</v>
      </c>
      <c r="C328" s="47">
        <f t="shared" si="663"/>
        <v>67</v>
      </c>
      <c r="E328" s="47">
        <f t="shared" ref="E328" si="666">plan_id</f>
        <v>25</v>
      </c>
      <c r="F328" s="47">
        <f t="shared" ca="1" si="660"/>
        <v>2018</v>
      </c>
      <c r="G328" s="47">
        <f t="shared" ref="G328" ca="1" si="667">VLOOKUP(INDIRECT(CHAR(39)&amp;$A328&amp;CHAR(39)&amp;"!r2c"&amp;$C328,0),variables,2,0)</f>
        <v>10923</v>
      </c>
      <c r="H328" s="50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4969027000</v>
      </c>
    </row>
    <row r="329" spans="1:8" x14ac:dyDescent="0.3">
      <c r="A329" s="47" t="s">
        <v>986</v>
      </c>
      <c r="B329" s="47">
        <f t="shared" si="662"/>
        <v>8</v>
      </c>
      <c r="C329" s="47">
        <f t="shared" si="663"/>
        <v>3</v>
      </c>
      <c r="E329" s="47">
        <f t="shared" ref="E329" si="668">plan_id</f>
        <v>25</v>
      </c>
      <c r="F329" s="47">
        <f t="shared" ca="1" si="660"/>
        <v>2019</v>
      </c>
      <c r="G329" s="47">
        <f t="shared" ref="G329" ca="1" si="669">VLOOKUP(INDIRECT(CHAR(39)&amp;$A329&amp;CHAR(39)&amp;"!r2c"&amp;$C329,0),variables,2,0)</f>
        <v>10861</v>
      </c>
      <c r="H329" s="50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30-Jun-2018</v>
      </c>
    </row>
    <row r="330" spans="1:8" x14ac:dyDescent="0.3">
      <c r="A330" s="47" t="s">
        <v>986</v>
      </c>
      <c r="B330" s="47">
        <f t="shared" si="662"/>
        <v>8</v>
      </c>
      <c r="C330" s="47">
        <f t="shared" si="663"/>
        <v>4</v>
      </c>
      <c r="E330" s="47">
        <f t="shared" ref="E330" si="670">plan_id</f>
        <v>25</v>
      </c>
      <c r="F330" s="47">
        <f t="shared" ca="1" si="660"/>
        <v>2019</v>
      </c>
      <c r="G330" s="47">
        <f t="shared" ref="G330" ca="1" si="671">VLOOKUP(INDIRECT(CHAR(39)&amp;$A330&amp;CHAR(39)&amp;"!r2c"&amp;$C330,0),variables,2,0)</f>
        <v>10862</v>
      </c>
      <c r="H330" s="50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</row>
    <row r="331" spans="1:8" x14ac:dyDescent="0.3">
      <c r="A331" s="47" t="s">
        <v>986</v>
      </c>
      <c r="B331" s="47">
        <f t="shared" si="662"/>
        <v>8</v>
      </c>
      <c r="C331" s="47">
        <f t="shared" si="663"/>
        <v>5</v>
      </c>
      <c r="E331" s="47">
        <f t="shared" ref="E331" si="672">plan_id</f>
        <v>25</v>
      </c>
      <c r="F331" s="47">
        <f t="shared" ca="1" si="660"/>
        <v>2019</v>
      </c>
      <c r="G331" s="47">
        <f t="shared" ref="G331" ca="1" si="673">VLOOKUP(INDIRECT(CHAR(39)&amp;$A331&amp;CHAR(39)&amp;"!r2c"&amp;$C331,0),variables,2,0)</f>
        <v>10863</v>
      </c>
      <c r="H331" s="50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</row>
    <row r="332" spans="1:8" x14ac:dyDescent="0.3">
      <c r="A332" s="47" t="s">
        <v>986</v>
      </c>
      <c r="B332" s="47">
        <f t="shared" si="662"/>
        <v>8</v>
      </c>
      <c r="C332" s="47">
        <f t="shared" si="663"/>
        <v>6</v>
      </c>
      <c r="E332" s="47">
        <f t="shared" ref="E332" si="674">plan_id</f>
        <v>25</v>
      </c>
      <c r="F332" s="47">
        <f t="shared" ca="1" si="660"/>
        <v>2019</v>
      </c>
      <c r="G332" s="47">
        <f t="shared" ref="G332" ca="1" si="675">VLOOKUP(INDIRECT(CHAR(39)&amp;$A332&amp;CHAR(39)&amp;"!r2c"&amp;$C332,0),variables,2,0)</f>
        <v>10864</v>
      </c>
      <c r="H332" s="50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36310</v>
      </c>
    </row>
    <row r="333" spans="1:8" x14ac:dyDescent="0.3">
      <c r="A333" s="47" t="s">
        <v>986</v>
      </c>
      <c r="B333" s="47">
        <f t="shared" si="662"/>
        <v>8</v>
      </c>
      <c r="C333" s="47">
        <f t="shared" si="663"/>
        <v>7</v>
      </c>
      <c r="E333" s="47">
        <f t="shared" ref="E333" si="676">plan_id</f>
        <v>25</v>
      </c>
      <c r="F333" s="47">
        <f t="shared" ca="1" si="660"/>
        <v>2019</v>
      </c>
      <c r="G333" s="47">
        <f t="shared" ref="G333" ca="1" si="677">VLOOKUP(INDIRECT(CHAR(39)&amp;$A333&amp;CHAR(39)&amp;"!r2c"&amp;$C333,0),variables,2,0)</f>
        <v>10865</v>
      </c>
      <c r="H333" s="50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5499</v>
      </c>
    </row>
    <row r="334" spans="1:8" x14ac:dyDescent="0.3">
      <c r="A334" s="47" t="s">
        <v>986</v>
      </c>
      <c r="B334" s="47">
        <f t="shared" si="662"/>
        <v>8</v>
      </c>
      <c r="C334" s="47">
        <f t="shared" si="663"/>
        <v>8</v>
      </c>
      <c r="E334" s="47">
        <f t="shared" ref="E334" si="678">plan_id</f>
        <v>25</v>
      </c>
      <c r="F334" s="47">
        <f t="shared" ca="1" si="660"/>
        <v>2019</v>
      </c>
      <c r="G334" s="47">
        <f t="shared" ref="G334" ca="1" si="679">VLOOKUP(INDIRECT(CHAR(39)&amp;$A334&amp;CHAR(39)&amp;"!r2c"&amp;$C334,0),variables,2,0)</f>
        <v>10866</v>
      </c>
      <c r="H334" s="50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10921</v>
      </c>
    </row>
    <row r="335" spans="1:8" x14ac:dyDescent="0.3">
      <c r="A335" s="47" t="s">
        <v>986</v>
      </c>
      <c r="B335" s="47">
        <f t="shared" si="662"/>
        <v>8</v>
      </c>
      <c r="C335" s="47">
        <f t="shared" si="663"/>
        <v>9</v>
      </c>
      <c r="E335" s="47">
        <f t="shared" ref="E335" si="680">plan_id</f>
        <v>25</v>
      </c>
      <c r="F335" s="47">
        <f t="shared" ca="1" si="660"/>
        <v>2019</v>
      </c>
      <c r="G335" s="47">
        <f t="shared" ref="G335" ca="1" si="681">VLOOKUP(INDIRECT(CHAR(39)&amp;$A335&amp;CHAR(39)&amp;"!r2c"&amp;$C335,0),variables,2,0)</f>
        <v>10867</v>
      </c>
      <c r="H335" s="50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12152</v>
      </c>
    </row>
    <row r="336" spans="1:8" x14ac:dyDescent="0.3">
      <c r="A336" s="47" t="s">
        <v>986</v>
      </c>
      <c r="B336" s="47">
        <f t="shared" si="662"/>
        <v>8</v>
      </c>
      <c r="C336" s="47">
        <f t="shared" si="663"/>
        <v>10</v>
      </c>
      <c r="E336" s="47">
        <f t="shared" ref="E336" si="682">plan_id</f>
        <v>25</v>
      </c>
      <c r="F336" s="47">
        <f t="shared" ca="1" si="660"/>
        <v>2019</v>
      </c>
      <c r="G336" s="47">
        <f t="shared" ref="G336" ca="1" si="683">VLOOKUP(INDIRECT(CHAR(39)&amp;$A336&amp;CHAR(39)&amp;"!r2c"&amp;$C336,0),variables,2,0)</f>
        <v>10868</v>
      </c>
      <c r="H336" s="50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64882</v>
      </c>
    </row>
    <row r="337" spans="1:8" x14ac:dyDescent="0.3">
      <c r="A337" s="47" t="s">
        <v>986</v>
      </c>
      <c r="B337" s="47">
        <f t="shared" si="662"/>
        <v>8</v>
      </c>
      <c r="C337" s="47">
        <f t="shared" si="663"/>
        <v>11</v>
      </c>
      <c r="E337" s="47">
        <f t="shared" ref="E337" si="684">plan_id</f>
        <v>25</v>
      </c>
      <c r="F337" s="47">
        <f t="shared" ca="1" si="660"/>
        <v>2019</v>
      </c>
      <c r="G337" s="47">
        <f t="shared" ref="G337" ca="1" si="685">VLOOKUP(INDIRECT(CHAR(39)&amp;$A337&amp;CHAR(39)&amp;"!r2c"&amp;$C337,0),variables,2,0)</f>
        <v>10869</v>
      </c>
      <c r="H337" s="50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7.3800000000000004E-2</v>
      </c>
    </row>
    <row r="338" spans="1:8" x14ac:dyDescent="0.3">
      <c r="A338" s="47" t="s">
        <v>986</v>
      </c>
      <c r="B338" s="47">
        <f t="shared" si="662"/>
        <v>8</v>
      </c>
      <c r="C338" s="47">
        <f t="shared" si="663"/>
        <v>12</v>
      </c>
      <c r="E338" s="47">
        <f t="shared" ref="E338" si="686">plan_id</f>
        <v>25</v>
      </c>
      <c r="F338" s="47">
        <f t="shared" ca="1" si="660"/>
        <v>2019</v>
      </c>
      <c r="G338" s="47">
        <f t="shared" ref="G338" ca="1" si="687">VLOOKUP(INDIRECT(CHAR(39)&amp;$A338&amp;CHAR(39)&amp;"!r2c"&amp;$C338,0),variables,2,0)</f>
        <v>10870</v>
      </c>
      <c r="H338" s="50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0</v>
      </c>
    </row>
    <row r="339" spans="1:8" x14ac:dyDescent="0.3">
      <c r="A339" s="47" t="s">
        <v>986</v>
      </c>
      <c r="B339" s="47">
        <f t="shared" si="662"/>
        <v>8</v>
      </c>
      <c r="C339" s="47">
        <f t="shared" si="663"/>
        <v>13</v>
      </c>
      <c r="E339" s="47">
        <f t="shared" ref="E339" si="688">plan_id</f>
        <v>25</v>
      </c>
      <c r="F339" s="47">
        <f t="shared" ca="1" si="660"/>
        <v>2019</v>
      </c>
      <c r="G339" s="47">
        <f t="shared" ref="G339" ca="1" si="689">VLOOKUP(INDIRECT(CHAR(39)&amp;$A339&amp;CHAR(39)&amp;"!r2c"&amp;$C339,0),variables,2,0)</f>
        <v>10871</v>
      </c>
      <c r="H339" s="50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0</v>
      </c>
    </row>
    <row r="340" spans="1:8" x14ac:dyDescent="0.3">
      <c r="A340" s="47" t="s">
        <v>986</v>
      </c>
      <c r="B340" s="47">
        <f t="shared" si="662"/>
        <v>8</v>
      </c>
      <c r="C340" s="47">
        <f t="shared" si="663"/>
        <v>14</v>
      </c>
      <c r="E340" s="47">
        <f t="shared" ref="E340" si="690">plan_id</f>
        <v>25</v>
      </c>
      <c r="F340" s="47">
        <f t="shared" ca="1" si="660"/>
        <v>2019</v>
      </c>
      <c r="G340" s="47">
        <f t="shared" ref="G340" ca="1" si="691">VLOOKUP(INDIRECT(CHAR(39)&amp;$A340&amp;CHAR(39)&amp;"!r2c"&amp;$C340,0),variables,2,0)</f>
        <v>10872</v>
      </c>
      <c r="H340" s="50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</row>
    <row r="341" spans="1:8" x14ac:dyDescent="0.3">
      <c r="A341" s="47" t="s">
        <v>986</v>
      </c>
      <c r="B341" s="47">
        <f t="shared" si="662"/>
        <v>8</v>
      </c>
      <c r="C341" s="47">
        <f t="shared" si="663"/>
        <v>15</v>
      </c>
      <c r="E341" s="47">
        <f t="shared" ref="E341" si="692">plan_id</f>
        <v>25</v>
      </c>
      <c r="F341" s="47">
        <f t="shared" ca="1" si="660"/>
        <v>2019</v>
      </c>
      <c r="G341" s="47">
        <f t="shared" ref="G341" ca="1" si="693">VLOOKUP(INDIRECT(CHAR(39)&amp;$A341&amp;CHAR(39)&amp;"!r2c"&amp;$C341,0),variables,2,0)</f>
        <v>10873</v>
      </c>
      <c r="H341" s="50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0.08</v>
      </c>
    </row>
    <row r="342" spans="1:8" x14ac:dyDescent="0.3">
      <c r="A342" s="47" t="s">
        <v>986</v>
      </c>
      <c r="B342" s="47">
        <f t="shared" si="662"/>
        <v>8</v>
      </c>
      <c r="C342" s="47">
        <f t="shared" si="663"/>
        <v>16</v>
      </c>
      <c r="E342" s="47">
        <f t="shared" ref="E342" si="694">plan_id</f>
        <v>25</v>
      </c>
      <c r="F342" s="47">
        <f t="shared" ca="1" si="660"/>
        <v>2019</v>
      </c>
      <c r="G342" s="47">
        <f t="shared" ref="G342" ca="1" si="695">VLOOKUP(INDIRECT(CHAR(39)&amp;$A342&amp;CHAR(39)&amp;"!r2c"&amp;$C342,0),variables,2,0)</f>
        <v>10874</v>
      </c>
      <c r="H342" s="50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7.3800000000000004E-2</v>
      </c>
    </row>
    <row r="343" spans="1:8" x14ac:dyDescent="0.3">
      <c r="A343" s="47" t="s">
        <v>986</v>
      </c>
      <c r="B343" s="47">
        <f t="shared" si="662"/>
        <v>8</v>
      </c>
      <c r="C343" s="47">
        <f t="shared" si="663"/>
        <v>17</v>
      </c>
      <c r="E343" s="47">
        <f t="shared" ref="E343" si="696">plan_id</f>
        <v>25</v>
      </c>
      <c r="F343" s="47">
        <f t="shared" ca="1" si="660"/>
        <v>2019</v>
      </c>
      <c r="G343" s="47">
        <f t="shared" ref="G343" ca="1" si="697">VLOOKUP(INDIRECT(CHAR(39)&amp;$A343&amp;CHAR(39)&amp;"!r2c"&amp;$C343,0),variables,2,0)</f>
        <v>10875</v>
      </c>
      <c r="H343" s="50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14963635000</v>
      </c>
    </row>
    <row r="344" spans="1:8" x14ac:dyDescent="0.3">
      <c r="A344" s="47" t="s">
        <v>986</v>
      </c>
      <c r="B344" s="47">
        <f t="shared" si="662"/>
        <v>8</v>
      </c>
      <c r="C344" s="47">
        <f t="shared" si="663"/>
        <v>18</v>
      </c>
      <c r="E344" s="47">
        <f t="shared" ref="E344" si="698">plan_id</f>
        <v>25</v>
      </c>
      <c r="F344" s="47">
        <f t="shared" ca="1" si="660"/>
        <v>2019</v>
      </c>
      <c r="G344" s="47">
        <f t="shared" ref="G344" ca="1" si="699">VLOOKUP(INDIRECT(CHAR(39)&amp;$A344&amp;CHAR(39)&amp;"!r2c"&amp;$C344,0),variables,2,0)</f>
        <v>10876</v>
      </c>
      <c r="H344" s="50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9489405000</v>
      </c>
    </row>
    <row r="345" spans="1:8" x14ac:dyDescent="0.3">
      <c r="A345" s="47" t="s">
        <v>986</v>
      </c>
      <c r="B345" s="47">
        <f t="shared" si="662"/>
        <v>8</v>
      </c>
      <c r="C345" s="47">
        <f t="shared" si="663"/>
        <v>19</v>
      </c>
      <c r="E345" s="47">
        <f t="shared" ref="E345" si="700">plan_id</f>
        <v>25</v>
      </c>
      <c r="F345" s="47">
        <f t="shared" ca="1" si="660"/>
        <v>2019</v>
      </c>
      <c r="G345" s="47">
        <f t="shared" ref="G345" ca="1" si="701">VLOOKUP(INDIRECT(CHAR(39)&amp;$A345&amp;CHAR(39)&amp;"!r2c"&amp;$C345,0),variables,2,0)</f>
        <v>10877</v>
      </c>
      <c r="H345" s="50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5474230000</v>
      </c>
    </row>
    <row r="346" spans="1:8" x14ac:dyDescent="0.3">
      <c r="A346" s="47" t="s">
        <v>986</v>
      </c>
      <c r="B346" s="47">
        <f t="shared" si="662"/>
        <v>8</v>
      </c>
      <c r="C346" s="47">
        <f t="shared" si="663"/>
        <v>20</v>
      </c>
      <c r="E346" s="47">
        <f t="shared" ref="E346" si="702">plan_id</f>
        <v>25</v>
      </c>
      <c r="F346" s="47">
        <f t="shared" ca="1" si="660"/>
        <v>2019</v>
      </c>
      <c r="G346" s="47">
        <f t="shared" ref="G346" ca="1" si="703">VLOOKUP(INDIRECT(CHAR(39)&amp;$A346&amp;CHAR(39)&amp;"!r2c"&amp;$C346,0),variables,2,0)</f>
        <v>10878</v>
      </c>
      <c r="H346" s="50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0.63419999999999999</v>
      </c>
    </row>
    <row r="347" spans="1:8" x14ac:dyDescent="0.3">
      <c r="A347" s="47" t="s">
        <v>986</v>
      </c>
      <c r="B347" s="47">
        <f t="shared" si="662"/>
        <v>8</v>
      </c>
      <c r="C347" s="47">
        <f t="shared" si="663"/>
        <v>21</v>
      </c>
      <c r="E347" s="47">
        <f t="shared" ref="E347" si="704">plan_id</f>
        <v>25</v>
      </c>
      <c r="F347" s="47">
        <f t="shared" ca="1" si="660"/>
        <v>2019</v>
      </c>
      <c r="G347" s="47">
        <f t="shared" ref="G347" ca="1" si="705">VLOOKUP(INDIRECT(CHAR(39)&amp;$A347&amp;CHAR(39)&amp;"!r2c"&amp;$C347,0),variables,2,0)</f>
        <v>10879</v>
      </c>
      <c r="H347" s="50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1049152000</v>
      </c>
    </row>
    <row r="348" spans="1:8" x14ac:dyDescent="0.3">
      <c r="A348" s="47" t="s">
        <v>986</v>
      </c>
      <c r="B348" s="47">
        <f t="shared" si="662"/>
        <v>8</v>
      </c>
      <c r="C348" s="47">
        <f t="shared" si="663"/>
        <v>22</v>
      </c>
      <c r="E348" s="47">
        <f t="shared" ref="E348" si="706">plan_id</f>
        <v>25</v>
      </c>
      <c r="F348" s="47">
        <f t="shared" ca="1" si="660"/>
        <v>2019</v>
      </c>
      <c r="G348" s="47">
        <f t="shared" ref="G348" ca="1" si="707">VLOOKUP(INDIRECT(CHAR(39)&amp;$A348&amp;CHAR(39)&amp;"!r2c"&amp;$C348,0),variables,2,0)</f>
        <v>10880</v>
      </c>
      <c r="H348" s="50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743645710</v>
      </c>
    </row>
    <row r="349" spans="1:8" x14ac:dyDescent="0.3">
      <c r="A349" s="47" t="s">
        <v>986</v>
      </c>
      <c r="B349" s="47">
        <f t="shared" si="662"/>
        <v>8</v>
      </c>
      <c r="C349" s="47">
        <f t="shared" si="663"/>
        <v>23</v>
      </c>
      <c r="E349" s="47">
        <f t="shared" ref="E349" si="708">plan_id</f>
        <v>25</v>
      </c>
      <c r="F349" s="47">
        <f t="shared" ca="1" si="660"/>
        <v>2019</v>
      </c>
      <c r="G349" s="47">
        <f t="shared" ref="G349" ca="1" si="709">VLOOKUP(INDIRECT(CHAR(39)&amp;$A349&amp;CHAR(39)&amp;"!r2c"&amp;$C349,0),variables,2,0)</f>
        <v>10881</v>
      </c>
      <c r="H349" s="50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246085467</v>
      </c>
    </row>
    <row r="350" spans="1:8" x14ac:dyDescent="0.3">
      <c r="A350" s="47" t="s">
        <v>986</v>
      </c>
      <c r="B350" s="47">
        <f t="shared" si="662"/>
        <v>8</v>
      </c>
      <c r="C350" s="47">
        <f t="shared" si="663"/>
        <v>24</v>
      </c>
      <c r="E350" s="47">
        <f t="shared" ref="E350" si="710">plan_id</f>
        <v>25</v>
      </c>
      <c r="F350" s="47">
        <f t="shared" ca="1" si="660"/>
        <v>2019</v>
      </c>
      <c r="G350" s="47">
        <f t="shared" ref="G350" ca="1" si="711">VLOOKUP(INDIRECT(CHAR(39)&amp;$A350&amp;CHAR(39)&amp;"!r2c"&amp;$C350,0),variables,2,0)</f>
        <v>10882</v>
      </c>
      <c r="H350" s="50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81040000</v>
      </c>
    </row>
    <row r="351" spans="1:8" x14ac:dyDescent="0.3">
      <c r="A351" s="47" t="s">
        <v>986</v>
      </c>
      <c r="B351" s="47">
        <f t="shared" si="662"/>
        <v>8</v>
      </c>
      <c r="C351" s="47">
        <f t="shared" si="663"/>
        <v>25</v>
      </c>
      <c r="E351" s="47">
        <f t="shared" ref="E351" si="712">plan_id</f>
        <v>25</v>
      </c>
      <c r="F351" s="47">
        <f t="shared" ca="1" si="660"/>
        <v>2019</v>
      </c>
      <c r="G351" s="47">
        <f t="shared" ref="G351" ca="1" si="713">VLOOKUP(INDIRECT(CHAR(39)&amp;$A351&amp;CHAR(39)&amp;"!r2c"&amp;$C351,0),variables,2,0)</f>
        <v>10883</v>
      </c>
      <c r="H351" s="50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0.39483601994753859</v>
      </c>
    </row>
    <row r="352" spans="1:8" x14ac:dyDescent="0.3">
      <c r="A352" s="47" t="s">
        <v>986</v>
      </c>
      <c r="B352" s="47">
        <f t="shared" si="662"/>
        <v>8</v>
      </c>
      <c r="C352" s="47">
        <f t="shared" si="663"/>
        <v>26</v>
      </c>
      <c r="E352" s="47">
        <f t="shared" ref="E352" si="714">plan_id</f>
        <v>25</v>
      </c>
      <c r="F352" s="47">
        <f t="shared" ca="1" si="660"/>
        <v>2019</v>
      </c>
      <c r="G352" s="47">
        <f t="shared" ref="G352" ca="1" si="715">VLOOKUP(INDIRECT(CHAR(39)&amp;$A352&amp;CHAR(39)&amp;"!r2c"&amp;$C352,0),variables,2,0)</f>
        <v>10884</v>
      </c>
      <c r="H352" s="50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0.39889999999999998</v>
      </c>
    </row>
    <row r="353" spans="1:8" x14ac:dyDescent="0.3">
      <c r="A353" s="47" t="s">
        <v>986</v>
      </c>
      <c r="B353" s="47">
        <f t="shared" si="662"/>
        <v>8</v>
      </c>
      <c r="C353" s="47">
        <f t="shared" si="663"/>
        <v>27</v>
      </c>
      <c r="E353" s="47">
        <f t="shared" ref="E353" si="716">plan_id</f>
        <v>25</v>
      </c>
      <c r="F353" s="47">
        <f t="shared" ca="1" si="660"/>
        <v>2019</v>
      </c>
      <c r="G353" s="47">
        <f t="shared" ref="G353" ca="1" si="717">VLOOKUP(INDIRECT(CHAR(39)&amp;$A353&amp;CHAR(39)&amp;"!r2c"&amp;$C353,0),variables,2,0)</f>
        <v>10885</v>
      </c>
      <c r="H353" s="50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414243000</v>
      </c>
    </row>
    <row r="354" spans="1:8" x14ac:dyDescent="0.3">
      <c r="A354" s="47" t="s">
        <v>986</v>
      </c>
      <c r="B354" s="47">
        <f t="shared" si="662"/>
        <v>8</v>
      </c>
      <c r="C354" s="47">
        <f t="shared" si="663"/>
        <v>28</v>
      </c>
      <c r="E354" s="47">
        <f t="shared" ref="E354" si="718">plan_id</f>
        <v>25</v>
      </c>
      <c r="F354" s="47">
        <f t="shared" ca="1" si="660"/>
        <v>2019</v>
      </c>
      <c r="G354" s="47">
        <f t="shared" ref="G354" ca="1" si="719">VLOOKUP(INDIRECT(CHAR(39)&amp;$A354&amp;CHAR(39)&amp;"!r2c"&amp;$C354,0),variables,2,0)</f>
        <v>10886</v>
      </c>
      <c r="H354" s="50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418458000</v>
      </c>
    </row>
    <row r="355" spans="1:8" x14ac:dyDescent="0.3">
      <c r="A355" s="47" t="s">
        <v>986</v>
      </c>
      <c r="B355" s="47">
        <f t="shared" si="662"/>
        <v>8</v>
      </c>
      <c r="C355" s="47">
        <f t="shared" si="663"/>
        <v>29</v>
      </c>
      <c r="E355" s="47">
        <f t="shared" ref="E355" si="720">plan_id</f>
        <v>25</v>
      </c>
      <c r="F355" s="47">
        <f t="shared" ca="1" si="660"/>
        <v>2019</v>
      </c>
      <c r="G355" s="47">
        <f t="shared" ref="G355" ca="1" si="721">VLOOKUP(INDIRECT(CHAR(39)&amp;$A355&amp;CHAR(39)&amp;"!r2c"&amp;$C355,0),variables,2,0)</f>
        <v>10887</v>
      </c>
      <c r="H355" s="50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-4215000</v>
      </c>
    </row>
    <row r="356" spans="1:8" x14ac:dyDescent="0.3">
      <c r="A356" s="47" t="s">
        <v>986</v>
      </c>
      <c r="B356" s="47">
        <f t="shared" si="662"/>
        <v>8</v>
      </c>
      <c r="C356" s="47">
        <f t="shared" si="663"/>
        <v>30</v>
      </c>
      <c r="E356" s="47">
        <f t="shared" ref="E356" si="722">plan_id</f>
        <v>25</v>
      </c>
      <c r="F356" s="47">
        <f t="shared" ca="1" si="660"/>
        <v>2019</v>
      </c>
      <c r="G356" s="47">
        <f t="shared" ref="G356" ca="1" si="723">VLOOKUP(INDIRECT(CHAR(39)&amp;$A356&amp;CHAR(39)&amp;"!r2c"&amp;$C356,0),variables,2,0)</f>
        <v>10883</v>
      </c>
      <c r="H356" s="50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1.0101751870279039</v>
      </c>
    </row>
    <row r="357" spans="1:8" x14ac:dyDescent="0.3">
      <c r="A357" s="47" t="s">
        <v>986</v>
      </c>
      <c r="B357" s="47">
        <f t="shared" si="662"/>
        <v>8</v>
      </c>
      <c r="C357" s="47">
        <f t="shared" si="663"/>
        <v>31</v>
      </c>
      <c r="E357" s="47">
        <f t="shared" ref="E357" si="724">plan_id</f>
        <v>25</v>
      </c>
      <c r="F357" s="47">
        <f t="shared" ca="1" si="660"/>
        <v>2019</v>
      </c>
      <c r="G357" s="47">
        <f t="shared" ref="G357" ca="1" si="725">VLOOKUP(INDIRECT(CHAR(39)&amp;$A357&amp;CHAR(39)&amp;"!r2c"&amp;$C357,0),variables,2,0)</f>
        <v>10889</v>
      </c>
      <c r="H357" s="50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157708000</v>
      </c>
    </row>
    <row r="358" spans="1:8" x14ac:dyDescent="0.3">
      <c r="A358" s="47" t="s">
        <v>986</v>
      </c>
      <c r="B358" s="47">
        <f t="shared" si="662"/>
        <v>8</v>
      </c>
      <c r="C358" s="47">
        <f t="shared" si="663"/>
        <v>32</v>
      </c>
      <c r="E358" s="47">
        <f t="shared" ref="E358" si="726">plan_id</f>
        <v>25</v>
      </c>
      <c r="F358" s="47">
        <f t="shared" ca="1" si="660"/>
        <v>2019</v>
      </c>
      <c r="G358" s="47">
        <f t="shared" ref="G358" ca="1" si="727">VLOOKUP(INDIRECT(CHAR(39)&amp;$A358&amp;CHAR(39)&amp;"!r2c"&amp;$C358,0),variables,2,0)</f>
        <v>10890</v>
      </c>
      <c r="H358" s="50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1118574000</v>
      </c>
    </row>
    <row r="359" spans="1:8" x14ac:dyDescent="0.3">
      <c r="A359" s="47" t="s">
        <v>986</v>
      </c>
      <c r="B359" s="47">
        <f t="shared" si="662"/>
        <v>8</v>
      </c>
      <c r="C359" s="47">
        <f t="shared" si="663"/>
        <v>33</v>
      </c>
      <c r="E359" s="47">
        <f t="shared" ref="E359" si="728">plan_id</f>
        <v>25</v>
      </c>
      <c r="F359" s="47">
        <f t="shared" ca="1" si="660"/>
        <v>2019</v>
      </c>
      <c r="G359" s="47">
        <f t="shared" ref="G359" ca="1" si="729">VLOOKUP(INDIRECT(CHAR(39)&amp;$A359&amp;CHAR(39)&amp;"!r2c"&amp;$C359,0),variables,2,0)</f>
        <v>10891</v>
      </c>
      <c r="H359" s="50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x14ac:dyDescent="0.3">
      <c r="A360" s="47" t="s">
        <v>986</v>
      </c>
      <c r="B360" s="47">
        <f t="shared" si="662"/>
        <v>8</v>
      </c>
      <c r="C360" s="47">
        <f t="shared" si="663"/>
        <v>34</v>
      </c>
      <c r="E360" s="47">
        <f t="shared" ref="E360" si="730">plan_id</f>
        <v>25</v>
      </c>
      <c r="F360" s="47">
        <f t="shared" ca="1" si="660"/>
        <v>2019</v>
      </c>
      <c r="G360" s="47">
        <f t="shared" ref="G360" ca="1" si="731">VLOOKUP(INDIRECT(CHAR(39)&amp;$A360&amp;CHAR(39)&amp;"!r2c"&amp;$C360,0),variables,2,0)</f>
        <v>10892</v>
      </c>
      <c r="H360" s="50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-286792823</v>
      </c>
    </row>
    <row r="361" spans="1:8" x14ac:dyDescent="0.3">
      <c r="A361" s="47" t="s">
        <v>986</v>
      </c>
      <c r="B361" s="47">
        <f t="shared" si="662"/>
        <v>8</v>
      </c>
      <c r="C361" s="47">
        <f t="shared" si="663"/>
        <v>35</v>
      </c>
      <c r="E361" s="47">
        <f t="shared" ref="E361" si="732">plan_id</f>
        <v>25</v>
      </c>
      <c r="F361" s="47">
        <f t="shared" ca="1" si="660"/>
        <v>2019</v>
      </c>
      <c r="G361" s="47">
        <f t="shared" ref="G361" ca="1" si="733">VLOOKUP(INDIRECT(CHAR(39)&amp;$A361&amp;CHAR(39)&amp;"!r2c"&amp;$C361,0),variables,2,0)</f>
        <v>10893</v>
      </c>
      <c r="H361" s="50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335193333</v>
      </c>
    </row>
    <row r="362" spans="1:8" x14ac:dyDescent="0.3">
      <c r="A362" s="47" t="s">
        <v>986</v>
      </c>
      <c r="B362" s="47">
        <f t="shared" si="662"/>
        <v>8</v>
      </c>
      <c r="C362" s="47">
        <f t="shared" si="663"/>
        <v>36</v>
      </c>
      <c r="E362" s="47">
        <f t="shared" ref="E362" si="734">plan_id</f>
        <v>25</v>
      </c>
      <c r="F362" s="47">
        <f t="shared" ca="1" si="660"/>
        <v>2019</v>
      </c>
      <c r="G362" s="47">
        <f t="shared" ref="G362" ca="1" si="735">VLOOKUP(INDIRECT(CHAR(39)&amp;$A362&amp;CHAR(39)&amp;"!r2c"&amp;$C362,0),variables,2,0)</f>
        <v>10894</v>
      </c>
      <c r="H362" s="50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-79609000</v>
      </c>
    </row>
    <row r="363" spans="1:8" x14ac:dyDescent="0.3">
      <c r="A363" s="47" t="s">
        <v>986</v>
      </c>
      <c r="B363" s="47">
        <f t="shared" si="662"/>
        <v>8</v>
      </c>
      <c r="C363" s="47">
        <f t="shared" si="663"/>
        <v>37</v>
      </c>
      <c r="E363" s="47">
        <f t="shared" ref="E363" si="736">plan_id</f>
        <v>25</v>
      </c>
      <c r="F363" s="47">
        <f t="shared" ca="1" si="660"/>
        <v>2019</v>
      </c>
      <c r="G363" s="47">
        <f t="shared" ref="G363" ca="1" si="737">VLOOKUP(INDIRECT(CHAR(39)&amp;$A363&amp;CHAR(39)&amp;"!r2c"&amp;$C363,0),variables,2,0)</f>
        <v>10895</v>
      </c>
      <c r="H363" s="50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-675493000</v>
      </c>
    </row>
    <row r="364" spans="1:8" x14ac:dyDescent="0.3">
      <c r="A364" s="47" t="s">
        <v>986</v>
      </c>
      <c r="B364" s="47">
        <f t="shared" si="662"/>
        <v>8</v>
      </c>
      <c r="C364" s="47">
        <f t="shared" si="663"/>
        <v>38</v>
      </c>
      <c r="E364" s="47">
        <f t="shared" ref="E364" si="738">plan_id</f>
        <v>25</v>
      </c>
      <c r="F364" s="47">
        <f t="shared" ca="1" si="660"/>
        <v>2019</v>
      </c>
      <c r="G364" s="47">
        <f t="shared" ref="G364" ca="1" si="739">VLOOKUP(INDIRECT(CHAR(39)&amp;$A364&amp;CHAR(39)&amp;"!r2c"&amp;$C364,0),variables,2,0)</f>
        <v>10896</v>
      </c>
      <c r="H364" s="50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166659200</v>
      </c>
    </row>
    <row r="365" spans="1:8" x14ac:dyDescent="0.3">
      <c r="A365" s="47" t="s">
        <v>986</v>
      </c>
      <c r="B365" s="47">
        <f t="shared" si="662"/>
        <v>8</v>
      </c>
      <c r="C365" s="47">
        <f t="shared" si="663"/>
        <v>39</v>
      </c>
      <c r="E365" s="47">
        <f t="shared" ref="E365" si="740">plan_id</f>
        <v>25</v>
      </c>
      <c r="F365" s="47">
        <f t="shared" ca="1" si="660"/>
        <v>2019</v>
      </c>
      <c r="G365" s="47">
        <f t="shared" ref="G365" ca="1" si="741">VLOOKUP(INDIRECT(CHAR(39)&amp;$A365&amp;CHAR(39)&amp;"!r2c"&amp;$C365,0),variables,2,0)</f>
        <v>10897</v>
      </c>
      <c r="H365" s="50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7429000</v>
      </c>
    </row>
    <row r="366" spans="1:8" x14ac:dyDescent="0.3">
      <c r="A366" s="47" t="s">
        <v>986</v>
      </c>
      <c r="B366" s="47">
        <f t="shared" si="662"/>
        <v>8</v>
      </c>
      <c r="C366" s="47">
        <f t="shared" si="663"/>
        <v>40</v>
      </c>
      <c r="E366" s="47">
        <f t="shared" ref="E366" si="742">plan_id</f>
        <v>25</v>
      </c>
      <c r="F366" s="47">
        <f t="shared" ca="1" si="660"/>
        <v>2019</v>
      </c>
      <c r="G366" s="47">
        <f t="shared" ref="G366" ca="1" si="743">VLOOKUP(INDIRECT(CHAR(39)&amp;$A366&amp;CHAR(39)&amp;"!r2c"&amp;$C366,0),variables,2,0)</f>
        <v>10898</v>
      </c>
      <c r="H366" s="50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0</v>
      </c>
    </row>
    <row r="367" spans="1:8" x14ac:dyDescent="0.3">
      <c r="A367" s="47" t="s">
        <v>986</v>
      </c>
      <c r="B367" s="47">
        <f t="shared" si="662"/>
        <v>8</v>
      </c>
      <c r="C367" s="47">
        <f t="shared" si="663"/>
        <v>41</v>
      </c>
      <c r="E367" s="47">
        <f t="shared" ref="E367" si="744">plan_id</f>
        <v>25</v>
      </c>
      <c r="F367" s="47">
        <f t="shared" ca="1" si="660"/>
        <v>2019</v>
      </c>
      <c r="G367" s="47">
        <f t="shared" ref="G367" ca="1" si="745">VLOOKUP(INDIRECT(CHAR(39)&amp;$A367&amp;CHAR(39)&amp;"!r2c"&amp;$C367,0),variables,2,0)</f>
        <v>10899</v>
      </c>
      <c r="H367" s="50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</row>
    <row r="368" spans="1:8" x14ac:dyDescent="0.3">
      <c r="A368" s="47" t="s">
        <v>986</v>
      </c>
      <c r="B368" s="47">
        <f t="shared" si="662"/>
        <v>8</v>
      </c>
      <c r="C368" s="47">
        <f t="shared" si="663"/>
        <v>42</v>
      </c>
      <c r="E368" s="47">
        <f t="shared" ref="E368" si="746">plan_id</f>
        <v>25</v>
      </c>
      <c r="F368" s="47">
        <f t="shared" ca="1" si="660"/>
        <v>2019</v>
      </c>
      <c r="G368" s="47">
        <f t="shared" ref="G368" ca="1" si="747">VLOOKUP(INDIRECT(CHAR(39)&amp;$A368&amp;CHAR(39)&amp;"!r2c"&amp;$C368,0),variables,2,0)</f>
        <v>11006</v>
      </c>
      <c r="H368" s="50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-23000</v>
      </c>
    </row>
    <row r="369" spans="1:8" x14ac:dyDescent="0.3">
      <c r="A369" s="47" t="s">
        <v>986</v>
      </c>
      <c r="B369" s="47">
        <f t="shared" si="662"/>
        <v>8</v>
      </c>
      <c r="C369" s="47">
        <f t="shared" si="663"/>
        <v>43</v>
      </c>
      <c r="E369" s="47">
        <f t="shared" ref="E369" si="748">plan_id</f>
        <v>25</v>
      </c>
      <c r="F369" s="47">
        <f t="shared" ca="1" si="660"/>
        <v>2019</v>
      </c>
      <c r="G369" s="47">
        <f t="shared" ref="G369" ca="1" si="749">VLOOKUP(INDIRECT(CHAR(39)&amp;$A369&amp;CHAR(39)&amp;"!r2c"&amp;$C369,0),variables,2,0)</f>
        <v>10900</v>
      </c>
      <c r="H369" s="50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743645710</v>
      </c>
    </row>
    <row r="370" spans="1:8" x14ac:dyDescent="0.3">
      <c r="A370" s="47" t="s">
        <v>986</v>
      </c>
      <c r="B370" s="47">
        <f t="shared" si="662"/>
        <v>8</v>
      </c>
      <c r="C370" s="47">
        <f t="shared" si="663"/>
        <v>44</v>
      </c>
      <c r="E370" s="47">
        <f t="shared" ref="E370" si="750">plan_id</f>
        <v>25</v>
      </c>
      <c r="F370" s="47">
        <f t="shared" ca="1" si="660"/>
        <v>2019</v>
      </c>
      <c r="G370" s="47">
        <f t="shared" ref="G370" ca="1" si="751">VLOOKUP(INDIRECT(CHAR(39)&amp;$A370&amp;CHAR(39)&amp;"!r2c"&amp;$C370,0),variables,2,0)</f>
        <v>10901</v>
      </c>
      <c r="H370" s="50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6.3799999999999996E-2</v>
      </c>
    </row>
    <row r="371" spans="1:8" x14ac:dyDescent="0.3">
      <c r="A371" s="47" t="s">
        <v>986</v>
      </c>
      <c r="B371" s="47">
        <f t="shared" si="662"/>
        <v>8</v>
      </c>
      <c r="C371" s="47">
        <f t="shared" si="663"/>
        <v>45</v>
      </c>
      <c r="E371" s="47">
        <f t="shared" ref="E371" si="752">plan_id</f>
        <v>25</v>
      </c>
      <c r="F371" s="47">
        <f t="shared" ca="1" si="660"/>
        <v>2019</v>
      </c>
      <c r="G371" s="47">
        <f t="shared" ref="G371" ca="1" si="753">VLOOKUP(INDIRECT(CHAR(39)&amp;$A371&amp;CHAR(39)&amp;"!r2c"&amp;$C371,0),variables,2,0)</f>
        <v>10902</v>
      </c>
      <c r="H371" s="50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7.3800000000000004E-2</v>
      </c>
    </row>
    <row r="372" spans="1:8" x14ac:dyDescent="0.3">
      <c r="A372" s="47" t="s">
        <v>986</v>
      </c>
      <c r="B372" s="47">
        <f t="shared" si="662"/>
        <v>8</v>
      </c>
      <c r="C372" s="47">
        <f t="shared" si="663"/>
        <v>46</v>
      </c>
      <c r="E372" s="47">
        <f t="shared" ref="E372" si="754">plan_id</f>
        <v>25</v>
      </c>
      <c r="F372" s="47">
        <f t="shared" ca="1" si="660"/>
        <v>2019</v>
      </c>
      <c r="G372" s="47">
        <f t="shared" ref="G372" ca="1" si="755">VLOOKUP(INDIRECT(CHAR(39)&amp;$A372&amp;CHAR(39)&amp;"!r2c"&amp;$C372,0),variables,2,0)</f>
        <v>10903</v>
      </c>
      <c r="H372" s="50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8.3799999999999999E-2</v>
      </c>
    </row>
    <row r="373" spans="1:8" x14ac:dyDescent="0.3">
      <c r="A373" s="47" t="s">
        <v>986</v>
      </c>
      <c r="B373" s="47">
        <f t="shared" si="662"/>
        <v>8</v>
      </c>
      <c r="C373" s="47">
        <f t="shared" si="663"/>
        <v>47</v>
      </c>
      <c r="E373" s="47">
        <f t="shared" ref="E373" si="756">plan_id</f>
        <v>25</v>
      </c>
      <c r="F373" s="47">
        <f t="shared" ca="1" si="660"/>
        <v>2019</v>
      </c>
      <c r="G373" s="47">
        <f t="shared" ref="G373" ca="1" si="757">VLOOKUP(INDIRECT(CHAR(39)&amp;$A373&amp;CHAR(39)&amp;"!r2c"&amp;$C373,0),variables,2,0)</f>
        <v>10904</v>
      </c>
      <c r="H373" s="50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7225023000</v>
      </c>
    </row>
    <row r="374" spans="1:8" x14ac:dyDescent="0.3">
      <c r="A374" s="47" t="s">
        <v>986</v>
      </c>
      <c r="B374" s="47">
        <f t="shared" si="662"/>
        <v>8</v>
      </c>
      <c r="C374" s="47">
        <f t="shared" si="663"/>
        <v>48</v>
      </c>
      <c r="E374" s="47">
        <f t="shared" ref="E374" si="758">plan_id</f>
        <v>25</v>
      </c>
      <c r="F374" s="47">
        <f t="shared" ca="1" si="660"/>
        <v>2019</v>
      </c>
      <c r="G374" s="47">
        <f t="shared" ref="G374" ca="1" si="759">VLOOKUP(INDIRECT(CHAR(39)&amp;$A374&amp;CHAR(39)&amp;"!r2c"&amp;$C374,0),variables,2,0)</f>
        <v>10905</v>
      </c>
      <c r="H374" s="50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5474230000</v>
      </c>
    </row>
    <row r="375" spans="1:8" x14ac:dyDescent="0.3">
      <c r="A375" s="47" t="s">
        <v>986</v>
      </c>
      <c r="B375" s="47">
        <f t="shared" si="662"/>
        <v>8</v>
      </c>
      <c r="C375" s="47">
        <f t="shared" si="663"/>
        <v>49</v>
      </c>
      <c r="E375" s="47">
        <f t="shared" ref="E375" si="760">plan_id</f>
        <v>25</v>
      </c>
      <c r="F375" s="47">
        <f t="shared" ca="1" si="660"/>
        <v>2019</v>
      </c>
      <c r="G375" s="47">
        <f t="shared" ref="G375" ca="1" si="761">VLOOKUP(INDIRECT(CHAR(39)&amp;$A375&amp;CHAR(39)&amp;"!r2c"&amp;$C375,0),variables,2,0)</f>
        <v>10906</v>
      </c>
      <c r="H375" s="50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4007998000</v>
      </c>
    </row>
    <row r="376" spans="1:8" x14ac:dyDescent="0.3">
      <c r="A376" s="47" t="s">
        <v>986</v>
      </c>
      <c r="B376" s="47">
        <f t="shared" si="662"/>
        <v>8</v>
      </c>
      <c r="C376" s="47">
        <f t="shared" si="663"/>
        <v>50</v>
      </c>
      <c r="E376" s="47">
        <f t="shared" ref="E376" si="762">plan_id</f>
        <v>25</v>
      </c>
      <c r="F376" s="47">
        <f t="shared" ca="1" si="660"/>
        <v>2019</v>
      </c>
      <c r="G376" s="47">
        <f t="shared" ref="G376" ca="1" si="763">VLOOKUP(INDIRECT(CHAR(39)&amp;$A376&amp;CHAR(39)&amp;"!r2c"&amp;$C376,0),variables,2,0)</f>
        <v>10907</v>
      </c>
      <c r="H376" s="50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0</v>
      </c>
    </row>
    <row r="377" spans="1:8" x14ac:dyDescent="0.3">
      <c r="A377" s="47" t="s">
        <v>986</v>
      </c>
      <c r="B377" s="47">
        <f t="shared" si="662"/>
        <v>8</v>
      </c>
      <c r="C377" s="47">
        <f t="shared" si="663"/>
        <v>51</v>
      </c>
      <c r="E377" s="47">
        <f t="shared" ref="E377" si="764">plan_id</f>
        <v>25</v>
      </c>
      <c r="F377" s="47">
        <f t="shared" ca="1" si="660"/>
        <v>2019</v>
      </c>
      <c r="G377" s="47">
        <f t="shared" ref="G377" ca="1" si="765">VLOOKUP(INDIRECT(CHAR(39)&amp;$A377&amp;CHAR(39)&amp;"!r2c"&amp;$C377,0),variables,2,0)</f>
        <v>10860</v>
      </c>
      <c r="H377" s="50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14275702000</v>
      </c>
    </row>
    <row r="378" spans="1:8" x14ac:dyDescent="0.3">
      <c r="A378" s="47" t="s">
        <v>986</v>
      </c>
      <c r="B378" s="47">
        <f t="shared" si="662"/>
        <v>8</v>
      </c>
      <c r="C378" s="47">
        <f t="shared" si="663"/>
        <v>52</v>
      </c>
      <c r="E378" s="47">
        <f t="shared" ref="E378" si="766">plan_id</f>
        <v>25</v>
      </c>
      <c r="F378" s="47">
        <f t="shared" ca="1" si="660"/>
        <v>2019</v>
      </c>
      <c r="G378" s="47">
        <f t="shared" ref="G378" ca="1" si="767">VLOOKUP(INDIRECT(CHAR(39)&amp;$A378&amp;CHAR(39)&amp;"!r2c"&amp;$C378,0),variables,2,0)</f>
        <v>10909</v>
      </c>
      <c r="H378" s="50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157708000</v>
      </c>
    </row>
    <row r="379" spans="1:8" x14ac:dyDescent="0.3">
      <c r="A379" s="47" t="s">
        <v>986</v>
      </c>
      <c r="B379" s="47">
        <f t="shared" si="662"/>
        <v>8</v>
      </c>
      <c r="C379" s="47">
        <f t="shared" si="663"/>
        <v>53</v>
      </c>
      <c r="E379" s="47">
        <f t="shared" ref="E379" si="768">plan_id</f>
        <v>25</v>
      </c>
      <c r="F379" s="47">
        <f t="shared" ca="1" si="660"/>
        <v>2019</v>
      </c>
      <c r="G379" s="47">
        <f t="shared" ref="G379" ca="1" si="769">VLOOKUP(INDIRECT(CHAR(39)&amp;$A379&amp;CHAR(39)&amp;"!r2c"&amp;$C379,0),variables,2,0)</f>
        <v>10910</v>
      </c>
      <c r="H379" s="50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1118574000</v>
      </c>
    </row>
    <row r="380" spans="1:8" x14ac:dyDescent="0.3">
      <c r="A380" s="47" t="s">
        <v>986</v>
      </c>
      <c r="B380" s="47">
        <f t="shared" si="662"/>
        <v>8</v>
      </c>
      <c r="C380" s="47">
        <f t="shared" si="663"/>
        <v>54</v>
      </c>
      <c r="E380" s="47">
        <f t="shared" ref="E380" si="770">plan_id</f>
        <v>25</v>
      </c>
      <c r="F380" s="47">
        <f t="shared" ca="1" si="660"/>
        <v>2019</v>
      </c>
      <c r="G380" s="47">
        <f t="shared" ref="G380" ca="1" si="771">VLOOKUP(INDIRECT(CHAR(39)&amp;$A380&amp;CHAR(39)&amp;"!r2c"&amp;$C380,0),variables,2,0)</f>
        <v>10911</v>
      </c>
      <c r="H380" s="50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x14ac:dyDescent="0.3">
      <c r="A381" s="47" t="s">
        <v>986</v>
      </c>
      <c r="B381" s="47">
        <f t="shared" si="662"/>
        <v>8</v>
      </c>
      <c r="C381" s="47">
        <f t="shared" si="663"/>
        <v>55</v>
      </c>
      <c r="E381" s="47">
        <f t="shared" ref="E381" si="772">plan_id</f>
        <v>25</v>
      </c>
      <c r="F381" s="47">
        <f t="shared" ca="1" si="660"/>
        <v>2019</v>
      </c>
      <c r="G381" s="47">
        <f t="shared" ref="G381" ca="1" si="773">VLOOKUP(INDIRECT(CHAR(39)&amp;$A381&amp;CHAR(39)&amp;"!r2c"&amp;$C381,0),variables,2,0)</f>
        <v>10912</v>
      </c>
      <c r="H381" s="50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-243120000</v>
      </c>
    </row>
    <row r="382" spans="1:8" x14ac:dyDescent="0.3">
      <c r="A382" s="47" t="s">
        <v>986</v>
      </c>
      <c r="B382" s="47">
        <f t="shared" si="662"/>
        <v>8</v>
      </c>
      <c r="C382" s="47">
        <f t="shared" si="663"/>
        <v>56</v>
      </c>
      <c r="E382" s="47">
        <f t="shared" ref="E382" si="774">plan_id</f>
        <v>25</v>
      </c>
      <c r="F382" s="47">
        <f t="shared" ca="1" si="660"/>
        <v>2019</v>
      </c>
      <c r="G382" s="47">
        <f t="shared" ref="G382" ca="1" si="775">VLOOKUP(INDIRECT(CHAR(39)&amp;$A382&amp;CHAR(39)&amp;"!r2c"&amp;$C382,0),variables,2,0)</f>
        <v>10913</v>
      </c>
      <c r="H382" s="50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502790000</v>
      </c>
    </row>
    <row r="383" spans="1:8" x14ac:dyDescent="0.3">
      <c r="A383" s="47" t="s">
        <v>986</v>
      </c>
      <c r="B383" s="47">
        <f t="shared" si="662"/>
        <v>8</v>
      </c>
      <c r="C383" s="47">
        <f t="shared" si="663"/>
        <v>57</v>
      </c>
      <c r="E383" s="47">
        <f t="shared" ref="E383" si="776">plan_id</f>
        <v>25</v>
      </c>
      <c r="F383" s="47">
        <f t="shared" ca="1" si="660"/>
        <v>2019</v>
      </c>
      <c r="G383" s="47">
        <f t="shared" ref="G383" ca="1" si="777">VLOOKUP(INDIRECT(CHAR(39)&amp;$A383&amp;CHAR(39)&amp;"!r2c"&amp;$C383,0),variables,2,0)</f>
        <v>10914</v>
      </c>
      <c r="H383" s="50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418458000</v>
      </c>
    </row>
    <row r="384" spans="1:8" x14ac:dyDescent="0.3">
      <c r="A384" s="47" t="s">
        <v>986</v>
      </c>
      <c r="B384" s="47">
        <f t="shared" si="662"/>
        <v>8</v>
      </c>
      <c r="C384" s="47">
        <f t="shared" si="663"/>
        <v>58</v>
      </c>
      <c r="E384" s="47">
        <f t="shared" ref="E384" si="778">plan_id</f>
        <v>25</v>
      </c>
      <c r="F384" s="47">
        <f t="shared" ca="1" si="660"/>
        <v>2019</v>
      </c>
      <c r="G384" s="47">
        <f t="shared" ref="G384" ca="1" si="779">VLOOKUP(INDIRECT(CHAR(39)&amp;$A384&amp;CHAR(39)&amp;"!r2c"&amp;$C384,0),variables,2,0)</f>
        <v>10915</v>
      </c>
      <c r="H384" s="50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79609000</v>
      </c>
    </row>
    <row r="385" spans="1:8" x14ac:dyDescent="0.3">
      <c r="A385" s="47" t="s">
        <v>986</v>
      </c>
      <c r="B385" s="47">
        <f t="shared" si="662"/>
        <v>8</v>
      </c>
      <c r="C385" s="47">
        <f t="shared" si="663"/>
        <v>59</v>
      </c>
      <c r="E385" s="47">
        <f t="shared" ref="E385" si="780">plan_id</f>
        <v>25</v>
      </c>
      <c r="F385" s="47">
        <f t="shared" ca="1" si="660"/>
        <v>2019</v>
      </c>
      <c r="G385" s="47">
        <f t="shared" ref="G385" ca="1" si="781">VLOOKUP(INDIRECT(CHAR(39)&amp;$A385&amp;CHAR(39)&amp;"!r2c"&amp;$C385,0),variables,2,0)</f>
        <v>10916</v>
      </c>
      <c r="H385" s="50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540088000</v>
      </c>
    </row>
    <row r="386" spans="1:8" x14ac:dyDescent="0.3">
      <c r="A386" s="47" t="s">
        <v>986</v>
      </c>
      <c r="B386" s="47">
        <f t="shared" si="662"/>
        <v>8</v>
      </c>
      <c r="C386" s="47">
        <f t="shared" si="663"/>
        <v>60</v>
      </c>
      <c r="E386" s="47">
        <f t="shared" ref="E386" si="782">plan_id</f>
        <v>25</v>
      </c>
      <c r="F386" s="47">
        <f t="shared" ca="1" si="660"/>
        <v>2019</v>
      </c>
      <c r="G386" s="47">
        <f t="shared" ref="G386" ca="1" si="783">VLOOKUP(INDIRECT(CHAR(39)&amp;$A386&amp;CHAR(39)&amp;"!r2c"&amp;$C386,0),variables,2,0)</f>
        <v>10917</v>
      </c>
      <c r="H386" s="50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-837381000</v>
      </c>
    </row>
    <row r="387" spans="1:8" x14ac:dyDescent="0.3">
      <c r="A387" s="47" t="s">
        <v>986</v>
      </c>
      <c r="B387" s="47">
        <f t="shared" si="662"/>
        <v>8</v>
      </c>
      <c r="C387" s="47">
        <f t="shared" si="663"/>
        <v>61</v>
      </c>
      <c r="E387" s="47">
        <f t="shared" ref="E387" si="784">plan_id</f>
        <v>25</v>
      </c>
      <c r="F387" s="47">
        <f t="shared" ca="1" si="660"/>
        <v>2019</v>
      </c>
      <c r="G387" s="47">
        <f t="shared" ref="G387" ca="1" si="785">VLOOKUP(INDIRECT(CHAR(39)&amp;$A387&amp;CHAR(39)&amp;"!r2c"&amp;$C387,0),variables,2,0)</f>
        <v>10918</v>
      </c>
      <c r="H387" s="50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-10638000</v>
      </c>
    </row>
    <row r="388" spans="1:8" x14ac:dyDescent="0.3">
      <c r="A388" s="47" t="s">
        <v>986</v>
      </c>
      <c r="B388" s="47">
        <f t="shared" si="662"/>
        <v>8</v>
      </c>
      <c r="C388" s="47">
        <f t="shared" si="663"/>
        <v>62</v>
      </c>
      <c r="E388" s="47">
        <f t="shared" ref="E388" si="786">plan_id</f>
        <v>25</v>
      </c>
      <c r="F388" s="47">
        <f t="shared" ca="1" si="660"/>
        <v>2019</v>
      </c>
      <c r="G388" s="47">
        <f t="shared" ref="G388" ca="1" si="787">VLOOKUP(INDIRECT(CHAR(39)&amp;$A388&amp;CHAR(39)&amp;"!r2c"&amp;$C388,0),variables,2,0)</f>
        <v>10919</v>
      </c>
      <c r="H388" s="50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-848019000</v>
      </c>
    </row>
    <row r="389" spans="1:8" x14ac:dyDescent="0.3">
      <c r="A389" s="47" t="s">
        <v>986</v>
      </c>
      <c r="B389" s="47">
        <f t="shared" si="662"/>
        <v>8</v>
      </c>
      <c r="C389" s="47">
        <f t="shared" si="663"/>
        <v>63</v>
      </c>
      <c r="E389" s="47">
        <f t="shared" ref="E389" si="788">plan_id</f>
        <v>25</v>
      </c>
      <c r="F389" s="47">
        <f t="shared" ca="1" si="660"/>
        <v>2019</v>
      </c>
      <c r="G389" s="47">
        <f t="shared" ref="G389" ca="1" si="789">VLOOKUP(INDIRECT(CHAR(39)&amp;$A389&amp;CHAR(39)&amp;"!r2c"&amp;$C389,0),variables,2,0)</f>
        <v>10920</v>
      </c>
      <c r="H389" s="50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-7429000</v>
      </c>
    </row>
    <row r="390" spans="1:8" x14ac:dyDescent="0.3">
      <c r="A390" s="47" t="s">
        <v>986</v>
      </c>
      <c r="B390" s="47">
        <f t="shared" si="662"/>
        <v>8</v>
      </c>
      <c r="C390" s="47">
        <f t="shared" si="663"/>
        <v>64</v>
      </c>
      <c r="E390" s="47">
        <f t="shared" ref="E390" si="790">plan_id</f>
        <v>25</v>
      </c>
      <c r="F390" s="47">
        <f t="shared" ca="1" si="660"/>
        <v>2019</v>
      </c>
      <c r="G390" s="47">
        <f t="shared" ref="G390" ca="1" si="791">VLOOKUP(INDIRECT(CHAR(39)&amp;$A390&amp;CHAR(39)&amp;"!r2c"&amp;$C390,0),variables,2,0)</f>
        <v>10921</v>
      </c>
      <c r="H390" s="50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23000</v>
      </c>
    </row>
    <row r="391" spans="1:8" x14ac:dyDescent="0.3">
      <c r="A391" s="47" t="s">
        <v>986</v>
      </c>
      <c r="B391" s="47">
        <f t="shared" ref="B391:B454" si="792">B326+1</f>
        <v>8</v>
      </c>
      <c r="C391" s="47">
        <f t="shared" ref="C391:C454" si="793">C326</f>
        <v>65</v>
      </c>
      <c r="E391" s="47">
        <f t="shared" ref="E391" si="794">plan_id</f>
        <v>25</v>
      </c>
      <c r="F391" s="47">
        <f t="shared" ca="1" si="660"/>
        <v>2019</v>
      </c>
      <c r="G391" s="47">
        <f t="shared" ref="G391" ca="1" si="795">VLOOKUP(INDIRECT(CHAR(39)&amp;$A391&amp;CHAR(39)&amp;"!r2c"&amp;$C391,0),variables,2,0)</f>
        <v>10922</v>
      </c>
      <c r="H391" s="50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</row>
    <row r="392" spans="1:8" x14ac:dyDescent="0.3">
      <c r="A392" s="47" t="s">
        <v>986</v>
      </c>
      <c r="B392" s="47">
        <f t="shared" si="792"/>
        <v>8</v>
      </c>
      <c r="C392" s="47">
        <f t="shared" si="793"/>
        <v>66</v>
      </c>
      <c r="E392" s="47">
        <f t="shared" ref="E392" si="796">plan_id</f>
        <v>25</v>
      </c>
      <c r="F392" s="47">
        <f t="shared" ca="1" si="660"/>
        <v>2019</v>
      </c>
      <c r="G392" s="47">
        <f t="shared" ref="G392" ca="1" si="797">VLOOKUP(INDIRECT(CHAR(39)&amp;$A392&amp;CHAR(39)&amp;"!r2c"&amp;$C392,0),variables,2,0)</f>
        <v>10860</v>
      </c>
      <c r="H392" s="50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9306675000</v>
      </c>
    </row>
    <row r="393" spans="1:8" x14ac:dyDescent="0.3">
      <c r="A393" s="47" t="s">
        <v>986</v>
      </c>
      <c r="B393" s="47">
        <f t="shared" si="792"/>
        <v>8</v>
      </c>
      <c r="C393" s="47">
        <f t="shared" si="793"/>
        <v>67</v>
      </c>
      <c r="E393" s="47">
        <f t="shared" ref="E393" si="798">plan_id</f>
        <v>25</v>
      </c>
      <c r="F393" s="47">
        <f t="shared" ca="1" si="660"/>
        <v>2019</v>
      </c>
      <c r="G393" s="47">
        <f t="shared" ref="G393" ca="1" si="799">VLOOKUP(INDIRECT(CHAR(39)&amp;$A393&amp;CHAR(39)&amp;"!r2c"&amp;$C393,0),variables,2,0)</f>
        <v>10923</v>
      </c>
      <c r="H393" s="50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5474230000</v>
      </c>
    </row>
    <row r="394" spans="1:8" x14ac:dyDescent="0.3">
      <c r="A394" s="47" t="s">
        <v>986</v>
      </c>
      <c r="B394" s="47">
        <f t="shared" si="792"/>
        <v>9</v>
      </c>
      <c r="C394" s="47">
        <f t="shared" si="793"/>
        <v>3</v>
      </c>
      <c r="E394" s="47">
        <f t="shared" ref="E394" si="800">plan_id</f>
        <v>25</v>
      </c>
      <c r="F394" s="47">
        <f t="shared" ca="1" si="660"/>
        <v>2020</v>
      </c>
      <c r="G394" s="47">
        <f t="shared" ref="G394" ca="1" si="801">VLOOKUP(INDIRECT(CHAR(39)&amp;$A394&amp;CHAR(39)&amp;"!r2c"&amp;$C394,0),variables,2,0)</f>
        <v>10861</v>
      </c>
      <c r="H394" s="50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30-Jun-2019</v>
      </c>
    </row>
    <row r="395" spans="1:8" x14ac:dyDescent="0.3">
      <c r="A395" s="47" t="s">
        <v>986</v>
      </c>
      <c r="B395" s="47">
        <f t="shared" si="792"/>
        <v>9</v>
      </c>
      <c r="C395" s="47">
        <f t="shared" si="793"/>
        <v>4</v>
      </c>
      <c r="E395" s="47">
        <f t="shared" ref="E395" si="802">plan_id</f>
        <v>25</v>
      </c>
      <c r="F395" s="47">
        <f t="shared" ca="1" si="660"/>
        <v>2020</v>
      </c>
      <c r="G395" s="47">
        <f t="shared" ref="G395" ca="1" si="803">VLOOKUP(INDIRECT(CHAR(39)&amp;$A395&amp;CHAR(39)&amp;"!r2c"&amp;$C395,0),variables,2,0)</f>
        <v>10862</v>
      </c>
      <c r="H395" s="50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</row>
    <row r="396" spans="1:8" x14ac:dyDescent="0.3">
      <c r="A396" s="47" t="s">
        <v>986</v>
      </c>
      <c r="B396" s="47">
        <f t="shared" si="792"/>
        <v>9</v>
      </c>
      <c r="C396" s="47">
        <f t="shared" si="793"/>
        <v>5</v>
      </c>
      <c r="E396" s="47">
        <f t="shared" ref="E396" si="804">plan_id</f>
        <v>25</v>
      </c>
      <c r="F396" s="47">
        <f t="shared" ca="1" si="660"/>
        <v>2020</v>
      </c>
      <c r="G396" s="47">
        <f t="shared" ref="G396" ca="1" si="805">VLOOKUP(INDIRECT(CHAR(39)&amp;$A396&amp;CHAR(39)&amp;"!r2c"&amp;$C396,0),variables,2,0)</f>
        <v>10863</v>
      </c>
      <c r="H396" s="50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</row>
    <row r="397" spans="1:8" x14ac:dyDescent="0.3">
      <c r="A397" s="47" t="s">
        <v>986</v>
      </c>
      <c r="B397" s="47">
        <f t="shared" si="792"/>
        <v>9</v>
      </c>
      <c r="C397" s="47">
        <f t="shared" si="793"/>
        <v>6</v>
      </c>
      <c r="E397" s="47">
        <f t="shared" ref="E397" si="806">plan_id</f>
        <v>25</v>
      </c>
      <c r="F397" s="47">
        <f t="shared" ca="1" si="660"/>
        <v>2020</v>
      </c>
      <c r="G397" s="47">
        <f t="shared" ref="G397" ca="1" si="807">VLOOKUP(INDIRECT(CHAR(39)&amp;$A397&amp;CHAR(39)&amp;"!r2c"&amp;$C397,0),variables,2,0)</f>
        <v>10864</v>
      </c>
      <c r="H397" s="50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36140</v>
      </c>
    </row>
    <row r="398" spans="1:8" x14ac:dyDescent="0.3">
      <c r="A398" s="47" t="s">
        <v>986</v>
      </c>
      <c r="B398" s="47">
        <f t="shared" si="792"/>
        <v>9</v>
      </c>
      <c r="C398" s="47">
        <f t="shared" si="793"/>
        <v>7</v>
      </c>
      <c r="E398" s="47">
        <f t="shared" ref="E398" si="808">plan_id</f>
        <v>25</v>
      </c>
      <c r="F398" s="47">
        <f t="shared" ca="1" si="660"/>
        <v>2020</v>
      </c>
      <c r="G398" s="47">
        <f t="shared" ref="G398" ca="1" si="809">VLOOKUP(INDIRECT(CHAR(39)&amp;$A398&amp;CHAR(39)&amp;"!r2c"&amp;$C398,0),variables,2,0)</f>
        <v>10865</v>
      </c>
      <c r="H398" s="50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7208</v>
      </c>
    </row>
    <row r="399" spans="1:8" x14ac:dyDescent="0.3">
      <c r="A399" s="47" t="s">
        <v>986</v>
      </c>
      <c r="B399" s="47">
        <f t="shared" si="792"/>
        <v>9</v>
      </c>
      <c r="C399" s="47">
        <f t="shared" si="793"/>
        <v>8</v>
      </c>
      <c r="E399" s="47">
        <f t="shared" ref="E399" si="810">plan_id</f>
        <v>25</v>
      </c>
      <c r="F399" s="47">
        <f t="shared" ca="1" si="660"/>
        <v>2020</v>
      </c>
      <c r="G399" s="47">
        <f t="shared" ref="G399" ca="1" si="811">VLOOKUP(INDIRECT(CHAR(39)&amp;$A399&amp;CHAR(39)&amp;"!r2c"&amp;$C399,0),variables,2,0)</f>
        <v>10866</v>
      </c>
      <c r="H399" s="50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10575</v>
      </c>
    </row>
    <row r="400" spans="1:8" x14ac:dyDescent="0.3">
      <c r="A400" s="47" t="s">
        <v>986</v>
      </c>
      <c r="B400" s="47">
        <f t="shared" si="792"/>
        <v>9</v>
      </c>
      <c r="C400" s="47">
        <f t="shared" si="793"/>
        <v>9</v>
      </c>
      <c r="E400" s="47">
        <f t="shared" ref="E400" si="812">plan_id</f>
        <v>25</v>
      </c>
      <c r="F400" s="47">
        <f t="shared" ca="1" si="660"/>
        <v>2020</v>
      </c>
      <c r="G400" s="47">
        <f t="shared" ref="G400" ca="1" si="813">VLOOKUP(INDIRECT(CHAR(39)&amp;$A400&amp;CHAR(39)&amp;"!r2c"&amp;$C400,0),variables,2,0)</f>
        <v>10867</v>
      </c>
      <c r="H400" s="50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11162</v>
      </c>
    </row>
    <row r="401" spans="1:8" x14ac:dyDescent="0.3">
      <c r="A401" s="47" t="s">
        <v>986</v>
      </c>
      <c r="B401" s="47">
        <f t="shared" si="792"/>
        <v>9</v>
      </c>
      <c r="C401" s="47">
        <f t="shared" si="793"/>
        <v>10</v>
      </c>
      <c r="E401" s="47">
        <f t="shared" ref="E401" si="814">plan_id</f>
        <v>25</v>
      </c>
      <c r="F401" s="47">
        <f t="shared" ca="1" si="660"/>
        <v>2020</v>
      </c>
      <c r="G401" s="47">
        <f t="shared" ref="G401" ca="1" si="815">VLOOKUP(INDIRECT(CHAR(39)&amp;$A401&amp;CHAR(39)&amp;"!r2c"&amp;$C401,0),variables,2,0)</f>
        <v>10868</v>
      </c>
      <c r="H401" s="50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65085</v>
      </c>
    </row>
    <row r="402" spans="1:8" x14ac:dyDescent="0.3">
      <c r="A402" s="47" t="s">
        <v>986</v>
      </c>
      <c r="B402" s="47">
        <f t="shared" si="792"/>
        <v>9</v>
      </c>
      <c r="C402" s="47">
        <f t="shared" si="793"/>
        <v>11</v>
      </c>
      <c r="E402" s="47">
        <f t="shared" ref="E402" si="816">plan_id</f>
        <v>25</v>
      </c>
      <c r="F402" s="47">
        <f t="shared" ca="1" si="660"/>
        <v>2020</v>
      </c>
      <c r="G402" s="47">
        <f t="shared" ref="G402" ca="1" si="817">VLOOKUP(INDIRECT(CHAR(39)&amp;$A402&amp;CHAR(39)&amp;"!r2c"&amp;$C402,0),variables,2,0)</f>
        <v>10869</v>
      </c>
      <c r="H402" s="50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7.3800000000000004E-2</v>
      </c>
    </row>
    <row r="403" spans="1:8" x14ac:dyDescent="0.3">
      <c r="A403" s="47" t="s">
        <v>986</v>
      </c>
      <c r="B403" s="47">
        <f t="shared" si="792"/>
        <v>9</v>
      </c>
      <c r="C403" s="47">
        <f t="shared" si="793"/>
        <v>12</v>
      </c>
      <c r="E403" s="47">
        <f t="shared" ref="E403" si="818">plan_id</f>
        <v>25</v>
      </c>
      <c r="F403" s="47">
        <f t="shared" ca="1" si="660"/>
        <v>2020</v>
      </c>
      <c r="G403" s="47">
        <f t="shared" ref="G403" ca="1" si="819">VLOOKUP(INDIRECT(CHAR(39)&amp;$A403&amp;CHAR(39)&amp;"!r2c"&amp;$C403,0),variables,2,0)</f>
        <v>10870</v>
      </c>
      <c r="H403" s="50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0</v>
      </c>
    </row>
    <row r="404" spans="1:8" x14ac:dyDescent="0.3">
      <c r="A404" s="47" t="s">
        <v>986</v>
      </c>
      <c r="B404" s="47">
        <f t="shared" si="792"/>
        <v>9</v>
      </c>
      <c r="C404" s="47">
        <f t="shared" si="793"/>
        <v>13</v>
      </c>
      <c r="E404" s="47">
        <f t="shared" ref="E404" si="820">plan_id</f>
        <v>25</v>
      </c>
      <c r="F404" s="47">
        <f t="shared" ca="1" si="660"/>
        <v>2020</v>
      </c>
      <c r="G404" s="47">
        <f t="shared" ref="G404" ca="1" si="821">VLOOKUP(INDIRECT(CHAR(39)&amp;$A404&amp;CHAR(39)&amp;"!r2c"&amp;$C404,0),variables,2,0)</f>
        <v>10871</v>
      </c>
      <c r="H404" s="50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0</v>
      </c>
    </row>
    <row r="405" spans="1:8" x14ac:dyDescent="0.3">
      <c r="A405" s="47" t="s">
        <v>986</v>
      </c>
      <c r="B405" s="47">
        <f t="shared" si="792"/>
        <v>9</v>
      </c>
      <c r="C405" s="47">
        <f t="shared" si="793"/>
        <v>14</v>
      </c>
      <c r="E405" s="47">
        <f t="shared" ref="E405" si="822">plan_id</f>
        <v>25</v>
      </c>
      <c r="F405" s="47">
        <f t="shared" ca="1" si="660"/>
        <v>2020</v>
      </c>
      <c r="G405" s="47">
        <f t="shared" ref="G405" ca="1" si="823">VLOOKUP(INDIRECT(CHAR(39)&amp;$A405&amp;CHAR(39)&amp;"!r2c"&amp;$C405,0),variables,2,0)</f>
        <v>10872</v>
      </c>
      <c r="H405" s="50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</row>
    <row r="406" spans="1:8" x14ac:dyDescent="0.3">
      <c r="A406" s="47" t="s">
        <v>986</v>
      </c>
      <c r="B406" s="47">
        <f t="shared" si="792"/>
        <v>9</v>
      </c>
      <c r="C406" s="47">
        <f t="shared" si="793"/>
        <v>15</v>
      </c>
      <c r="E406" s="47">
        <f t="shared" ref="E406" si="824">plan_id</f>
        <v>25</v>
      </c>
      <c r="F406" s="47">
        <f t="shared" ca="1" si="660"/>
        <v>2020</v>
      </c>
      <c r="G406" s="47">
        <f t="shared" ref="G406" ca="1" si="825">VLOOKUP(INDIRECT(CHAR(39)&amp;$A406&amp;CHAR(39)&amp;"!r2c"&amp;$C406,0),variables,2,0)</f>
        <v>10873</v>
      </c>
      <c r="H406" s="50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7.3800000000000004E-2</v>
      </c>
    </row>
    <row r="407" spans="1:8" x14ac:dyDescent="0.3">
      <c r="A407" s="47" t="s">
        <v>986</v>
      </c>
      <c r="B407" s="47">
        <f t="shared" si="792"/>
        <v>9</v>
      </c>
      <c r="C407" s="47">
        <f t="shared" si="793"/>
        <v>16</v>
      </c>
      <c r="E407" s="47">
        <f t="shared" ref="E407" si="826">plan_id</f>
        <v>25</v>
      </c>
      <c r="F407" s="47">
        <f t="shared" ca="1" si="660"/>
        <v>2020</v>
      </c>
      <c r="G407" s="47">
        <f t="shared" ref="G407" ca="1" si="827">VLOOKUP(INDIRECT(CHAR(39)&amp;$A407&amp;CHAR(39)&amp;"!r2c"&amp;$C407,0),variables,2,0)</f>
        <v>10874</v>
      </c>
      <c r="H407" s="50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7.3800000000000004E-2</v>
      </c>
    </row>
    <row r="408" spans="1:8" x14ac:dyDescent="0.3">
      <c r="A408" s="47" t="s">
        <v>986</v>
      </c>
      <c r="B408" s="47">
        <f t="shared" si="792"/>
        <v>9</v>
      </c>
      <c r="C408" s="47">
        <f t="shared" si="793"/>
        <v>17</v>
      </c>
      <c r="E408" s="47">
        <f t="shared" ref="E408" si="828">plan_id</f>
        <v>25</v>
      </c>
      <c r="F408" s="47">
        <f t="shared" ca="1" si="660"/>
        <v>2020</v>
      </c>
      <c r="G408" s="47">
        <f t="shared" ref="G408" ca="1" si="829">VLOOKUP(INDIRECT(CHAR(39)&amp;$A408&amp;CHAR(39)&amp;"!r2c"&amp;$C408,0),variables,2,0)</f>
        <v>10875</v>
      </c>
      <c r="H408" s="50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15370337000</v>
      </c>
    </row>
    <row r="409" spans="1:8" x14ac:dyDescent="0.3">
      <c r="A409" s="47" t="s">
        <v>986</v>
      </c>
      <c r="B409" s="47">
        <f t="shared" si="792"/>
        <v>9</v>
      </c>
      <c r="C409" s="47">
        <f t="shared" si="793"/>
        <v>18</v>
      </c>
      <c r="E409" s="47">
        <f t="shared" ref="E409" si="830">plan_id</f>
        <v>25</v>
      </c>
      <c r="F409" s="47">
        <f t="shared" ca="1" si="660"/>
        <v>2020</v>
      </c>
      <c r="G409" s="47">
        <f t="shared" ref="G409" ca="1" si="831">VLOOKUP(INDIRECT(CHAR(39)&amp;$A409&amp;CHAR(39)&amp;"!r2c"&amp;$C409,0),variables,2,0)</f>
        <v>10876</v>
      </c>
      <c r="H409" s="50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9469161000</v>
      </c>
    </row>
    <row r="410" spans="1:8" x14ac:dyDescent="0.3">
      <c r="A410" s="47" t="s">
        <v>986</v>
      </c>
      <c r="B410" s="47">
        <f t="shared" si="792"/>
        <v>9</v>
      </c>
      <c r="C410" s="47">
        <f t="shared" si="793"/>
        <v>19</v>
      </c>
      <c r="E410" s="47">
        <f t="shared" ref="E410" si="832">plan_id</f>
        <v>25</v>
      </c>
      <c r="F410" s="47">
        <f t="shared" ca="1" si="660"/>
        <v>2020</v>
      </c>
      <c r="G410" s="47">
        <f t="shared" ref="G410" ca="1" si="833">VLOOKUP(INDIRECT(CHAR(39)&amp;$A410&amp;CHAR(39)&amp;"!r2c"&amp;$C410,0),variables,2,0)</f>
        <v>10877</v>
      </c>
      <c r="H410" s="50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5901176000</v>
      </c>
    </row>
    <row r="411" spans="1:8" x14ac:dyDescent="0.3">
      <c r="A411" s="47" t="s">
        <v>986</v>
      </c>
      <c r="B411" s="47">
        <f t="shared" si="792"/>
        <v>9</v>
      </c>
      <c r="C411" s="47">
        <f t="shared" si="793"/>
        <v>20</v>
      </c>
      <c r="E411" s="47">
        <f t="shared" ref="E411" si="834">plan_id</f>
        <v>25</v>
      </c>
      <c r="F411" s="47">
        <f t="shared" ca="1" si="660"/>
        <v>2020</v>
      </c>
      <c r="G411" s="47">
        <f t="shared" ref="G411" ca="1" si="835">VLOOKUP(INDIRECT(CHAR(39)&amp;$A411&amp;CHAR(39)&amp;"!r2c"&amp;$C411,0),variables,2,0)</f>
        <v>10878</v>
      </c>
      <c r="H411" s="50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0.61609999999999998</v>
      </c>
    </row>
    <row r="412" spans="1:8" x14ac:dyDescent="0.3">
      <c r="A412" s="47" t="s">
        <v>986</v>
      </c>
      <c r="B412" s="47">
        <f t="shared" si="792"/>
        <v>9</v>
      </c>
      <c r="C412" s="47">
        <f t="shared" si="793"/>
        <v>21</v>
      </c>
      <c r="E412" s="47">
        <f t="shared" ref="E412" si="836">plan_id</f>
        <v>25</v>
      </c>
      <c r="F412" s="47">
        <f t="shared" ca="1" si="660"/>
        <v>2020</v>
      </c>
      <c r="G412" s="47">
        <f t="shared" ref="G412" ca="1" si="837">VLOOKUP(INDIRECT(CHAR(39)&amp;$A412&amp;CHAR(39)&amp;"!r2c"&amp;$C412,0),variables,2,0)</f>
        <v>10879</v>
      </c>
      <c r="H412" s="50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1004467000</v>
      </c>
    </row>
    <row r="413" spans="1:8" x14ac:dyDescent="0.3">
      <c r="A413" s="47" t="s">
        <v>986</v>
      </c>
      <c r="B413" s="47">
        <f t="shared" si="792"/>
        <v>9</v>
      </c>
      <c r="C413" s="47">
        <f t="shared" si="793"/>
        <v>22</v>
      </c>
      <c r="E413" s="47">
        <f t="shared" ref="E413" si="838">plan_id</f>
        <v>25</v>
      </c>
      <c r="F413" s="47">
        <f t="shared" ca="1" si="660"/>
        <v>2020</v>
      </c>
      <c r="G413" s="47">
        <f t="shared" ref="G413" ca="1" si="839">VLOOKUP(INDIRECT(CHAR(39)&amp;$A413&amp;CHAR(39)&amp;"!r2c"&amp;$C413,0),variables,2,0)</f>
        <v>10880</v>
      </c>
      <c r="H413" s="50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762608067</v>
      </c>
    </row>
    <row r="414" spans="1:8" x14ac:dyDescent="0.3">
      <c r="A414" s="47" t="s">
        <v>986</v>
      </c>
      <c r="B414" s="47">
        <f t="shared" si="792"/>
        <v>9</v>
      </c>
      <c r="C414" s="47">
        <f t="shared" si="793"/>
        <v>23</v>
      </c>
      <c r="E414" s="47">
        <f t="shared" ref="E414" si="840">plan_id</f>
        <v>25</v>
      </c>
      <c r="F414" s="47">
        <f t="shared" ca="1" si="660"/>
        <v>2020</v>
      </c>
      <c r="G414" s="47">
        <f t="shared" ref="G414" ca="1" si="841">VLOOKUP(INDIRECT(CHAR(39)&amp;$A414&amp;CHAR(39)&amp;"!r2c"&amp;$C414,0),variables,2,0)</f>
        <v>10881</v>
      </c>
      <c r="H414" s="50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258898400</v>
      </c>
    </row>
    <row r="415" spans="1:8" x14ac:dyDescent="0.3">
      <c r="A415" s="47" t="s">
        <v>986</v>
      </c>
      <c r="B415" s="47">
        <f t="shared" si="792"/>
        <v>9</v>
      </c>
      <c r="C415" s="47">
        <f t="shared" si="793"/>
        <v>24</v>
      </c>
      <c r="E415" s="47">
        <f t="shared" ref="E415" si="842">plan_id</f>
        <v>25</v>
      </c>
      <c r="F415" s="47">
        <f t="shared" ca="1" si="660"/>
        <v>2020</v>
      </c>
      <c r="G415" s="47">
        <f t="shared" ref="G415" ca="1" si="843">VLOOKUP(INDIRECT(CHAR(39)&amp;$A415&amp;CHAR(39)&amp;"!r2c"&amp;$C415,0),variables,2,0)</f>
        <v>10882</v>
      </c>
      <c r="H415" s="50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0</v>
      </c>
    </row>
    <row r="416" spans="1:8" x14ac:dyDescent="0.3">
      <c r="A416" s="47" t="s">
        <v>986</v>
      </c>
      <c r="B416" s="47">
        <f t="shared" si="792"/>
        <v>9</v>
      </c>
      <c r="C416" s="47">
        <f t="shared" si="793"/>
        <v>25</v>
      </c>
      <c r="E416" s="47">
        <f t="shared" ref="E416" si="844">plan_id</f>
        <v>25</v>
      </c>
      <c r="F416" s="47">
        <f t="shared" ca="1" si="660"/>
        <v>2020</v>
      </c>
      <c r="G416" s="47">
        <f t="shared" ref="G416" ca="1" si="845">VLOOKUP(INDIRECT(CHAR(39)&amp;$A416&amp;CHAR(39)&amp;"!r2c"&amp;$C416,0),variables,2,0)</f>
        <v>10883</v>
      </c>
      <c r="H416" s="50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0.42741274725799849</v>
      </c>
    </row>
    <row r="417" spans="1:8" x14ac:dyDescent="0.3">
      <c r="A417" s="47" t="s">
        <v>986</v>
      </c>
      <c r="B417" s="47">
        <f t="shared" si="792"/>
        <v>9</v>
      </c>
      <c r="C417" s="47">
        <f t="shared" si="793"/>
        <v>26</v>
      </c>
      <c r="E417" s="47">
        <f t="shared" ref="E417" si="846">plan_id</f>
        <v>25</v>
      </c>
      <c r="F417" s="47">
        <f t="shared" ca="1" si="660"/>
        <v>2020</v>
      </c>
      <c r="G417" s="47">
        <f t="shared" ref="G417" ca="1" si="847">VLOOKUP(INDIRECT(CHAR(39)&amp;$A417&amp;CHAR(39)&amp;"!r2c"&amp;$C417,0),variables,2,0)</f>
        <v>10884</v>
      </c>
      <c r="H417" s="50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0.42759999999999998</v>
      </c>
    </row>
    <row r="418" spans="1:8" x14ac:dyDescent="0.3">
      <c r="A418" s="47" t="s">
        <v>986</v>
      </c>
      <c r="B418" s="47">
        <f t="shared" si="792"/>
        <v>9</v>
      </c>
      <c r="C418" s="47">
        <f t="shared" si="793"/>
        <v>27</v>
      </c>
      <c r="E418" s="47">
        <f t="shared" ref="E418" si="848">plan_id</f>
        <v>25</v>
      </c>
      <c r="F418" s="47">
        <f t="shared" ca="1" si="660"/>
        <v>2020</v>
      </c>
      <c r="G418" s="47">
        <f t="shared" ref="G418" ca="1" si="849">VLOOKUP(INDIRECT(CHAR(39)&amp;$A418&amp;CHAR(39)&amp;"!r2c"&amp;$C418,0),variables,2,0)</f>
        <v>10885</v>
      </c>
      <c r="H418" s="50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429322000</v>
      </c>
    </row>
    <row r="419" spans="1:8" x14ac:dyDescent="0.3">
      <c r="A419" s="47" t="s">
        <v>986</v>
      </c>
      <c r="B419" s="47">
        <f t="shared" si="792"/>
        <v>9</v>
      </c>
      <c r="C419" s="47">
        <f t="shared" si="793"/>
        <v>28</v>
      </c>
      <c r="E419" s="47">
        <f t="shared" ref="E419" si="850">plan_id</f>
        <v>25</v>
      </c>
      <c r="F419" s="47">
        <f t="shared" ca="1" si="660"/>
        <v>2020</v>
      </c>
      <c r="G419" s="47">
        <f t="shared" ref="G419" ca="1" si="851">VLOOKUP(INDIRECT(CHAR(39)&amp;$A419&amp;CHAR(39)&amp;"!r2c"&amp;$C419,0),variables,2,0)</f>
        <v>10886</v>
      </c>
      <c r="H419" s="50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429515000</v>
      </c>
    </row>
    <row r="420" spans="1:8" x14ac:dyDescent="0.3">
      <c r="A420" s="47" t="s">
        <v>986</v>
      </c>
      <c r="B420" s="47">
        <f t="shared" si="792"/>
        <v>9</v>
      </c>
      <c r="C420" s="47">
        <f t="shared" si="793"/>
        <v>29</v>
      </c>
      <c r="E420" s="47">
        <f t="shared" ref="E420" si="852">plan_id</f>
        <v>25</v>
      </c>
      <c r="F420" s="47">
        <f t="shared" ca="1" si="660"/>
        <v>2020</v>
      </c>
      <c r="G420" s="47">
        <f t="shared" ref="G420" ca="1" si="853">VLOOKUP(INDIRECT(CHAR(39)&amp;$A420&amp;CHAR(39)&amp;"!r2c"&amp;$C420,0),variables,2,0)</f>
        <v>10887</v>
      </c>
      <c r="H420" s="50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-193000</v>
      </c>
    </row>
    <row r="421" spans="1:8" x14ac:dyDescent="0.3">
      <c r="A421" s="47" t="s">
        <v>986</v>
      </c>
      <c r="B421" s="47">
        <f t="shared" si="792"/>
        <v>9</v>
      </c>
      <c r="C421" s="47">
        <f t="shared" si="793"/>
        <v>30</v>
      </c>
      <c r="E421" s="47">
        <f t="shared" ref="E421" si="854">plan_id</f>
        <v>25</v>
      </c>
      <c r="F421" s="47">
        <f t="shared" ca="1" si="660"/>
        <v>2020</v>
      </c>
      <c r="G421" s="47">
        <f t="shared" ref="G421" ca="1" si="855">VLOOKUP(INDIRECT(CHAR(39)&amp;$A421&amp;CHAR(39)&amp;"!r2c"&amp;$C421,0),variables,2,0)</f>
        <v>10883</v>
      </c>
      <c r="H421" s="50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1.0004495460283889</v>
      </c>
    </row>
    <row r="422" spans="1:8" x14ac:dyDescent="0.3">
      <c r="A422" s="47" t="s">
        <v>986</v>
      </c>
      <c r="B422" s="47">
        <f t="shared" si="792"/>
        <v>9</v>
      </c>
      <c r="C422" s="47">
        <f t="shared" si="793"/>
        <v>31</v>
      </c>
      <c r="E422" s="47">
        <f t="shared" ref="E422" si="856">plan_id</f>
        <v>25</v>
      </c>
      <c r="F422" s="47">
        <f t="shared" ca="1" si="660"/>
        <v>2020</v>
      </c>
      <c r="G422" s="47">
        <f t="shared" ref="G422" ca="1" si="857">VLOOKUP(INDIRECT(CHAR(39)&amp;$A422&amp;CHAR(39)&amp;"!r2c"&amp;$C422,0),variables,2,0)</f>
        <v>10889</v>
      </c>
      <c r="H422" s="50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141556000</v>
      </c>
    </row>
    <row r="423" spans="1:8" x14ac:dyDescent="0.3">
      <c r="A423" s="47" t="s">
        <v>986</v>
      </c>
      <c r="B423" s="47">
        <f t="shared" si="792"/>
        <v>9</v>
      </c>
      <c r="C423" s="47">
        <f t="shared" si="793"/>
        <v>32</v>
      </c>
      <c r="E423" s="47">
        <f t="shared" ref="E423" si="858">plan_id</f>
        <v>25</v>
      </c>
      <c r="F423" s="47">
        <f t="shared" ca="1" si="660"/>
        <v>2020</v>
      </c>
      <c r="G423" s="47">
        <f t="shared" ref="G423" ca="1" si="859">VLOOKUP(INDIRECT(CHAR(39)&amp;$A423&amp;CHAR(39)&amp;"!r2c"&amp;$C423,0),variables,2,0)</f>
        <v>10890</v>
      </c>
      <c r="H423" s="50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1079549000</v>
      </c>
    </row>
    <row r="424" spans="1:8" x14ac:dyDescent="0.3">
      <c r="A424" s="47" t="s">
        <v>986</v>
      </c>
      <c r="B424" s="47">
        <f t="shared" si="792"/>
        <v>9</v>
      </c>
      <c r="C424" s="47">
        <f t="shared" si="793"/>
        <v>33</v>
      </c>
      <c r="E424" s="47">
        <f t="shared" ref="E424" si="860">plan_id</f>
        <v>25</v>
      </c>
      <c r="F424" s="47">
        <f t="shared" ca="1" si="660"/>
        <v>2020</v>
      </c>
      <c r="G424" s="47">
        <f t="shared" ref="G424" ca="1" si="861">VLOOKUP(INDIRECT(CHAR(39)&amp;$A424&amp;CHAR(39)&amp;"!r2c"&amp;$C424,0),variables,2,0)</f>
        <v>10891</v>
      </c>
      <c r="H424" s="50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x14ac:dyDescent="0.3">
      <c r="A425" s="47" t="s">
        <v>986</v>
      </c>
      <c r="B425" s="47">
        <f t="shared" si="792"/>
        <v>9</v>
      </c>
      <c r="C425" s="47">
        <f t="shared" si="793"/>
        <v>34</v>
      </c>
      <c r="E425" s="47">
        <f t="shared" ref="E425" si="862">plan_id</f>
        <v>25</v>
      </c>
      <c r="F425" s="47">
        <f t="shared" ca="1" si="660"/>
        <v>2020</v>
      </c>
      <c r="G425" s="47">
        <f t="shared" ref="G425" ca="1" si="863">VLOOKUP(INDIRECT(CHAR(39)&amp;$A425&amp;CHAR(39)&amp;"!r2c"&amp;$C425,0),variables,2,0)</f>
        <v>10892</v>
      </c>
      <c r="H425" s="50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-18640000</v>
      </c>
    </row>
    <row r="426" spans="1:8" x14ac:dyDescent="0.3">
      <c r="A426" s="47" t="s">
        <v>986</v>
      </c>
      <c r="B426" s="47">
        <f t="shared" si="792"/>
        <v>9</v>
      </c>
      <c r="C426" s="47">
        <f t="shared" si="793"/>
        <v>35</v>
      </c>
      <c r="E426" s="47">
        <f t="shared" ref="E426" si="864">plan_id</f>
        <v>25</v>
      </c>
      <c r="F426" s="47">
        <f t="shared" ca="1" si="660"/>
        <v>2020</v>
      </c>
      <c r="G426" s="47">
        <f t="shared" ref="G426" ca="1" si="865">VLOOKUP(INDIRECT(CHAR(39)&amp;$A426&amp;CHAR(39)&amp;"!r2c"&amp;$C426,0),variables,2,0)</f>
        <v>10893</v>
      </c>
      <c r="H426" s="50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167596667</v>
      </c>
    </row>
    <row r="427" spans="1:8" x14ac:dyDescent="0.3">
      <c r="A427" s="47" t="s">
        <v>986</v>
      </c>
      <c r="B427" s="47">
        <f t="shared" si="792"/>
        <v>9</v>
      </c>
      <c r="C427" s="47">
        <f t="shared" si="793"/>
        <v>36</v>
      </c>
      <c r="E427" s="47">
        <f t="shared" ref="E427" si="866">plan_id</f>
        <v>25</v>
      </c>
      <c r="F427" s="47">
        <f t="shared" ca="1" si="660"/>
        <v>2020</v>
      </c>
      <c r="G427" s="47">
        <f t="shared" ref="G427" ca="1" si="867">VLOOKUP(INDIRECT(CHAR(39)&amp;$A427&amp;CHAR(39)&amp;"!r2c"&amp;$C427,0),variables,2,0)</f>
        <v>10894</v>
      </c>
      <c r="H427" s="50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-74514000</v>
      </c>
    </row>
    <row r="428" spans="1:8" x14ac:dyDescent="0.3">
      <c r="A428" s="47" t="s">
        <v>986</v>
      </c>
      <c r="B428" s="47">
        <f t="shared" si="792"/>
        <v>9</v>
      </c>
      <c r="C428" s="47">
        <f t="shared" si="793"/>
        <v>37</v>
      </c>
      <c r="E428" s="47">
        <f t="shared" ref="E428" si="868">plan_id</f>
        <v>25</v>
      </c>
      <c r="F428" s="47">
        <f t="shared" ca="1" si="660"/>
        <v>2020</v>
      </c>
      <c r="G428" s="47">
        <f t="shared" ref="G428" ca="1" si="869">VLOOKUP(INDIRECT(CHAR(39)&amp;$A428&amp;CHAR(39)&amp;"!r2c"&amp;$C428,0),variables,2,0)</f>
        <v>10895</v>
      </c>
      <c r="H428" s="50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-689091000</v>
      </c>
    </row>
    <row r="429" spans="1:8" x14ac:dyDescent="0.3">
      <c r="A429" s="47" t="s">
        <v>986</v>
      </c>
      <c r="B429" s="47">
        <f t="shared" si="792"/>
        <v>9</v>
      </c>
      <c r="C429" s="47">
        <f t="shared" si="793"/>
        <v>38</v>
      </c>
      <c r="E429" s="47">
        <f t="shared" ref="E429" si="870">plan_id</f>
        <v>25</v>
      </c>
      <c r="F429" s="47">
        <f t="shared" ca="1" si="660"/>
        <v>2020</v>
      </c>
      <c r="G429" s="47">
        <f t="shared" ref="G429" ca="1" si="871">VLOOKUP(INDIRECT(CHAR(39)&amp;$A429&amp;CHAR(39)&amp;"!r2c"&amp;$C429,0),variables,2,0)</f>
        <v>10896</v>
      </c>
      <c r="H429" s="50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149282400</v>
      </c>
    </row>
    <row r="430" spans="1:8" x14ac:dyDescent="0.3">
      <c r="A430" s="47" t="s">
        <v>986</v>
      </c>
      <c r="B430" s="47">
        <f t="shared" si="792"/>
        <v>9</v>
      </c>
      <c r="C430" s="47">
        <f t="shared" si="793"/>
        <v>39</v>
      </c>
      <c r="E430" s="47">
        <f t="shared" ref="E430" si="872">plan_id</f>
        <v>25</v>
      </c>
      <c r="F430" s="47">
        <f t="shared" ca="1" si="660"/>
        <v>2020</v>
      </c>
      <c r="G430" s="47">
        <f t="shared" ref="G430" ca="1" si="873">VLOOKUP(INDIRECT(CHAR(39)&amp;$A430&amp;CHAR(39)&amp;"!r2c"&amp;$C430,0),variables,2,0)</f>
        <v>10897</v>
      </c>
      <c r="H430" s="50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7017000</v>
      </c>
    </row>
    <row r="431" spans="1:8" x14ac:dyDescent="0.3">
      <c r="A431" s="47" t="s">
        <v>986</v>
      </c>
      <c r="B431" s="47">
        <f t="shared" si="792"/>
        <v>9</v>
      </c>
      <c r="C431" s="47">
        <f t="shared" si="793"/>
        <v>40</v>
      </c>
      <c r="E431" s="47">
        <f t="shared" ref="E431" si="874">plan_id</f>
        <v>25</v>
      </c>
      <c r="F431" s="47">
        <f t="shared" ca="1" si="660"/>
        <v>2020</v>
      </c>
      <c r="G431" s="47">
        <f t="shared" ref="G431" ca="1" si="875">VLOOKUP(INDIRECT(CHAR(39)&amp;$A431&amp;CHAR(39)&amp;"!r2c"&amp;$C431,0),variables,2,0)</f>
        <v>10898</v>
      </c>
      <c r="H431" s="50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0</v>
      </c>
    </row>
    <row r="432" spans="1:8" x14ac:dyDescent="0.3">
      <c r="A432" s="47" t="s">
        <v>986</v>
      </c>
      <c r="B432" s="47">
        <f t="shared" si="792"/>
        <v>9</v>
      </c>
      <c r="C432" s="47">
        <f t="shared" si="793"/>
        <v>41</v>
      </c>
      <c r="E432" s="47">
        <f t="shared" ref="E432" si="876">plan_id</f>
        <v>25</v>
      </c>
      <c r="F432" s="47">
        <f t="shared" ca="1" si="660"/>
        <v>2020</v>
      </c>
      <c r="G432" s="47">
        <f t="shared" ref="G432" ca="1" si="877">VLOOKUP(INDIRECT(CHAR(39)&amp;$A432&amp;CHAR(39)&amp;"!r2c"&amp;$C432,0),variables,2,0)</f>
        <v>10899</v>
      </c>
      <c r="H432" s="50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</row>
    <row r="433" spans="1:8" x14ac:dyDescent="0.3">
      <c r="A433" s="47" t="s">
        <v>986</v>
      </c>
      <c r="B433" s="47">
        <f t="shared" si="792"/>
        <v>9</v>
      </c>
      <c r="C433" s="47">
        <f t="shared" si="793"/>
        <v>42</v>
      </c>
      <c r="E433" s="47">
        <f t="shared" ref="E433" si="878">plan_id</f>
        <v>25</v>
      </c>
      <c r="F433" s="47">
        <f t="shared" ca="1" si="660"/>
        <v>2020</v>
      </c>
      <c r="G433" s="47">
        <f t="shared" ref="G433" ca="1" si="879">VLOOKUP(INDIRECT(CHAR(39)&amp;$A433&amp;CHAR(39)&amp;"!r2c"&amp;$C433,0),variables,2,0)</f>
        <v>11006</v>
      </c>
      <c r="H433" s="50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-148000</v>
      </c>
    </row>
    <row r="434" spans="1:8" x14ac:dyDescent="0.3">
      <c r="A434" s="47" t="s">
        <v>986</v>
      </c>
      <c r="B434" s="47">
        <f t="shared" si="792"/>
        <v>9</v>
      </c>
      <c r="C434" s="47">
        <f t="shared" si="793"/>
        <v>43</v>
      </c>
      <c r="E434" s="47">
        <f t="shared" ref="E434" si="880">plan_id</f>
        <v>25</v>
      </c>
      <c r="F434" s="47">
        <f t="shared" ca="1" si="660"/>
        <v>2020</v>
      </c>
      <c r="G434" s="47">
        <f t="shared" ref="G434" ca="1" si="881">VLOOKUP(INDIRECT(CHAR(39)&amp;$A434&amp;CHAR(39)&amp;"!r2c"&amp;$C434,0),variables,2,0)</f>
        <v>10900</v>
      </c>
      <c r="H434" s="50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762608067</v>
      </c>
    </row>
    <row r="435" spans="1:8" x14ac:dyDescent="0.3">
      <c r="A435" s="47" t="s">
        <v>986</v>
      </c>
      <c r="B435" s="47">
        <f t="shared" si="792"/>
        <v>9</v>
      </c>
      <c r="C435" s="47">
        <f t="shared" si="793"/>
        <v>44</v>
      </c>
      <c r="E435" s="47">
        <f t="shared" ref="E435" si="882">plan_id</f>
        <v>25</v>
      </c>
      <c r="F435" s="47">
        <f t="shared" ca="1" si="660"/>
        <v>2020</v>
      </c>
      <c r="G435" s="47">
        <f t="shared" ref="G435" ca="1" si="883">VLOOKUP(INDIRECT(CHAR(39)&amp;$A435&amp;CHAR(39)&amp;"!r2c"&amp;$C435,0),variables,2,0)</f>
        <v>10901</v>
      </c>
      <c r="H435" s="50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6.3799999999999996E-2</v>
      </c>
    </row>
    <row r="436" spans="1:8" x14ac:dyDescent="0.3">
      <c r="A436" s="47" t="s">
        <v>986</v>
      </c>
      <c r="B436" s="47">
        <f t="shared" si="792"/>
        <v>9</v>
      </c>
      <c r="C436" s="47">
        <f t="shared" si="793"/>
        <v>45</v>
      </c>
      <c r="E436" s="47">
        <f t="shared" ref="E436" si="884">plan_id</f>
        <v>25</v>
      </c>
      <c r="F436" s="47">
        <f t="shared" ca="1" si="660"/>
        <v>2020</v>
      </c>
      <c r="G436" s="47">
        <f t="shared" ref="G436" ca="1" si="885">VLOOKUP(INDIRECT(CHAR(39)&amp;$A436&amp;CHAR(39)&amp;"!r2c"&amp;$C436,0),variables,2,0)</f>
        <v>10902</v>
      </c>
      <c r="H436" s="50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7.3800000000000004E-2</v>
      </c>
    </row>
    <row r="437" spans="1:8" x14ac:dyDescent="0.3">
      <c r="A437" s="47" t="s">
        <v>986</v>
      </c>
      <c r="B437" s="47">
        <f t="shared" si="792"/>
        <v>9</v>
      </c>
      <c r="C437" s="47">
        <f t="shared" si="793"/>
        <v>46</v>
      </c>
      <c r="E437" s="47">
        <f t="shared" ref="E437" si="886">plan_id</f>
        <v>25</v>
      </c>
      <c r="F437" s="47">
        <f t="shared" ca="1" si="660"/>
        <v>2020</v>
      </c>
      <c r="G437" s="47">
        <f t="shared" ref="G437" ca="1" si="887">VLOOKUP(INDIRECT(CHAR(39)&amp;$A437&amp;CHAR(39)&amp;"!r2c"&amp;$C437,0),variables,2,0)</f>
        <v>10903</v>
      </c>
      <c r="H437" s="50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8.3799999999999999E-2</v>
      </c>
    </row>
    <row r="438" spans="1:8" x14ac:dyDescent="0.3">
      <c r="A438" s="47" t="s">
        <v>986</v>
      </c>
      <c r="B438" s="47">
        <f t="shared" si="792"/>
        <v>9</v>
      </c>
      <c r="C438" s="47">
        <f t="shared" si="793"/>
        <v>47</v>
      </c>
      <c r="E438" s="47">
        <f t="shared" ref="E438" si="888">plan_id</f>
        <v>25</v>
      </c>
      <c r="F438" s="47">
        <f t="shared" ca="1" si="660"/>
        <v>2020</v>
      </c>
      <c r="G438" s="47">
        <f t="shared" ref="G438" ca="1" si="889">VLOOKUP(INDIRECT(CHAR(39)&amp;$A438&amp;CHAR(39)&amp;"!r2c"&amp;$C438,0),variables,2,0)</f>
        <v>10904</v>
      </c>
      <c r="H438" s="50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7672776000</v>
      </c>
    </row>
    <row r="439" spans="1:8" x14ac:dyDescent="0.3">
      <c r="A439" s="47" t="s">
        <v>986</v>
      </c>
      <c r="B439" s="47">
        <f t="shared" si="792"/>
        <v>9</v>
      </c>
      <c r="C439" s="47">
        <f t="shared" si="793"/>
        <v>48</v>
      </c>
      <c r="E439" s="47">
        <f t="shared" ref="E439" si="890">plan_id</f>
        <v>25</v>
      </c>
      <c r="F439" s="47">
        <f t="shared" ca="1" si="660"/>
        <v>2020</v>
      </c>
      <c r="G439" s="47">
        <f t="shared" ref="G439" ca="1" si="891">VLOOKUP(INDIRECT(CHAR(39)&amp;$A439&amp;CHAR(39)&amp;"!r2c"&amp;$C439,0),variables,2,0)</f>
        <v>10905</v>
      </c>
      <c r="H439" s="50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5901176000</v>
      </c>
    </row>
    <row r="440" spans="1:8" x14ac:dyDescent="0.3">
      <c r="A440" s="47" t="s">
        <v>986</v>
      </c>
      <c r="B440" s="47">
        <f t="shared" si="792"/>
        <v>9</v>
      </c>
      <c r="C440" s="47">
        <f t="shared" si="793"/>
        <v>49</v>
      </c>
      <c r="E440" s="47">
        <f t="shared" ref="E440" si="892">plan_id</f>
        <v>25</v>
      </c>
      <c r="F440" s="47">
        <f t="shared" ca="1" si="660"/>
        <v>2020</v>
      </c>
      <c r="G440" s="47">
        <f t="shared" ref="G440" ca="1" si="893">VLOOKUP(INDIRECT(CHAR(39)&amp;$A440&amp;CHAR(39)&amp;"!r2c"&amp;$C440,0),variables,2,0)</f>
        <v>10906</v>
      </c>
      <c r="H440" s="50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4415297000</v>
      </c>
    </row>
    <row r="441" spans="1:8" x14ac:dyDescent="0.3">
      <c r="A441" s="47" t="s">
        <v>986</v>
      </c>
      <c r="B441" s="47">
        <f t="shared" si="792"/>
        <v>9</v>
      </c>
      <c r="C441" s="47">
        <f t="shared" si="793"/>
        <v>50</v>
      </c>
      <c r="E441" s="47">
        <f t="shared" ref="E441" si="894">plan_id</f>
        <v>25</v>
      </c>
      <c r="F441" s="47">
        <f t="shared" ca="1" si="660"/>
        <v>2020</v>
      </c>
      <c r="G441" s="47">
        <f t="shared" ref="G441" ca="1" si="895">VLOOKUP(INDIRECT(CHAR(39)&amp;$A441&amp;CHAR(39)&amp;"!r2c"&amp;$C441,0),variables,2,0)</f>
        <v>10907</v>
      </c>
      <c r="H441" s="50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0</v>
      </c>
    </row>
    <row r="442" spans="1:8" x14ac:dyDescent="0.3">
      <c r="A442" s="47" t="s">
        <v>986</v>
      </c>
      <c r="B442" s="47">
        <f t="shared" si="792"/>
        <v>9</v>
      </c>
      <c r="C442" s="47">
        <f t="shared" si="793"/>
        <v>51</v>
      </c>
      <c r="E442" s="47">
        <f t="shared" ref="E442" si="896">plan_id</f>
        <v>25</v>
      </c>
      <c r="F442" s="47">
        <f t="shared" ca="1" si="660"/>
        <v>2020</v>
      </c>
      <c r="G442" s="47">
        <f t="shared" ref="G442" ca="1" si="897">VLOOKUP(INDIRECT(CHAR(39)&amp;$A442&amp;CHAR(39)&amp;"!r2c"&amp;$C442,0),variables,2,0)</f>
        <v>10860</v>
      </c>
      <c r="H442" s="50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14963635000</v>
      </c>
    </row>
    <row r="443" spans="1:8" x14ac:dyDescent="0.3">
      <c r="A443" s="47" t="s">
        <v>986</v>
      </c>
      <c r="B443" s="47">
        <f t="shared" si="792"/>
        <v>9</v>
      </c>
      <c r="C443" s="47">
        <f t="shared" si="793"/>
        <v>52</v>
      </c>
      <c r="E443" s="47">
        <f t="shared" ref="E443" si="898">plan_id</f>
        <v>25</v>
      </c>
      <c r="F443" s="47">
        <f t="shared" ca="1" si="660"/>
        <v>2020</v>
      </c>
      <c r="G443" s="47">
        <f t="shared" ref="G443" ca="1" si="899">VLOOKUP(INDIRECT(CHAR(39)&amp;$A443&amp;CHAR(39)&amp;"!r2c"&amp;$C443,0),variables,2,0)</f>
        <v>10909</v>
      </c>
      <c r="H443" s="50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141556000</v>
      </c>
    </row>
    <row r="444" spans="1:8" x14ac:dyDescent="0.3">
      <c r="A444" s="47" t="s">
        <v>986</v>
      </c>
      <c r="B444" s="47">
        <f t="shared" si="792"/>
        <v>9</v>
      </c>
      <c r="C444" s="47">
        <f t="shared" si="793"/>
        <v>53</v>
      </c>
      <c r="E444" s="47">
        <f t="shared" ref="E444" si="900">plan_id</f>
        <v>25</v>
      </c>
      <c r="F444" s="47">
        <f t="shared" ca="1" si="660"/>
        <v>2020</v>
      </c>
      <c r="G444" s="47">
        <f t="shared" ref="G444" ca="1" si="901">VLOOKUP(INDIRECT(CHAR(39)&amp;$A444&amp;CHAR(39)&amp;"!r2c"&amp;$C444,0),variables,2,0)</f>
        <v>10910</v>
      </c>
      <c r="H444" s="50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1079549000</v>
      </c>
    </row>
    <row r="445" spans="1:8" x14ac:dyDescent="0.3">
      <c r="A445" s="47" t="s">
        <v>986</v>
      </c>
      <c r="B445" s="47">
        <f t="shared" si="792"/>
        <v>9</v>
      </c>
      <c r="C445" s="47">
        <f t="shared" si="793"/>
        <v>54</v>
      </c>
      <c r="E445" s="47">
        <f t="shared" ref="E445" si="902">plan_id</f>
        <v>25</v>
      </c>
      <c r="F445" s="47">
        <f t="shared" ca="1" si="660"/>
        <v>2020</v>
      </c>
      <c r="G445" s="47">
        <f t="shared" ref="G445" ca="1" si="903">VLOOKUP(INDIRECT(CHAR(39)&amp;$A445&amp;CHAR(39)&amp;"!r2c"&amp;$C445,0),variables,2,0)</f>
        <v>10911</v>
      </c>
      <c r="H445" s="50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3">
      <c r="A446" s="47" t="s">
        <v>986</v>
      </c>
      <c r="B446" s="47">
        <f t="shared" si="792"/>
        <v>9</v>
      </c>
      <c r="C446" s="47">
        <f t="shared" si="793"/>
        <v>55</v>
      </c>
      <c r="E446" s="47">
        <f t="shared" ref="E446" si="904">plan_id</f>
        <v>25</v>
      </c>
      <c r="F446" s="47">
        <f t="shared" ca="1" si="660"/>
        <v>2020</v>
      </c>
      <c r="G446" s="47">
        <f t="shared" ref="G446" ca="1" si="905">VLOOKUP(INDIRECT(CHAR(39)&amp;$A446&amp;CHAR(39)&amp;"!r2c"&amp;$C446,0),variables,2,0)</f>
        <v>10912</v>
      </c>
      <c r="H446" s="50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81120000</v>
      </c>
    </row>
    <row r="447" spans="1:8" x14ac:dyDescent="0.3">
      <c r="A447" s="47" t="s">
        <v>986</v>
      </c>
      <c r="B447" s="47">
        <f t="shared" si="792"/>
        <v>9</v>
      </c>
      <c r="C447" s="47">
        <f t="shared" si="793"/>
        <v>56</v>
      </c>
      <c r="E447" s="47">
        <f t="shared" ref="E447" si="906">plan_id</f>
        <v>25</v>
      </c>
      <c r="F447" s="47">
        <f t="shared" ca="1" si="660"/>
        <v>2020</v>
      </c>
      <c r="G447" s="47">
        <f t="shared" ref="G447" ca="1" si="907">VLOOKUP(INDIRECT(CHAR(39)&amp;$A447&amp;CHAR(39)&amp;"!r2c"&amp;$C447,0),variables,2,0)</f>
        <v>10913</v>
      </c>
      <c r="H447" s="50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0</v>
      </c>
    </row>
    <row r="448" spans="1:8" x14ac:dyDescent="0.3">
      <c r="A448" s="47" t="s">
        <v>986</v>
      </c>
      <c r="B448" s="47">
        <f t="shared" si="792"/>
        <v>9</v>
      </c>
      <c r="C448" s="47">
        <f t="shared" si="793"/>
        <v>57</v>
      </c>
      <c r="E448" s="47">
        <f t="shared" ref="E448" si="908">plan_id</f>
        <v>25</v>
      </c>
      <c r="F448" s="47">
        <f t="shared" ca="1" si="660"/>
        <v>2020</v>
      </c>
      <c r="G448" s="47">
        <f t="shared" ref="G448" ca="1" si="909">VLOOKUP(INDIRECT(CHAR(39)&amp;$A448&amp;CHAR(39)&amp;"!r2c"&amp;$C448,0),variables,2,0)</f>
        <v>10914</v>
      </c>
      <c r="H448" s="50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429515000</v>
      </c>
    </row>
    <row r="449" spans="1:8" x14ac:dyDescent="0.3">
      <c r="A449" s="47" t="s">
        <v>986</v>
      </c>
      <c r="B449" s="47">
        <f t="shared" si="792"/>
        <v>9</v>
      </c>
      <c r="C449" s="47">
        <f t="shared" si="793"/>
        <v>58</v>
      </c>
      <c r="E449" s="47">
        <f t="shared" ref="E449" si="910">plan_id</f>
        <v>25</v>
      </c>
      <c r="F449" s="47">
        <f t="shared" ca="1" si="660"/>
        <v>2020</v>
      </c>
      <c r="G449" s="47">
        <f t="shared" ref="G449" ca="1" si="911">VLOOKUP(INDIRECT(CHAR(39)&amp;$A449&amp;CHAR(39)&amp;"!r2c"&amp;$C449,0),variables,2,0)</f>
        <v>10915</v>
      </c>
      <c r="H449" s="50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74514000</v>
      </c>
    </row>
    <row r="450" spans="1:8" x14ac:dyDescent="0.3">
      <c r="A450" s="47" t="s">
        <v>986</v>
      </c>
      <c r="B450" s="47">
        <f t="shared" si="792"/>
        <v>9</v>
      </c>
      <c r="C450" s="47">
        <f t="shared" si="793"/>
        <v>59</v>
      </c>
      <c r="E450" s="47">
        <f t="shared" ref="E450" si="912">plan_id</f>
        <v>25</v>
      </c>
      <c r="F450" s="47">
        <f t="shared" ca="1" si="660"/>
        <v>2020</v>
      </c>
      <c r="G450" s="47">
        <f t="shared" ref="G450" ca="1" si="913">VLOOKUP(INDIRECT(CHAR(39)&amp;$A450&amp;CHAR(39)&amp;"!r2c"&amp;$C450,0),variables,2,0)</f>
        <v>10916</v>
      </c>
      <c r="H450" s="50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378119000</v>
      </c>
    </row>
    <row r="451" spans="1:8" x14ac:dyDescent="0.3">
      <c r="A451" s="47" t="s">
        <v>986</v>
      </c>
      <c r="B451" s="47">
        <f t="shared" si="792"/>
        <v>9</v>
      </c>
      <c r="C451" s="47">
        <f t="shared" si="793"/>
        <v>60</v>
      </c>
      <c r="E451" s="47">
        <f t="shared" ref="E451" si="914">plan_id</f>
        <v>25</v>
      </c>
      <c r="F451" s="47">
        <f t="shared" ca="1" si="660"/>
        <v>2020</v>
      </c>
      <c r="G451" s="47">
        <f t="shared" ref="G451" ca="1" si="915">VLOOKUP(INDIRECT(CHAR(39)&amp;$A451&amp;CHAR(39)&amp;"!r2c"&amp;$C451,0),variables,2,0)</f>
        <v>10917</v>
      </c>
      <c r="H451" s="50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-895523000</v>
      </c>
    </row>
    <row r="452" spans="1:8" x14ac:dyDescent="0.3">
      <c r="A452" s="47" t="s">
        <v>986</v>
      </c>
      <c r="B452" s="47">
        <f t="shared" si="792"/>
        <v>9</v>
      </c>
      <c r="C452" s="47">
        <f t="shared" si="793"/>
        <v>61</v>
      </c>
      <c r="E452" s="47">
        <f t="shared" ref="E452" si="916">plan_id</f>
        <v>25</v>
      </c>
      <c r="F452" s="47">
        <f t="shared" ca="1" si="660"/>
        <v>2020</v>
      </c>
      <c r="G452" s="47">
        <f t="shared" ref="G452" ca="1" si="917">VLOOKUP(INDIRECT(CHAR(39)&amp;$A452&amp;CHAR(39)&amp;"!r2c"&amp;$C452,0),variables,2,0)</f>
        <v>10918</v>
      </c>
      <c r="H452" s="50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0</v>
      </c>
    </row>
    <row r="453" spans="1:8" x14ac:dyDescent="0.3">
      <c r="A453" s="47" t="s">
        <v>986</v>
      </c>
      <c r="B453" s="47">
        <f t="shared" si="792"/>
        <v>9</v>
      </c>
      <c r="C453" s="47">
        <f t="shared" si="793"/>
        <v>62</v>
      </c>
      <c r="E453" s="47">
        <f t="shared" ref="E453" si="918">plan_id</f>
        <v>25</v>
      </c>
      <c r="F453" s="47">
        <f t="shared" ca="1" si="660"/>
        <v>2020</v>
      </c>
      <c r="G453" s="47">
        <f t="shared" ref="G453" ca="1" si="919">VLOOKUP(INDIRECT(CHAR(39)&amp;$A453&amp;CHAR(39)&amp;"!r2c"&amp;$C453,0),variables,2,0)</f>
        <v>10919</v>
      </c>
      <c r="H453" s="50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-895523000</v>
      </c>
    </row>
    <row r="454" spans="1:8" x14ac:dyDescent="0.3">
      <c r="A454" s="47" t="s">
        <v>986</v>
      </c>
      <c r="B454" s="47">
        <f t="shared" si="792"/>
        <v>9</v>
      </c>
      <c r="C454" s="47">
        <f t="shared" si="793"/>
        <v>63</v>
      </c>
      <c r="E454" s="47">
        <f t="shared" ref="E454" si="920">plan_id</f>
        <v>25</v>
      </c>
      <c r="F454" s="47">
        <f t="shared" ca="1" si="660"/>
        <v>2020</v>
      </c>
      <c r="G454" s="47">
        <f t="shared" ref="G454" ca="1" si="921">VLOOKUP(INDIRECT(CHAR(39)&amp;$A454&amp;CHAR(39)&amp;"!r2c"&amp;$C454,0),variables,2,0)</f>
        <v>10920</v>
      </c>
      <c r="H454" s="50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-7017000</v>
      </c>
    </row>
    <row r="455" spans="1:8" x14ac:dyDescent="0.3">
      <c r="A455" s="47" t="s">
        <v>986</v>
      </c>
      <c r="B455" s="47">
        <f t="shared" ref="B455:B518" si="922">B390+1</f>
        <v>9</v>
      </c>
      <c r="C455" s="47">
        <f t="shared" ref="C455:C518" si="923">C390</f>
        <v>64</v>
      </c>
      <c r="E455" s="47">
        <f t="shared" ref="E455" si="924">plan_id</f>
        <v>25</v>
      </c>
      <c r="F455" s="47">
        <f t="shared" ca="1" si="660"/>
        <v>2020</v>
      </c>
      <c r="G455" s="47">
        <f t="shared" ref="G455" ca="1" si="925">VLOOKUP(INDIRECT(CHAR(39)&amp;$A455&amp;CHAR(39)&amp;"!r2c"&amp;$C455,0),variables,2,0)</f>
        <v>10921</v>
      </c>
      <c r="H455" s="50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148000</v>
      </c>
    </row>
    <row r="456" spans="1:8" x14ac:dyDescent="0.3">
      <c r="A456" s="47" t="s">
        <v>986</v>
      </c>
      <c r="B456" s="47">
        <f t="shared" si="922"/>
        <v>9</v>
      </c>
      <c r="C456" s="47">
        <f t="shared" si="923"/>
        <v>65</v>
      </c>
      <c r="E456" s="47">
        <f t="shared" ref="E456" si="926">plan_id</f>
        <v>25</v>
      </c>
      <c r="F456" s="47">
        <f t="shared" ca="1" si="660"/>
        <v>2020</v>
      </c>
      <c r="G456" s="47">
        <f t="shared" ref="G456" ca="1" si="927">VLOOKUP(INDIRECT(CHAR(39)&amp;$A456&amp;CHAR(39)&amp;"!r2c"&amp;$C456,0),variables,2,0)</f>
        <v>10922</v>
      </c>
      <c r="H456" s="50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</row>
    <row r="457" spans="1:8" x14ac:dyDescent="0.3">
      <c r="A457" s="47" t="s">
        <v>986</v>
      </c>
      <c r="B457" s="47">
        <f t="shared" si="922"/>
        <v>9</v>
      </c>
      <c r="C457" s="47">
        <f t="shared" si="923"/>
        <v>66</v>
      </c>
      <c r="E457" s="47">
        <f t="shared" ref="E457" si="928">plan_id</f>
        <v>25</v>
      </c>
      <c r="F457" s="47">
        <f t="shared" ca="1" si="660"/>
        <v>2020</v>
      </c>
      <c r="G457" s="47">
        <f t="shared" ref="G457" ca="1" si="929">VLOOKUP(INDIRECT(CHAR(39)&amp;$A457&amp;CHAR(39)&amp;"!r2c"&amp;$C457,0),variables,2,0)</f>
        <v>10860</v>
      </c>
      <c r="H457" s="50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9489405000</v>
      </c>
    </row>
    <row r="458" spans="1:8" x14ac:dyDescent="0.3">
      <c r="A458" s="47" t="s">
        <v>986</v>
      </c>
      <c r="B458" s="47">
        <f t="shared" si="922"/>
        <v>9</v>
      </c>
      <c r="C458" s="47">
        <f t="shared" si="923"/>
        <v>67</v>
      </c>
      <c r="E458" s="47">
        <f t="shared" ref="E458" si="930">plan_id</f>
        <v>25</v>
      </c>
      <c r="F458" s="47">
        <f t="shared" ca="1" si="660"/>
        <v>2020</v>
      </c>
      <c r="G458" s="47">
        <f t="shared" ref="G458" ca="1" si="931">VLOOKUP(INDIRECT(CHAR(39)&amp;$A458&amp;CHAR(39)&amp;"!r2c"&amp;$C458,0),variables,2,0)</f>
        <v>10923</v>
      </c>
      <c r="H458" s="50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5901176000</v>
      </c>
    </row>
    <row r="459" spans="1:8" x14ac:dyDescent="0.3">
      <c r="A459" s="47" t="s">
        <v>986</v>
      </c>
      <c r="B459" s="47">
        <f t="shared" si="922"/>
        <v>10</v>
      </c>
      <c r="C459" s="47">
        <f t="shared" si="923"/>
        <v>3</v>
      </c>
      <c r="E459" s="47">
        <f t="shared" ref="E459" si="932">plan_id</f>
        <v>25</v>
      </c>
      <c r="F459" s="47">
        <f t="shared" ca="1" si="660"/>
        <v>2021</v>
      </c>
      <c r="G459" s="47">
        <f t="shared" ref="G459" ca="1" si="933">VLOOKUP(INDIRECT(CHAR(39)&amp;$A459&amp;CHAR(39)&amp;"!r2c"&amp;$C459,0),variables,2,0)</f>
        <v>10861</v>
      </c>
      <c r="H459" s="50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30-Jun-2020</v>
      </c>
    </row>
    <row r="460" spans="1:8" x14ac:dyDescent="0.3">
      <c r="A460" s="47" t="s">
        <v>986</v>
      </c>
      <c r="B460" s="47">
        <f t="shared" si="922"/>
        <v>10</v>
      </c>
      <c r="C460" s="47">
        <f t="shared" si="923"/>
        <v>4</v>
      </c>
      <c r="E460" s="47">
        <f t="shared" ref="E460" si="934">plan_id</f>
        <v>25</v>
      </c>
      <c r="F460" s="47">
        <f t="shared" ca="1" si="660"/>
        <v>2021</v>
      </c>
      <c r="G460" s="47">
        <f t="shared" ref="G460" ca="1" si="935">VLOOKUP(INDIRECT(CHAR(39)&amp;$A460&amp;CHAR(39)&amp;"!r2c"&amp;$C460,0),variables,2,0)</f>
        <v>10862</v>
      </c>
      <c r="H460" s="50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</row>
    <row r="461" spans="1:8" x14ac:dyDescent="0.3">
      <c r="A461" s="47" t="s">
        <v>986</v>
      </c>
      <c r="B461" s="47">
        <f t="shared" si="922"/>
        <v>10</v>
      </c>
      <c r="C461" s="47">
        <f t="shared" si="923"/>
        <v>5</v>
      </c>
      <c r="E461" s="47">
        <f t="shared" ref="E461" si="936">plan_id</f>
        <v>25</v>
      </c>
      <c r="F461" s="47">
        <f t="shared" ca="1" si="660"/>
        <v>2021</v>
      </c>
      <c r="G461" s="47">
        <f t="shared" ref="G461" ca="1" si="937">VLOOKUP(INDIRECT(CHAR(39)&amp;$A461&amp;CHAR(39)&amp;"!r2c"&amp;$C461,0),variables,2,0)</f>
        <v>10863</v>
      </c>
      <c r="H461" s="50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</row>
    <row r="462" spans="1:8" x14ac:dyDescent="0.3">
      <c r="A462" s="47" t="s">
        <v>986</v>
      </c>
      <c r="B462" s="47">
        <f t="shared" si="922"/>
        <v>10</v>
      </c>
      <c r="C462" s="47">
        <f t="shared" si="923"/>
        <v>6</v>
      </c>
      <c r="E462" s="47">
        <f t="shared" ref="E462" si="938">plan_id</f>
        <v>25</v>
      </c>
      <c r="F462" s="47">
        <f t="shared" ca="1" si="660"/>
        <v>2021</v>
      </c>
      <c r="G462" s="47">
        <f t="shared" ref="G462" ca="1" si="939">VLOOKUP(INDIRECT(CHAR(39)&amp;$A462&amp;CHAR(39)&amp;"!r2c"&amp;$C462,0),variables,2,0)</f>
        <v>10864</v>
      </c>
      <c r="H462" s="50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36704</v>
      </c>
    </row>
    <row r="463" spans="1:8" x14ac:dyDescent="0.3">
      <c r="A463" s="47" t="s">
        <v>986</v>
      </c>
      <c r="B463" s="47">
        <f t="shared" si="922"/>
        <v>10</v>
      </c>
      <c r="C463" s="47">
        <f t="shared" si="923"/>
        <v>7</v>
      </c>
      <c r="E463" s="47">
        <f t="shared" ref="E463" si="940">plan_id</f>
        <v>25</v>
      </c>
      <c r="F463" s="47">
        <f t="shared" ca="1" si="660"/>
        <v>2021</v>
      </c>
      <c r="G463" s="47">
        <f t="shared" ref="G463" ca="1" si="941">VLOOKUP(INDIRECT(CHAR(39)&amp;$A463&amp;CHAR(39)&amp;"!r2c"&amp;$C463,0),variables,2,0)</f>
        <v>10865</v>
      </c>
      <c r="H463" s="50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5112</v>
      </c>
    </row>
    <row r="464" spans="1:8" x14ac:dyDescent="0.3">
      <c r="A464" s="47" t="s">
        <v>986</v>
      </c>
      <c r="B464" s="47">
        <f t="shared" si="922"/>
        <v>10</v>
      </c>
      <c r="C464" s="47">
        <f t="shared" si="923"/>
        <v>8</v>
      </c>
      <c r="E464" s="47">
        <f t="shared" ref="E464" si="942">plan_id</f>
        <v>25</v>
      </c>
      <c r="F464" s="47">
        <f t="shared" ca="1" si="660"/>
        <v>2021</v>
      </c>
      <c r="G464" s="47">
        <f t="shared" ref="G464" ca="1" si="943">VLOOKUP(INDIRECT(CHAR(39)&amp;$A464&amp;CHAR(39)&amp;"!r2c"&amp;$C464,0),variables,2,0)</f>
        <v>10866</v>
      </c>
      <c r="H464" s="50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10366</v>
      </c>
    </row>
    <row r="465" spans="1:8" x14ac:dyDescent="0.3">
      <c r="A465" s="47" t="s">
        <v>986</v>
      </c>
      <c r="B465" s="47">
        <f t="shared" si="922"/>
        <v>10</v>
      </c>
      <c r="C465" s="47">
        <f t="shared" si="923"/>
        <v>9</v>
      </c>
      <c r="E465" s="47">
        <f t="shared" ref="E465" si="944">plan_id</f>
        <v>25</v>
      </c>
      <c r="F465" s="47">
        <f t="shared" ca="1" si="660"/>
        <v>2021</v>
      </c>
      <c r="G465" s="47">
        <f t="shared" ref="G465" ca="1" si="945">VLOOKUP(INDIRECT(CHAR(39)&amp;$A465&amp;CHAR(39)&amp;"!r2c"&amp;$C465,0),variables,2,0)</f>
        <v>10867</v>
      </c>
      <c r="H465" s="50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10066</v>
      </c>
    </row>
    <row r="466" spans="1:8" x14ac:dyDescent="0.3">
      <c r="A466" s="47" t="s">
        <v>986</v>
      </c>
      <c r="B466" s="47">
        <f t="shared" si="922"/>
        <v>10</v>
      </c>
      <c r="C466" s="47">
        <f t="shared" si="923"/>
        <v>10</v>
      </c>
      <c r="E466" s="47">
        <f t="shared" ref="E466" si="946">plan_id</f>
        <v>25</v>
      </c>
      <c r="F466" s="47">
        <f t="shared" ca="1" si="660"/>
        <v>2021</v>
      </c>
      <c r="G466" s="47">
        <f t="shared" ref="G466" ca="1" si="947">VLOOKUP(INDIRECT(CHAR(39)&amp;$A466&amp;CHAR(39)&amp;"!r2c"&amp;$C466,0),variables,2,0)</f>
        <v>10868</v>
      </c>
      <c r="H466" s="50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62248</v>
      </c>
    </row>
    <row r="467" spans="1:8" x14ac:dyDescent="0.3">
      <c r="A467" s="47" t="s">
        <v>986</v>
      </c>
      <c r="B467" s="47">
        <f t="shared" si="922"/>
        <v>10</v>
      </c>
      <c r="C467" s="47">
        <f t="shared" si="923"/>
        <v>11</v>
      </c>
      <c r="E467" s="47">
        <f t="shared" ref="E467" si="948">plan_id</f>
        <v>25</v>
      </c>
      <c r="F467" s="47">
        <f t="shared" ca="1" si="660"/>
        <v>2021</v>
      </c>
      <c r="G467" s="47">
        <f t="shared" ref="G467" ca="1" si="949">VLOOKUP(INDIRECT(CHAR(39)&amp;$A467&amp;CHAR(39)&amp;"!r2c"&amp;$C467,0),variables,2,0)</f>
        <v>10869</v>
      </c>
      <c r="H467" s="50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7.3800000000000004E-2</v>
      </c>
    </row>
    <row r="468" spans="1:8" x14ac:dyDescent="0.3">
      <c r="A468" s="47" t="s">
        <v>986</v>
      </c>
      <c r="B468" s="47">
        <f t="shared" si="922"/>
        <v>10</v>
      </c>
      <c r="C468" s="47">
        <f t="shared" si="923"/>
        <v>12</v>
      </c>
      <c r="E468" s="47">
        <f t="shared" ref="E468" si="950">plan_id</f>
        <v>25</v>
      </c>
      <c r="F468" s="47">
        <f t="shared" ca="1" si="660"/>
        <v>2021</v>
      </c>
      <c r="G468" s="47">
        <f t="shared" ref="G468" ca="1" si="951">VLOOKUP(INDIRECT(CHAR(39)&amp;$A468&amp;CHAR(39)&amp;"!r2c"&amp;$C468,0),variables,2,0)</f>
        <v>10870</v>
      </c>
      <c r="H468" s="50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0</v>
      </c>
    </row>
    <row r="469" spans="1:8" x14ac:dyDescent="0.3">
      <c r="A469" s="47" t="s">
        <v>986</v>
      </c>
      <c r="B469" s="47">
        <f t="shared" si="922"/>
        <v>10</v>
      </c>
      <c r="C469" s="47">
        <f t="shared" si="923"/>
        <v>13</v>
      </c>
      <c r="E469" s="47">
        <f t="shared" ref="E469" si="952">plan_id</f>
        <v>25</v>
      </c>
      <c r="F469" s="47">
        <f t="shared" ca="1" si="660"/>
        <v>2021</v>
      </c>
      <c r="G469" s="47">
        <f t="shared" ref="G469" ca="1" si="953">VLOOKUP(INDIRECT(CHAR(39)&amp;$A469&amp;CHAR(39)&amp;"!r2c"&amp;$C469,0),variables,2,0)</f>
        <v>10871</v>
      </c>
      <c r="H469" s="50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0</v>
      </c>
    </row>
    <row r="470" spans="1:8" x14ac:dyDescent="0.3">
      <c r="A470" s="47" t="s">
        <v>986</v>
      </c>
      <c r="B470" s="47">
        <f t="shared" si="922"/>
        <v>10</v>
      </c>
      <c r="C470" s="47">
        <f t="shared" si="923"/>
        <v>14</v>
      </c>
      <c r="E470" s="47">
        <f t="shared" ref="E470" si="954">plan_id</f>
        <v>25</v>
      </c>
      <c r="F470" s="47">
        <f t="shared" ca="1" si="660"/>
        <v>2021</v>
      </c>
      <c r="G470" s="47">
        <f t="shared" ref="G470" ca="1" si="955">VLOOKUP(INDIRECT(CHAR(39)&amp;$A470&amp;CHAR(39)&amp;"!r2c"&amp;$C470,0),variables,2,0)</f>
        <v>10872</v>
      </c>
      <c r="H470" s="50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x14ac:dyDescent="0.3">
      <c r="A471" s="47" t="s">
        <v>986</v>
      </c>
      <c r="B471" s="47">
        <f t="shared" si="922"/>
        <v>10</v>
      </c>
      <c r="C471" s="47">
        <f t="shared" si="923"/>
        <v>15</v>
      </c>
      <c r="E471" s="47">
        <f t="shared" ref="E471" si="956">plan_id</f>
        <v>25</v>
      </c>
      <c r="F471" s="47">
        <f t="shared" ca="1" si="660"/>
        <v>2021</v>
      </c>
      <c r="G471" s="47">
        <f t="shared" ref="G471" ca="1" si="957">VLOOKUP(INDIRECT(CHAR(39)&amp;$A471&amp;CHAR(39)&amp;"!r2c"&amp;$C471,0),variables,2,0)</f>
        <v>10873</v>
      </c>
      <c r="H471" s="50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7.3800000000000004E-2</v>
      </c>
    </row>
    <row r="472" spans="1:8" x14ac:dyDescent="0.3">
      <c r="A472" s="47" t="s">
        <v>986</v>
      </c>
      <c r="B472" s="47">
        <f t="shared" si="922"/>
        <v>10</v>
      </c>
      <c r="C472" s="47">
        <f t="shared" si="923"/>
        <v>16</v>
      </c>
      <c r="E472" s="47">
        <f t="shared" ref="E472" si="958">plan_id</f>
        <v>25</v>
      </c>
      <c r="F472" s="47">
        <f t="shared" ca="1" si="660"/>
        <v>2021</v>
      </c>
      <c r="G472" s="47">
        <f t="shared" ref="G472" ca="1" si="959">VLOOKUP(INDIRECT(CHAR(39)&amp;$A472&amp;CHAR(39)&amp;"!r2c"&amp;$C472,0),variables,2,0)</f>
        <v>10874</v>
      </c>
      <c r="H472" s="50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7.3800000000000004E-2</v>
      </c>
    </row>
    <row r="473" spans="1:8" x14ac:dyDescent="0.3">
      <c r="A473" s="47" t="s">
        <v>986</v>
      </c>
      <c r="B473" s="47">
        <f t="shared" si="922"/>
        <v>10</v>
      </c>
      <c r="C473" s="47">
        <f t="shared" si="923"/>
        <v>17</v>
      </c>
      <c r="E473" s="47">
        <f t="shared" ref="E473" si="960">plan_id</f>
        <v>25</v>
      </c>
      <c r="F473" s="47">
        <f t="shared" ca="1" si="660"/>
        <v>2021</v>
      </c>
      <c r="G473" s="47">
        <f t="shared" ref="G473" ca="1" si="961">VLOOKUP(INDIRECT(CHAR(39)&amp;$A473&amp;CHAR(39)&amp;"!r2c"&amp;$C473,0),variables,2,0)</f>
        <v>10875</v>
      </c>
      <c r="H473" s="50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15580808000</v>
      </c>
    </row>
    <row r="474" spans="1:8" x14ac:dyDescent="0.3">
      <c r="A474" s="47" t="s">
        <v>986</v>
      </c>
      <c r="B474" s="47">
        <f t="shared" si="922"/>
        <v>10</v>
      </c>
      <c r="C474" s="47">
        <f t="shared" si="923"/>
        <v>18</v>
      </c>
      <c r="E474" s="47">
        <f t="shared" ref="E474" si="962">plan_id</f>
        <v>25</v>
      </c>
      <c r="F474" s="47">
        <f t="shared" ca="1" si="660"/>
        <v>2021</v>
      </c>
      <c r="G474" s="47">
        <f t="shared" ref="G474" ca="1" si="963">VLOOKUP(INDIRECT(CHAR(39)&amp;$A474&amp;CHAR(39)&amp;"!r2c"&amp;$C474,0),variables,2,0)</f>
        <v>10876</v>
      </c>
      <c r="H474" s="50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11912309000</v>
      </c>
    </row>
    <row r="475" spans="1:8" x14ac:dyDescent="0.3">
      <c r="A475" s="47" t="s">
        <v>986</v>
      </c>
      <c r="B475" s="47">
        <f t="shared" si="922"/>
        <v>10</v>
      </c>
      <c r="C475" s="47">
        <f t="shared" si="923"/>
        <v>19</v>
      </c>
      <c r="E475" s="47">
        <f t="shared" ref="E475" si="964">plan_id</f>
        <v>25</v>
      </c>
      <c r="F475" s="47">
        <f t="shared" ca="1" si="660"/>
        <v>2021</v>
      </c>
      <c r="G475" s="47">
        <f t="shared" ref="G475" ca="1" si="965">VLOOKUP(INDIRECT(CHAR(39)&amp;$A475&amp;CHAR(39)&amp;"!r2c"&amp;$C475,0),variables,2,0)</f>
        <v>10877</v>
      </c>
      <c r="H475" s="50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3668499000</v>
      </c>
    </row>
    <row r="476" spans="1:8" x14ac:dyDescent="0.3">
      <c r="A476" s="47" t="s">
        <v>986</v>
      </c>
      <c r="B476" s="47">
        <f t="shared" si="922"/>
        <v>10</v>
      </c>
      <c r="C476" s="47">
        <f t="shared" si="923"/>
        <v>20</v>
      </c>
      <c r="E476" s="47">
        <f t="shared" ref="E476" si="966">plan_id</f>
        <v>25</v>
      </c>
      <c r="F476" s="47">
        <f t="shared" ca="1" si="660"/>
        <v>2021</v>
      </c>
      <c r="G476" s="47">
        <f t="shared" ref="G476" ca="1" si="967">VLOOKUP(INDIRECT(CHAR(39)&amp;$A476&amp;CHAR(39)&amp;"!r2c"&amp;$C476,0),variables,2,0)</f>
        <v>10878</v>
      </c>
      <c r="H476" s="50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0.76459999999999995</v>
      </c>
    </row>
    <row r="477" spans="1:8" x14ac:dyDescent="0.3">
      <c r="A477" s="47" t="s">
        <v>986</v>
      </c>
      <c r="B477" s="47">
        <f t="shared" si="922"/>
        <v>10</v>
      </c>
      <c r="C477" s="47">
        <f t="shared" si="923"/>
        <v>21</v>
      </c>
      <c r="E477" s="47">
        <f t="shared" ref="E477" si="968">plan_id</f>
        <v>25</v>
      </c>
      <c r="F477" s="47">
        <f t="shared" ca="1" si="660"/>
        <v>2021</v>
      </c>
      <c r="G477" s="47">
        <f t="shared" ref="G477" ca="1" si="969">VLOOKUP(INDIRECT(CHAR(39)&amp;$A477&amp;CHAR(39)&amp;"!r2c"&amp;$C477,0),variables,2,0)</f>
        <v>10879</v>
      </c>
      <c r="H477" s="50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893910000</v>
      </c>
    </row>
    <row r="478" spans="1:8" x14ac:dyDescent="0.3">
      <c r="A478" s="47" t="s">
        <v>986</v>
      </c>
      <c r="B478" s="47">
        <f t="shared" si="922"/>
        <v>10</v>
      </c>
      <c r="C478" s="47">
        <f t="shared" si="923"/>
        <v>22</v>
      </c>
      <c r="E478" s="47">
        <f t="shared" ref="E478" si="970">plan_id</f>
        <v>25</v>
      </c>
      <c r="F478" s="47">
        <f t="shared" ca="1" si="660"/>
        <v>2021</v>
      </c>
      <c r="G478" s="47">
        <f t="shared" ref="G478" ca="1" si="971">VLOOKUP(INDIRECT(CHAR(39)&amp;$A478&amp;CHAR(39)&amp;"!r2c"&amp;$C478,0),variables,2,0)</f>
        <v>10880</v>
      </c>
      <c r="H478" s="50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5259933</v>
      </c>
    </row>
    <row r="479" spans="1:8" x14ac:dyDescent="0.3">
      <c r="A479" s="47" t="s">
        <v>986</v>
      </c>
      <c r="B479" s="47">
        <f t="shared" si="922"/>
        <v>10</v>
      </c>
      <c r="C479" s="47">
        <f t="shared" si="923"/>
        <v>23</v>
      </c>
      <c r="E479" s="47">
        <f t="shared" ref="E479" si="972">plan_id</f>
        <v>25</v>
      </c>
      <c r="F479" s="47">
        <f t="shared" ca="1" si="660"/>
        <v>2021</v>
      </c>
      <c r="G479" s="47">
        <f t="shared" ref="G479" ca="1" si="973">VLOOKUP(INDIRECT(CHAR(39)&amp;$A479&amp;CHAR(39)&amp;"!r2c"&amp;$C479,0),variables,2,0)</f>
        <v>10881</v>
      </c>
      <c r="H479" s="50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0</v>
      </c>
    </row>
    <row r="480" spans="1:8" x14ac:dyDescent="0.3">
      <c r="A480" s="47" t="s">
        <v>986</v>
      </c>
      <c r="B480" s="47">
        <f t="shared" si="922"/>
        <v>10</v>
      </c>
      <c r="C480" s="47">
        <f t="shared" si="923"/>
        <v>24</v>
      </c>
      <c r="E480" s="47">
        <f t="shared" ref="E480" si="974">plan_id</f>
        <v>25</v>
      </c>
      <c r="F480" s="47">
        <f t="shared" ca="1" si="660"/>
        <v>2021</v>
      </c>
      <c r="G480" s="47">
        <f t="shared" ref="G480" ca="1" si="975">VLOOKUP(INDIRECT(CHAR(39)&amp;$A480&amp;CHAR(39)&amp;"!r2c"&amp;$C480,0),variables,2,0)</f>
        <v>10882</v>
      </c>
      <c r="H480" s="50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1462915533</v>
      </c>
    </row>
    <row r="481" spans="1:8" x14ac:dyDescent="0.3">
      <c r="A481" s="47" t="s">
        <v>986</v>
      </c>
      <c r="B481" s="47">
        <f t="shared" si="922"/>
        <v>10</v>
      </c>
      <c r="C481" s="47">
        <f t="shared" si="923"/>
        <v>25</v>
      </c>
      <c r="E481" s="47">
        <f t="shared" ref="E481" si="976">plan_id</f>
        <v>25</v>
      </c>
      <c r="F481" s="47">
        <f t="shared" ca="1" si="660"/>
        <v>2021</v>
      </c>
      <c r="G481" s="47">
        <f t="shared" ref="G481" ca="1" si="977">VLOOKUP(INDIRECT(CHAR(39)&amp;$A481&amp;CHAR(39)&amp;"!r2c"&amp;$C481,0),variables,2,0)</f>
        <v>10883</v>
      </c>
      <c r="H481" s="50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0.55430524325715114</v>
      </c>
    </row>
    <row r="482" spans="1:8" x14ac:dyDescent="0.3">
      <c r="A482" s="47" t="s">
        <v>986</v>
      </c>
      <c r="B482" s="47">
        <f t="shared" si="922"/>
        <v>10</v>
      </c>
      <c r="C482" s="47">
        <f t="shared" si="923"/>
        <v>26</v>
      </c>
      <c r="E482" s="47">
        <f t="shared" ref="E482" si="978">plan_id</f>
        <v>25</v>
      </c>
      <c r="F482" s="47">
        <f t="shared" ca="1" si="660"/>
        <v>2021</v>
      </c>
      <c r="G482" s="47">
        <f t="shared" ref="G482" ca="1" si="979">VLOOKUP(INDIRECT(CHAR(39)&amp;$A482&amp;CHAR(39)&amp;"!r2c"&amp;$C482,0),variables,2,0)</f>
        <v>10884</v>
      </c>
      <c r="H482" s="50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0.55489999999999995</v>
      </c>
    </row>
    <row r="483" spans="1:8" x14ac:dyDescent="0.3">
      <c r="A483" s="47" t="s">
        <v>986</v>
      </c>
      <c r="B483" s="47">
        <f t="shared" si="922"/>
        <v>10</v>
      </c>
      <c r="C483" s="47">
        <f t="shared" si="923"/>
        <v>27</v>
      </c>
      <c r="E483" s="47">
        <f t="shared" ref="E483" si="980">plan_id</f>
        <v>25</v>
      </c>
      <c r="F483" s="47">
        <f t="shared" ca="1" si="660"/>
        <v>2021</v>
      </c>
      <c r="G483" s="47">
        <f t="shared" ref="G483" ca="1" si="981">VLOOKUP(INDIRECT(CHAR(39)&amp;$A483&amp;CHAR(39)&amp;"!r2c"&amp;$C483,0),variables,2,0)</f>
        <v>10885</v>
      </c>
      <c r="H483" s="50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495499000</v>
      </c>
    </row>
    <row r="484" spans="1:8" x14ac:dyDescent="0.3">
      <c r="A484" s="47" t="s">
        <v>986</v>
      </c>
      <c r="B484" s="47">
        <f t="shared" si="922"/>
        <v>10</v>
      </c>
      <c r="C484" s="47">
        <f t="shared" si="923"/>
        <v>28</v>
      </c>
      <c r="E484" s="47">
        <f t="shared" ref="E484" si="982">plan_id</f>
        <v>25</v>
      </c>
      <c r="F484" s="47">
        <f t="shared" ca="1" si="660"/>
        <v>2021</v>
      </c>
      <c r="G484" s="47">
        <f t="shared" ref="G484" ca="1" si="983">VLOOKUP(INDIRECT(CHAR(39)&amp;$A484&amp;CHAR(39)&amp;"!r2c"&amp;$C484,0),variables,2,0)</f>
        <v>10886</v>
      </c>
      <c r="H484" s="50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516123000</v>
      </c>
    </row>
    <row r="485" spans="1:8" x14ac:dyDescent="0.3">
      <c r="A485" s="47" t="s">
        <v>986</v>
      </c>
      <c r="B485" s="47">
        <f t="shared" si="922"/>
        <v>10</v>
      </c>
      <c r="C485" s="47">
        <f t="shared" si="923"/>
        <v>29</v>
      </c>
      <c r="E485" s="47">
        <f t="shared" ref="E485" si="984">plan_id</f>
        <v>25</v>
      </c>
      <c r="F485" s="47">
        <f t="shared" ca="1" si="660"/>
        <v>2021</v>
      </c>
      <c r="G485" s="47">
        <f t="shared" ref="G485" ca="1" si="985">VLOOKUP(INDIRECT(CHAR(39)&amp;$A485&amp;CHAR(39)&amp;"!r2c"&amp;$C485,0),variables,2,0)</f>
        <v>10887</v>
      </c>
      <c r="H485" s="50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-20624000</v>
      </c>
    </row>
    <row r="486" spans="1:8" x14ac:dyDescent="0.3">
      <c r="A486" s="47" t="s">
        <v>986</v>
      </c>
      <c r="B486" s="47">
        <f t="shared" si="922"/>
        <v>10</v>
      </c>
      <c r="C486" s="47">
        <f t="shared" si="923"/>
        <v>30</v>
      </c>
      <c r="E486" s="47">
        <f t="shared" ref="E486" si="986">plan_id</f>
        <v>25</v>
      </c>
      <c r="F486" s="47">
        <f t="shared" ca="1" si="660"/>
        <v>2021</v>
      </c>
      <c r="G486" s="47">
        <f t="shared" ref="G486" ca="1" si="987">VLOOKUP(INDIRECT(CHAR(39)&amp;$A486&amp;CHAR(39)&amp;"!r2c"&amp;$C486,0),variables,2,0)</f>
        <v>10883</v>
      </c>
      <c r="H486" s="50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1.0416226874322652</v>
      </c>
    </row>
    <row r="487" spans="1:8" x14ac:dyDescent="0.3">
      <c r="A487" s="47" t="s">
        <v>986</v>
      </c>
      <c r="B487" s="47">
        <f t="shared" si="922"/>
        <v>10</v>
      </c>
      <c r="C487" s="47">
        <f t="shared" si="923"/>
        <v>31</v>
      </c>
      <c r="E487" s="47">
        <f t="shared" ref="E487" si="988">plan_id</f>
        <v>25</v>
      </c>
      <c r="F487" s="47">
        <f t="shared" ca="1" si="660"/>
        <v>2021</v>
      </c>
      <c r="G487" s="47">
        <f t="shared" ref="G487" ca="1" si="989">VLOOKUP(INDIRECT(CHAR(39)&amp;$A487&amp;CHAR(39)&amp;"!r2c"&amp;$C487,0),variables,2,0)</f>
        <v>10889</v>
      </c>
      <c r="H487" s="50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130592000</v>
      </c>
    </row>
    <row r="488" spans="1:8" x14ac:dyDescent="0.3">
      <c r="A488" s="47" t="s">
        <v>986</v>
      </c>
      <c r="B488" s="47">
        <f t="shared" si="922"/>
        <v>10</v>
      </c>
      <c r="C488" s="47">
        <f t="shared" si="923"/>
        <v>32</v>
      </c>
      <c r="E488" s="47">
        <f t="shared" ref="E488" si="990">plan_id</f>
        <v>25</v>
      </c>
      <c r="F488" s="47">
        <f t="shared" ca="1" si="660"/>
        <v>2021</v>
      </c>
      <c r="G488" s="47">
        <f t="shared" ref="G488" ca="1" si="991">VLOOKUP(INDIRECT(CHAR(39)&amp;$A488&amp;CHAR(39)&amp;"!r2c"&amp;$C488,0),variables,2,0)</f>
        <v>10890</v>
      </c>
      <c r="H488" s="50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1107399000</v>
      </c>
    </row>
    <row r="489" spans="1:8" x14ac:dyDescent="0.3">
      <c r="A489" s="47" t="s">
        <v>986</v>
      </c>
      <c r="B489" s="47">
        <f t="shared" si="922"/>
        <v>10</v>
      </c>
      <c r="C489" s="47">
        <f t="shared" si="923"/>
        <v>33</v>
      </c>
      <c r="E489" s="47">
        <f t="shared" ref="E489" si="992">plan_id</f>
        <v>25</v>
      </c>
      <c r="F489" s="47">
        <f t="shared" ca="1" si="660"/>
        <v>2021</v>
      </c>
      <c r="G489" s="47">
        <f t="shared" ref="G489" ca="1" si="993">VLOOKUP(INDIRECT(CHAR(39)&amp;$A489&amp;CHAR(39)&amp;"!r2c"&amp;$C489,0),variables,2,0)</f>
        <v>10891</v>
      </c>
      <c r="H489" s="50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x14ac:dyDescent="0.3">
      <c r="A490" s="47" t="s">
        <v>986</v>
      </c>
      <c r="B490" s="47">
        <f t="shared" si="922"/>
        <v>10</v>
      </c>
      <c r="C490" s="47">
        <f t="shared" si="923"/>
        <v>34</v>
      </c>
      <c r="E490" s="47">
        <f t="shared" ref="E490" si="994">plan_id</f>
        <v>25</v>
      </c>
      <c r="F490" s="47">
        <f t="shared" ca="1" si="660"/>
        <v>2021</v>
      </c>
      <c r="G490" s="47">
        <f t="shared" ref="G490" ca="1" si="995">VLOOKUP(INDIRECT(CHAR(39)&amp;$A490&amp;CHAR(39)&amp;"!r2c"&amp;$C490,0),variables,2,0)</f>
        <v>10892</v>
      </c>
      <c r="H490" s="50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-62541667</v>
      </c>
    </row>
    <row r="491" spans="1:8" x14ac:dyDescent="0.3">
      <c r="A491" s="47" t="s">
        <v>986</v>
      </c>
      <c r="B491" s="47">
        <f t="shared" si="922"/>
        <v>10</v>
      </c>
      <c r="C491" s="47">
        <f t="shared" si="923"/>
        <v>35</v>
      </c>
      <c r="E491" s="47">
        <f t="shared" ref="E491" si="996">plan_id</f>
        <v>25</v>
      </c>
      <c r="F491" s="47">
        <f t="shared" ca="1" si="660"/>
        <v>2021</v>
      </c>
      <c r="G491" s="47">
        <f t="shared" ref="G491" ca="1" si="997">VLOOKUP(INDIRECT(CHAR(39)&amp;$A491&amp;CHAR(39)&amp;"!r2c"&amp;$C491,0),variables,2,0)</f>
        <v>10893</v>
      </c>
      <c r="H491" s="50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</row>
    <row r="492" spans="1:8" x14ac:dyDescent="0.3">
      <c r="A492" s="47" t="s">
        <v>986</v>
      </c>
      <c r="B492" s="47">
        <f t="shared" si="922"/>
        <v>10</v>
      </c>
      <c r="C492" s="47">
        <f t="shared" si="923"/>
        <v>36</v>
      </c>
      <c r="E492" s="47">
        <f t="shared" ref="E492" si="998">plan_id</f>
        <v>25</v>
      </c>
      <c r="F492" s="47">
        <f t="shared" ca="1" si="660"/>
        <v>2021</v>
      </c>
      <c r="G492" s="47">
        <f t="shared" ref="G492" ca="1" si="999">VLOOKUP(INDIRECT(CHAR(39)&amp;$A492&amp;CHAR(39)&amp;"!r2c"&amp;$C492,0),variables,2,0)</f>
        <v>10894</v>
      </c>
      <c r="H492" s="50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-70614000</v>
      </c>
    </row>
    <row r="493" spans="1:8" x14ac:dyDescent="0.3">
      <c r="A493" s="47" t="s">
        <v>986</v>
      </c>
      <c r="B493" s="47">
        <f t="shared" si="922"/>
        <v>10</v>
      </c>
      <c r="C493" s="47">
        <f t="shared" si="923"/>
        <v>37</v>
      </c>
      <c r="E493" s="47">
        <f t="shared" ref="E493" si="1000">plan_id</f>
        <v>25</v>
      </c>
      <c r="F493" s="47">
        <f t="shared" ca="1" si="660"/>
        <v>2021</v>
      </c>
      <c r="G493" s="47">
        <f t="shared" ref="G493" ca="1" si="1001">VLOOKUP(INDIRECT(CHAR(39)&amp;$A493&amp;CHAR(39)&amp;"!r2c"&amp;$C493,0),variables,2,0)</f>
        <v>10895</v>
      </c>
      <c r="H493" s="50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-690867000</v>
      </c>
    </row>
    <row r="494" spans="1:8" x14ac:dyDescent="0.3">
      <c r="A494" s="47" t="s">
        <v>986</v>
      </c>
      <c r="B494" s="47">
        <f t="shared" si="922"/>
        <v>10</v>
      </c>
      <c r="C494" s="47">
        <f t="shared" si="923"/>
        <v>38</v>
      </c>
      <c r="E494" s="47">
        <f t="shared" ref="E494" si="1002">plan_id</f>
        <v>25</v>
      </c>
      <c r="F494" s="47">
        <f t="shared" ca="1" si="660"/>
        <v>2021</v>
      </c>
      <c r="G494" s="47">
        <f t="shared" ref="G494" ca="1" si="1003">VLOOKUP(INDIRECT(CHAR(39)&amp;$A494&amp;CHAR(39)&amp;"!r2c"&amp;$C494,0),variables,2,0)</f>
        <v>10896</v>
      </c>
      <c r="H494" s="50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-416404400</v>
      </c>
    </row>
    <row r="495" spans="1:8" x14ac:dyDescent="0.3">
      <c r="A495" s="47" t="s">
        <v>986</v>
      </c>
      <c r="B495" s="47">
        <f t="shared" si="922"/>
        <v>10</v>
      </c>
      <c r="C495" s="47">
        <f t="shared" si="923"/>
        <v>39</v>
      </c>
      <c r="E495" s="47">
        <f t="shared" ref="E495" si="1004">plan_id</f>
        <v>25</v>
      </c>
      <c r="F495" s="47">
        <f t="shared" ca="1" si="660"/>
        <v>2021</v>
      </c>
      <c r="G495" s="47">
        <f t="shared" ref="G495" ca="1" si="1005">VLOOKUP(INDIRECT(CHAR(39)&amp;$A495&amp;CHAR(39)&amp;"!r2c"&amp;$C495,0),variables,2,0)</f>
        <v>10897</v>
      </c>
      <c r="H495" s="50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8232000</v>
      </c>
    </row>
    <row r="496" spans="1:8" x14ac:dyDescent="0.3">
      <c r="A496" s="47" t="s">
        <v>986</v>
      </c>
      <c r="B496" s="47">
        <f t="shared" si="922"/>
        <v>10</v>
      </c>
      <c r="C496" s="47">
        <f t="shared" si="923"/>
        <v>40</v>
      </c>
      <c r="E496" s="47">
        <f t="shared" ref="E496" si="1006">plan_id</f>
        <v>25</v>
      </c>
      <c r="F496" s="47">
        <f t="shared" ca="1" si="660"/>
        <v>2021</v>
      </c>
      <c r="G496" s="47">
        <f t="shared" ref="G496" ca="1" si="1007">VLOOKUP(INDIRECT(CHAR(39)&amp;$A496&amp;CHAR(39)&amp;"!r2c"&amp;$C496,0),variables,2,0)</f>
        <v>10898</v>
      </c>
      <c r="H496" s="50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x14ac:dyDescent="0.3">
      <c r="A497" s="47" t="s">
        <v>986</v>
      </c>
      <c r="B497" s="47">
        <f t="shared" si="922"/>
        <v>10</v>
      </c>
      <c r="C497" s="47">
        <f t="shared" si="923"/>
        <v>41</v>
      </c>
      <c r="E497" s="47">
        <f t="shared" ref="E497" si="1008">plan_id</f>
        <v>25</v>
      </c>
      <c r="F497" s="47">
        <f t="shared" ca="1" si="660"/>
        <v>2021</v>
      </c>
      <c r="G497" s="47">
        <f t="shared" ref="G497" ca="1" si="1009">VLOOKUP(INDIRECT(CHAR(39)&amp;$A497&amp;CHAR(39)&amp;"!r2c"&amp;$C497,0),variables,2,0)</f>
        <v>10899</v>
      </c>
      <c r="H497" s="50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</row>
    <row r="498" spans="1:8" x14ac:dyDescent="0.3">
      <c r="A498" s="47" t="s">
        <v>986</v>
      </c>
      <c r="B498" s="47">
        <f t="shared" si="922"/>
        <v>10</v>
      </c>
      <c r="C498" s="47">
        <f t="shared" si="923"/>
        <v>42</v>
      </c>
      <c r="E498" s="47">
        <f t="shared" ref="E498" si="1010">plan_id</f>
        <v>25</v>
      </c>
      <c r="F498" s="47">
        <f t="shared" ca="1" si="660"/>
        <v>2021</v>
      </c>
      <c r="G498" s="47">
        <f t="shared" ref="G498" ca="1" si="1011">VLOOKUP(INDIRECT(CHAR(39)&amp;$A498&amp;CHAR(39)&amp;"!r2c"&amp;$C498,0),variables,2,0)</f>
        <v>11006</v>
      </c>
      <c r="H498" s="50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-536000</v>
      </c>
    </row>
    <row r="499" spans="1:8" x14ac:dyDescent="0.3">
      <c r="A499" s="47" t="s">
        <v>986</v>
      </c>
      <c r="B499" s="47">
        <f t="shared" si="922"/>
        <v>10</v>
      </c>
      <c r="C499" s="47">
        <f t="shared" si="923"/>
        <v>43</v>
      </c>
      <c r="E499" s="47">
        <f t="shared" ref="E499" si="1012">plan_id</f>
        <v>25</v>
      </c>
      <c r="F499" s="47">
        <f t="shared" ca="1" si="660"/>
        <v>2021</v>
      </c>
      <c r="G499" s="47">
        <f t="shared" ref="G499" ca="1" si="1013">VLOOKUP(INDIRECT(CHAR(39)&amp;$A499&amp;CHAR(39)&amp;"!r2c"&amp;$C499,0),variables,2,0)</f>
        <v>10900</v>
      </c>
      <c r="H499" s="50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5259933</v>
      </c>
    </row>
    <row r="500" spans="1:8" x14ac:dyDescent="0.3">
      <c r="A500" s="47" t="s">
        <v>986</v>
      </c>
      <c r="B500" s="47">
        <f t="shared" si="922"/>
        <v>10</v>
      </c>
      <c r="C500" s="47">
        <f t="shared" si="923"/>
        <v>44</v>
      </c>
      <c r="E500" s="47">
        <f t="shared" ref="E500" si="1014">plan_id</f>
        <v>25</v>
      </c>
      <c r="F500" s="47">
        <f t="shared" ca="1" si="660"/>
        <v>2021</v>
      </c>
      <c r="G500" s="47">
        <f t="shared" ref="G500" ca="1" si="1015">VLOOKUP(INDIRECT(CHAR(39)&amp;$A500&amp;CHAR(39)&amp;"!r2c"&amp;$C500,0),variables,2,0)</f>
        <v>10901</v>
      </c>
      <c r="H500" s="50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6.3799999999999996E-2</v>
      </c>
    </row>
    <row r="501" spans="1:8" x14ac:dyDescent="0.3">
      <c r="A501" s="47" t="s">
        <v>986</v>
      </c>
      <c r="B501" s="47">
        <f t="shared" si="922"/>
        <v>10</v>
      </c>
      <c r="C501" s="47">
        <f t="shared" si="923"/>
        <v>45</v>
      </c>
      <c r="E501" s="47">
        <f t="shared" ref="E501" si="1016">plan_id</f>
        <v>25</v>
      </c>
      <c r="F501" s="47">
        <f t="shared" ca="1" si="660"/>
        <v>2021</v>
      </c>
      <c r="G501" s="47">
        <f t="shared" ref="G501" ca="1" si="1017">VLOOKUP(INDIRECT(CHAR(39)&amp;$A501&amp;CHAR(39)&amp;"!r2c"&amp;$C501,0),variables,2,0)</f>
        <v>10902</v>
      </c>
      <c r="H501" s="50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7.3800000000000004E-2</v>
      </c>
    </row>
    <row r="502" spans="1:8" x14ac:dyDescent="0.3">
      <c r="A502" s="47" t="s">
        <v>986</v>
      </c>
      <c r="B502" s="47">
        <f t="shared" si="922"/>
        <v>10</v>
      </c>
      <c r="C502" s="47">
        <f t="shared" si="923"/>
        <v>46</v>
      </c>
      <c r="E502" s="47">
        <f t="shared" ref="E502" si="1018">plan_id</f>
        <v>25</v>
      </c>
      <c r="F502" s="47">
        <f t="shared" ca="1" si="660"/>
        <v>2021</v>
      </c>
      <c r="G502" s="47">
        <f t="shared" ref="G502" ca="1" si="1019">VLOOKUP(INDIRECT(CHAR(39)&amp;$A502&amp;CHAR(39)&amp;"!r2c"&amp;$C502,0),variables,2,0)</f>
        <v>10903</v>
      </c>
      <c r="H502" s="50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8.3799999999999999E-2</v>
      </c>
    </row>
    <row r="503" spans="1:8" x14ac:dyDescent="0.3">
      <c r="A503" s="47" t="s">
        <v>986</v>
      </c>
      <c r="B503" s="47">
        <f t="shared" si="922"/>
        <v>10</v>
      </c>
      <c r="C503" s="47">
        <f t="shared" si="923"/>
        <v>47</v>
      </c>
      <c r="E503" s="47">
        <f t="shared" ref="E503" si="1020">plan_id</f>
        <v>25</v>
      </c>
      <c r="F503" s="47">
        <f t="shared" ca="1" si="660"/>
        <v>2021</v>
      </c>
      <c r="G503" s="47">
        <f t="shared" ref="G503" ca="1" si="1021">VLOOKUP(INDIRECT(CHAR(39)&amp;$A503&amp;CHAR(39)&amp;"!r2c"&amp;$C503,0),variables,2,0)</f>
        <v>10904</v>
      </c>
      <c r="H503" s="50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5433558000</v>
      </c>
    </row>
    <row r="504" spans="1:8" x14ac:dyDescent="0.3">
      <c r="A504" s="47" t="s">
        <v>986</v>
      </c>
      <c r="B504" s="47">
        <f t="shared" si="922"/>
        <v>10</v>
      </c>
      <c r="C504" s="47">
        <f t="shared" si="923"/>
        <v>48</v>
      </c>
      <c r="E504" s="47">
        <f t="shared" ref="E504" si="1022">plan_id</f>
        <v>25</v>
      </c>
      <c r="F504" s="47">
        <f t="shared" ca="1" si="660"/>
        <v>2021</v>
      </c>
      <c r="G504" s="47">
        <f t="shared" ref="G504" ca="1" si="1023">VLOOKUP(INDIRECT(CHAR(39)&amp;$A504&amp;CHAR(39)&amp;"!r2c"&amp;$C504,0),variables,2,0)</f>
        <v>10905</v>
      </c>
      <c r="H504" s="50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3668499000</v>
      </c>
    </row>
    <row r="505" spans="1:8" x14ac:dyDescent="0.3">
      <c r="A505" s="47" t="s">
        <v>986</v>
      </c>
      <c r="B505" s="47">
        <f t="shared" si="922"/>
        <v>10</v>
      </c>
      <c r="C505" s="47">
        <f t="shared" si="923"/>
        <v>49</v>
      </c>
      <c r="E505" s="47">
        <f t="shared" ref="E505" si="1024">plan_id</f>
        <v>25</v>
      </c>
      <c r="F505" s="47">
        <f t="shared" ca="1" si="660"/>
        <v>2021</v>
      </c>
      <c r="G505" s="47">
        <f t="shared" ref="G505" ca="1" si="1025">VLOOKUP(INDIRECT(CHAR(39)&amp;$A505&amp;CHAR(39)&amp;"!r2c"&amp;$C505,0),variables,2,0)</f>
        <v>10906</v>
      </c>
      <c r="H505" s="50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2185623000</v>
      </c>
    </row>
    <row r="506" spans="1:8" x14ac:dyDescent="0.3">
      <c r="A506" s="47" t="s">
        <v>986</v>
      </c>
      <c r="B506" s="47">
        <f t="shared" si="922"/>
        <v>10</v>
      </c>
      <c r="C506" s="47">
        <f t="shared" si="923"/>
        <v>50</v>
      </c>
      <c r="E506" s="47">
        <f t="shared" ref="E506" si="1026">plan_id</f>
        <v>25</v>
      </c>
      <c r="F506" s="47">
        <f t="shared" ca="1" si="660"/>
        <v>2021</v>
      </c>
      <c r="G506" s="47">
        <f t="shared" ref="G506" ca="1" si="1027">VLOOKUP(INDIRECT(CHAR(39)&amp;$A506&amp;CHAR(39)&amp;"!r2c"&amp;$C506,0),variables,2,0)</f>
        <v>10907</v>
      </c>
      <c r="H506" s="50" t="str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1.3 years</v>
      </c>
    </row>
    <row r="507" spans="1:8" x14ac:dyDescent="0.3">
      <c r="A507" s="47" t="s">
        <v>986</v>
      </c>
      <c r="B507" s="47">
        <f t="shared" si="922"/>
        <v>10</v>
      </c>
      <c r="C507" s="47">
        <f t="shared" si="923"/>
        <v>51</v>
      </c>
      <c r="E507" s="47">
        <f t="shared" ref="E507" si="1028">plan_id</f>
        <v>25</v>
      </c>
      <c r="F507" s="47">
        <f t="shared" ca="1" si="660"/>
        <v>2021</v>
      </c>
      <c r="G507" s="47">
        <f t="shared" ref="G507" ca="1" si="1029">VLOOKUP(INDIRECT(CHAR(39)&amp;$A507&amp;CHAR(39)&amp;"!r2c"&amp;$C507,0),variables,2,0)</f>
        <v>10860</v>
      </c>
      <c r="H507" s="50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15370337000</v>
      </c>
    </row>
    <row r="508" spans="1:8" x14ac:dyDescent="0.3">
      <c r="A508" s="47" t="s">
        <v>986</v>
      </c>
      <c r="B508" s="47">
        <f t="shared" si="922"/>
        <v>10</v>
      </c>
      <c r="C508" s="47">
        <f t="shared" si="923"/>
        <v>52</v>
      </c>
      <c r="E508" s="47">
        <f t="shared" ref="E508" si="1030">plan_id</f>
        <v>25</v>
      </c>
      <c r="F508" s="47">
        <f t="shared" ca="1" si="660"/>
        <v>2021</v>
      </c>
      <c r="G508" s="47">
        <f t="shared" ref="G508" ca="1" si="1031">VLOOKUP(INDIRECT(CHAR(39)&amp;$A508&amp;CHAR(39)&amp;"!r2c"&amp;$C508,0),variables,2,0)</f>
        <v>10909</v>
      </c>
      <c r="H508" s="50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130592000</v>
      </c>
    </row>
    <row r="509" spans="1:8" x14ac:dyDescent="0.3">
      <c r="A509" s="47" t="s">
        <v>986</v>
      </c>
      <c r="B509" s="47">
        <f t="shared" si="922"/>
        <v>10</v>
      </c>
      <c r="C509" s="47">
        <f t="shared" si="923"/>
        <v>53</v>
      </c>
      <c r="E509" s="47">
        <f t="shared" ref="E509" si="1032">plan_id</f>
        <v>25</v>
      </c>
      <c r="F509" s="47">
        <f t="shared" ca="1" si="660"/>
        <v>2021</v>
      </c>
      <c r="G509" s="47">
        <f t="shared" ref="G509" ca="1" si="1033">VLOOKUP(INDIRECT(CHAR(39)&amp;$A509&amp;CHAR(39)&amp;"!r2c"&amp;$C509,0),variables,2,0)</f>
        <v>10910</v>
      </c>
      <c r="H509" s="50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1107399000</v>
      </c>
    </row>
    <row r="510" spans="1:8" x14ac:dyDescent="0.3">
      <c r="A510" s="47" t="s">
        <v>986</v>
      </c>
      <c r="B510" s="47">
        <f t="shared" si="922"/>
        <v>10</v>
      </c>
      <c r="C510" s="47">
        <f t="shared" si="923"/>
        <v>54</v>
      </c>
      <c r="E510" s="47">
        <f t="shared" ref="E510" si="1034">plan_id</f>
        <v>25</v>
      </c>
      <c r="F510" s="47">
        <f t="shared" ca="1" si="660"/>
        <v>2021</v>
      </c>
      <c r="G510" s="47">
        <f t="shared" ref="G510" ca="1" si="1035">VLOOKUP(INDIRECT(CHAR(39)&amp;$A510&amp;CHAR(39)&amp;"!r2c"&amp;$C510,0),variables,2,0)</f>
        <v>10911</v>
      </c>
      <c r="H510" s="50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x14ac:dyDescent="0.3">
      <c r="A511" s="47" t="s">
        <v>986</v>
      </c>
      <c r="B511" s="47">
        <f t="shared" si="922"/>
        <v>10</v>
      </c>
      <c r="C511" s="47">
        <f t="shared" si="923"/>
        <v>55</v>
      </c>
      <c r="E511" s="47">
        <f t="shared" ref="E511" si="1036">plan_id</f>
        <v>25</v>
      </c>
      <c r="F511" s="47">
        <f t="shared" ca="1" si="660"/>
        <v>2021</v>
      </c>
      <c r="G511" s="47">
        <f t="shared" ref="G511" ca="1" si="1037">VLOOKUP(INDIRECT(CHAR(39)&amp;$A511&amp;CHAR(39)&amp;"!r2c"&amp;$C511,0),variables,2,0)</f>
        <v>10912</v>
      </c>
      <c r="H511" s="50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-97514000</v>
      </c>
    </row>
    <row r="512" spans="1:8" x14ac:dyDescent="0.3">
      <c r="A512" s="47" t="s">
        <v>986</v>
      </c>
      <c r="B512" s="47">
        <f t="shared" si="922"/>
        <v>10</v>
      </c>
      <c r="C512" s="47">
        <f t="shared" si="923"/>
        <v>56</v>
      </c>
      <c r="E512" s="47">
        <f t="shared" ref="E512" si="1038">plan_id</f>
        <v>25</v>
      </c>
      <c r="F512" s="47">
        <f t="shared" ca="1" si="660"/>
        <v>2021</v>
      </c>
      <c r="G512" s="47">
        <f t="shared" ref="G512" ca="1" si="1039">VLOOKUP(INDIRECT(CHAR(39)&amp;$A512&amp;CHAR(39)&amp;"!r2c"&amp;$C512,0),variables,2,0)</f>
        <v>10913</v>
      </c>
      <c r="H512" s="50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0</v>
      </c>
    </row>
    <row r="513" spans="1:8" x14ac:dyDescent="0.3">
      <c r="A513" s="47" t="s">
        <v>986</v>
      </c>
      <c r="B513" s="47">
        <f t="shared" si="922"/>
        <v>10</v>
      </c>
      <c r="C513" s="47">
        <f t="shared" si="923"/>
        <v>57</v>
      </c>
      <c r="E513" s="47">
        <f t="shared" ref="E513" si="1040">plan_id</f>
        <v>25</v>
      </c>
      <c r="F513" s="47">
        <f t="shared" ca="1" si="660"/>
        <v>2021</v>
      </c>
      <c r="G513" s="47">
        <f t="shared" ref="G513" ca="1" si="1041">VLOOKUP(INDIRECT(CHAR(39)&amp;$A513&amp;CHAR(39)&amp;"!r2c"&amp;$C513,0),variables,2,0)</f>
        <v>10914</v>
      </c>
      <c r="H513" s="50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516124000</v>
      </c>
    </row>
    <row r="514" spans="1:8" x14ac:dyDescent="0.3">
      <c r="A514" s="47" t="s">
        <v>986</v>
      </c>
      <c r="B514" s="47">
        <f t="shared" si="922"/>
        <v>10</v>
      </c>
      <c r="C514" s="47">
        <f t="shared" si="923"/>
        <v>58</v>
      </c>
      <c r="E514" s="47">
        <f t="shared" ref="E514" si="1042">plan_id</f>
        <v>25</v>
      </c>
      <c r="F514" s="47">
        <f t="shared" ca="1" si="660"/>
        <v>2021</v>
      </c>
      <c r="G514" s="47">
        <f t="shared" ref="G514" ca="1" si="1043">VLOOKUP(INDIRECT(CHAR(39)&amp;$A514&amp;CHAR(39)&amp;"!r2c"&amp;$C514,0),variables,2,0)</f>
        <v>10915</v>
      </c>
      <c r="H514" s="50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70614000</v>
      </c>
    </row>
    <row r="515" spans="1:8" x14ac:dyDescent="0.3">
      <c r="A515" s="47" t="s">
        <v>986</v>
      </c>
      <c r="B515" s="47">
        <f t="shared" si="922"/>
        <v>10</v>
      </c>
      <c r="C515" s="47">
        <f t="shared" si="923"/>
        <v>59</v>
      </c>
      <c r="E515" s="47">
        <f t="shared" ref="E515" si="1044">plan_id</f>
        <v>25</v>
      </c>
      <c r="F515" s="47">
        <f t="shared" ca="1" si="660"/>
        <v>2021</v>
      </c>
      <c r="G515" s="47">
        <f t="shared" ref="G515" ca="1" si="1045">VLOOKUP(INDIRECT(CHAR(39)&amp;$A515&amp;CHAR(39)&amp;"!r2c"&amp;$C515,0),variables,2,0)</f>
        <v>10916</v>
      </c>
      <c r="H515" s="50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2794112000</v>
      </c>
    </row>
    <row r="516" spans="1:8" x14ac:dyDescent="0.3">
      <c r="A516" s="47" t="s">
        <v>986</v>
      </c>
      <c r="B516" s="47">
        <f t="shared" si="922"/>
        <v>10</v>
      </c>
      <c r="C516" s="47">
        <f t="shared" si="923"/>
        <v>60</v>
      </c>
      <c r="E516" s="47">
        <f t="shared" ref="E516" si="1046">plan_id</f>
        <v>25</v>
      </c>
      <c r="F516" s="47">
        <f t="shared" ca="1" si="660"/>
        <v>2021</v>
      </c>
      <c r="G516" s="47">
        <f t="shared" ref="G516" ca="1" si="1047">VLOOKUP(INDIRECT(CHAR(39)&amp;$A516&amp;CHAR(39)&amp;"!r2c"&amp;$C516,0),variables,2,0)</f>
        <v>10917</v>
      </c>
      <c r="H516" s="50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-930006000</v>
      </c>
    </row>
    <row r="517" spans="1:8" x14ac:dyDescent="0.3">
      <c r="A517" s="47" t="s">
        <v>986</v>
      </c>
      <c r="B517" s="47">
        <f t="shared" si="922"/>
        <v>10</v>
      </c>
      <c r="C517" s="47">
        <f t="shared" si="923"/>
        <v>61</v>
      </c>
      <c r="E517" s="47">
        <f t="shared" ref="E517" si="1048">plan_id</f>
        <v>25</v>
      </c>
      <c r="F517" s="47">
        <f t="shared" ca="1" si="660"/>
        <v>2021</v>
      </c>
      <c r="G517" s="47">
        <f t="shared" ref="G517" ca="1" si="1049">VLOOKUP(INDIRECT(CHAR(39)&amp;$A517&amp;CHAR(39)&amp;"!r2c"&amp;$C517,0),variables,2,0)</f>
        <v>10918</v>
      </c>
      <c r="H517" s="50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0</v>
      </c>
    </row>
    <row r="518" spans="1:8" x14ac:dyDescent="0.3">
      <c r="A518" s="47" t="s">
        <v>986</v>
      </c>
      <c r="B518" s="47">
        <f t="shared" si="922"/>
        <v>10</v>
      </c>
      <c r="C518" s="47">
        <f t="shared" si="923"/>
        <v>62</v>
      </c>
      <c r="E518" s="47">
        <f t="shared" ref="E518" si="1050">plan_id</f>
        <v>25</v>
      </c>
      <c r="F518" s="47">
        <f t="shared" ca="1" si="660"/>
        <v>2021</v>
      </c>
      <c r="G518" s="47">
        <f t="shared" ref="G518" ca="1" si="1051">VLOOKUP(INDIRECT(CHAR(39)&amp;$A518&amp;CHAR(39)&amp;"!r2c"&amp;$C518,0),variables,2,0)</f>
        <v>10919</v>
      </c>
      <c r="H518" s="50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-930006000</v>
      </c>
    </row>
    <row r="519" spans="1:8" x14ac:dyDescent="0.3">
      <c r="A519" s="47" t="s">
        <v>986</v>
      </c>
      <c r="B519" s="47">
        <f t="shared" ref="B519:B523" si="1052">B454+1</f>
        <v>10</v>
      </c>
      <c r="C519" s="47">
        <f t="shared" ref="C519:C523" si="1053">C454</f>
        <v>63</v>
      </c>
      <c r="E519" s="47">
        <f t="shared" ref="E519" si="1054">plan_id</f>
        <v>25</v>
      </c>
      <c r="F519" s="47">
        <f t="shared" ca="1" si="660"/>
        <v>2021</v>
      </c>
      <c r="G519" s="47">
        <f t="shared" ref="G519" ca="1" si="1055">VLOOKUP(INDIRECT(CHAR(39)&amp;$A519&amp;CHAR(39)&amp;"!r2c"&amp;$C519,0),variables,2,0)</f>
        <v>10920</v>
      </c>
      <c r="H519" s="50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-8232000</v>
      </c>
    </row>
    <row r="520" spans="1:8" x14ac:dyDescent="0.3">
      <c r="A520" s="47" t="s">
        <v>986</v>
      </c>
      <c r="B520" s="47">
        <f t="shared" si="1052"/>
        <v>10</v>
      </c>
      <c r="C520" s="47">
        <f t="shared" si="1053"/>
        <v>64</v>
      </c>
      <c r="E520" s="47">
        <f t="shared" ref="E520" si="1056">plan_id</f>
        <v>25</v>
      </c>
      <c r="F520" s="47">
        <f t="shared" ca="1" si="660"/>
        <v>2021</v>
      </c>
      <c r="G520" s="47">
        <f t="shared" ref="G520" ca="1" si="1057">VLOOKUP(INDIRECT(CHAR(39)&amp;$A520&amp;CHAR(39)&amp;"!r2c"&amp;$C520,0),variables,2,0)</f>
        <v>10921</v>
      </c>
      <c r="H520" s="50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536000</v>
      </c>
    </row>
    <row r="521" spans="1:8" x14ac:dyDescent="0.3">
      <c r="A521" s="47" t="s">
        <v>986</v>
      </c>
      <c r="B521" s="47">
        <f t="shared" si="1052"/>
        <v>10</v>
      </c>
      <c r="C521" s="47">
        <f t="shared" si="1053"/>
        <v>65</v>
      </c>
      <c r="E521" s="47">
        <f t="shared" ref="E521" si="1058">plan_id</f>
        <v>25</v>
      </c>
      <c r="F521" s="47">
        <f t="shared" ca="1" si="660"/>
        <v>2021</v>
      </c>
      <c r="G521" s="47">
        <f t="shared" ref="G521" ca="1" si="1059">VLOOKUP(INDIRECT(CHAR(39)&amp;$A521&amp;CHAR(39)&amp;"!r2c"&amp;$C521,0),variables,2,0)</f>
        <v>10922</v>
      </c>
      <c r="H521" s="50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</row>
    <row r="522" spans="1:8" x14ac:dyDescent="0.3">
      <c r="A522" s="47" t="s">
        <v>986</v>
      </c>
      <c r="B522" s="47">
        <f t="shared" si="1052"/>
        <v>10</v>
      </c>
      <c r="C522" s="47">
        <f t="shared" si="1053"/>
        <v>66</v>
      </c>
      <c r="E522" s="47">
        <f t="shared" ref="E522" si="1060">plan_id</f>
        <v>25</v>
      </c>
      <c r="F522" s="47">
        <f t="shared" ca="1" si="660"/>
        <v>2021</v>
      </c>
      <c r="G522" s="47">
        <f t="shared" ref="G522" ca="1" si="1061">VLOOKUP(INDIRECT(CHAR(39)&amp;$A522&amp;CHAR(39)&amp;"!r2c"&amp;$C522,0),variables,2,0)</f>
        <v>10860</v>
      </c>
      <c r="H522" s="50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9469161000</v>
      </c>
    </row>
    <row r="523" spans="1:8" x14ac:dyDescent="0.3">
      <c r="A523" s="47" t="s">
        <v>986</v>
      </c>
      <c r="B523" s="47">
        <f t="shared" si="1052"/>
        <v>10</v>
      </c>
      <c r="C523" s="47">
        <f t="shared" si="1053"/>
        <v>67</v>
      </c>
      <c r="E523" s="47">
        <f t="shared" ref="E523" si="1062">plan_id</f>
        <v>25</v>
      </c>
      <c r="F523" s="47">
        <f t="shared" ca="1" si="660"/>
        <v>2021</v>
      </c>
      <c r="G523" s="47">
        <f t="shared" ref="G523" ca="1" si="1063">VLOOKUP(INDIRECT(CHAR(39)&amp;$A523&amp;CHAR(39)&amp;"!r2c"&amp;$C523,0),variables,2,0)</f>
        <v>10923</v>
      </c>
      <c r="H523" s="50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3668499000</v>
      </c>
    </row>
    <row r="524" spans="1:8" x14ac:dyDescent="0.3">
      <c r="A524" s="47" t="s">
        <v>297</v>
      </c>
      <c r="B524" s="47">
        <v>4</v>
      </c>
      <c r="C524" s="47">
        <v>3</v>
      </c>
      <c r="E524" s="47">
        <f t="shared" ref="E524" si="1064">plan_id</f>
        <v>25</v>
      </c>
      <c r="F524" s="47">
        <f t="shared" ca="1" si="660"/>
        <v>2001</v>
      </c>
      <c r="G524" s="47">
        <f ca="1">VLOOKUP(INDIRECT(CHAR(39)&amp;$A524&amp;CHAR(39)&amp;"!r2c"&amp;$C524,0),variables,2,0)</f>
        <v>10703</v>
      </c>
      <c r="H524" s="50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2004</v>
      </c>
    </row>
    <row r="525" spans="1:8" x14ac:dyDescent="0.3">
      <c r="A525" s="47" t="s">
        <v>297</v>
      </c>
      <c r="B525" s="47">
        <f>B524</f>
        <v>4</v>
      </c>
      <c r="C525" s="47">
        <f>C524+1</f>
        <v>4</v>
      </c>
      <c r="E525" s="47">
        <f t="shared" ref="E525" si="1065">plan_id</f>
        <v>25</v>
      </c>
      <c r="F525" s="47">
        <f t="shared" ca="1" si="660"/>
        <v>2001</v>
      </c>
      <c r="G525" s="47">
        <f t="shared" ref="G525" ca="1" si="1066">VLOOKUP(INDIRECT(CHAR(39)&amp;$A525&amp;CHAR(39)&amp;"!r2c"&amp;$C525,0),variables,2,0)</f>
        <v>10845</v>
      </c>
      <c r="H525" s="50" t="str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Mercer, Incorporated</v>
      </c>
    </row>
    <row r="526" spans="1:8" x14ac:dyDescent="0.3">
      <c r="A526" s="47" t="s">
        <v>297</v>
      </c>
      <c r="B526" s="47">
        <f t="shared" ref="B526:B589" si="1067">B525</f>
        <v>4</v>
      </c>
      <c r="C526" s="47">
        <f t="shared" ref="C526:C589" si="1068">C525+1</f>
        <v>5</v>
      </c>
      <c r="E526" s="47">
        <f t="shared" ref="E526" si="1069">plan_id</f>
        <v>25</v>
      </c>
      <c r="F526" s="47">
        <f t="shared" ca="1" si="660"/>
        <v>2001</v>
      </c>
      <c r="G526" s="47">
        <f t="shared" ref="G526" ca="1" si="1070">VLOOKUP(INDIRECT(CHAR(39)&amp;$A526&amp;CHAR(39)&amp;"!r2c"&amp;$C526,0),variables,2,0)</f>
        <v>10924</v>
      </c>
      <c r="H526" s="50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0.1225</v>
      </c>
    </row>
    <row r="527" spans="1:8" x14ac:dyDescent="0.3">
      <c r="A527" s="47" t="s">
        <v>297</v>
      </c>
      <c r="B527" s="47">
        <f t="shared" si="1067"/>
        <v>4</v>
      </c>
      <c r="C527" s="47">
        <f t="shared" si="1068"/>
        <v>6</v>
      </c>
      <c r="E527" s="47">
        <f t="shared" ref="E527" si="1071">plan_id</f>
        <v>25</v>
      </c>
      <c r="F527" s="47">
        <f t="shared" ca="1" si="660"/>
        <v>2001</v>
      </c>
      <c r="G527" s="47">
        <f t="shared" ref="G527" ca="1" si="1072">VLOOKUP(INDIRECT(CHAR(39)&amp;$A527&amp;CHAR(39)&amp;"!r2c"&amp;$C527,0),variables,2,0)</f>
        <v>10925</v>
      </c>
      <c r="H527" s="50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5.4199999999999991E-2</v>
      </c>
    </row>
    <row r="528" spans="1:8" x14ac:dyDescent="0.3">
      <c r="A528" s="47" t="s">
        <v>297</v>
      </c>
      <c r="B528" s="47">
        <f t="shared" si="1067"/>
        <v>4</v>
      </c>
      <c r="C528" s="47">
        <f t="shared" si="1068"/>
        <v>7</v>
      </c>
      <c r="E528" s="47">
        <f t="shared" ref="E528" si="1073">plan_id</f>
        <v>25</v>
      </c>
      <c r="F528" s="47">
        <f t="shared" ca="1" si="660"/>
        <v>2001</v>
      </c>
      <c r="G528" s="47">
        <f t="shared" ref="G528" ca="1" si="1074">VLOOKUP(INDIRECT(CHAR(39)&amp;$A528&amp;CHAR(39)&amp;"!r2c"&amp;$C528,0),variables,2,0)</f>
        <v>10926</v>
      </c>
      <c r="H528" s="50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6.83E-2</v>
      </c>
    </row>
    <row r="529" spans="1:8" x14ac:dyDescent="0.3">
      <c r="A529" s="47" t="s">
        <v>297</v>
      </c>
      <c r="B529" s="47">
        <f t="shared" si="1067"/>
        <v>4</v>
      </c>
      <c r="C529" s="47">
        <f t="shared" si="1068"/>
        <v>8</v>
      </c>
      <c r="E529" s="47">
        <f t="shared" ref="E529" si="1075">plan_id</f>
        <v>25</v>
      </c>
      <c r="F529" s="47">
        <f t="shared" ca="1" si="660"/>
        <v>2001</v>
      </c>
      <c r="G529" s="47">
        <f t="shared" ref="G529" ca="1" si="1076">VLOOKUP(INDIRECT(CHAR(39)&amp;$A529&amp;CHAR(39)&amp;"!r2c"&amp;$C529,0),variables,2,0)</f>
        <v>10704</v>
      </c>
      <c r="H529" s="50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18307000</v>
      </c>
    </row>
    <row r="530" spans="1:8" x14ac:dyDescent="0.3">
      <c r="A530" s="47" t="s">
        <v>297</v>
      </c>
      <c r="B530" s="47">
        <f t="shared" si="1067"/>
        <v>4</v>
      </c>
      <c r="C530" s="47">
        <f t="shared" si="1068"/>
        <v>9</v>
      </c>
      <c r="E530" s="47">
        <f t="shared" ref="E530" si="1077">plan_id</f>
        <v>25</v>
      </c>
      <c r="F530" s="47">
        <f t="shared" ca="1" si="660"/>
        <v>2001</v>
      </c>
      <c r="G530" s="47">
        <f t="shared" ref="G530" ca="1" si="1078">VLOOKUP(INDIRECT(CHAR(39)&amp;$A530&amp;CHAR(39)&amp;"!r2c"&amp;$C530,0),variables,2,0)</f>
        <v>10928</v>
      </c>
      <c r="H530" s="50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1.35E-2</v>
      </c>
    </row>
    <row r="531" spans="1:8" x14ac:dyDescent="0.3">
      <c r="A531" s="47" t="s">
        <v>297</v>
      </c>
      <c r="B531" s="47">
        <f t="shared" si="1067"/>
        <v>4</v>
      </c>
      <c r="C531" s="47">
        <f t="shared" si="1068"/>
        <v>10</v>
      </c>
      <c r="E531" s="47">
        <f t="shared" ref="E531" si="1079">plan_id</f>
        <v>25</v>
      </c>
      <c r="F531" s="47">
        <f t="shared" ca="1" si="660"/>
        <v>2001</v>
      </c>
      <c r="G531" s="47">
        <f t="shared" ref="G531" ca="1" si="1080">VLOOKUP(INDIRECT(CHAR(39)&amp;$A531&amp;CHAR(39)&amp;"!r2c"&amp;$C531,0),variables,2,0)</f>
        <v>10929</v>
      </c>
      <c r="H531" s="50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1.35E-2</v>
      </c>
    </row>
    <row r="532" spans="1:8" x14ac:dyDescent="0.3">
      <c r="A532" s="47" t="s">
        <v>297</v>
      </c>
      <c r="B532" s="47">
        <f t="shared" si="1067"/>
        <v>4</v>
      </c>
      <c r="C532" s="47">
        <f t="shared" si="1068"/>
        <v>11</v>
      </c>
      <c r="E532" s="47">
        <f t="shared" ref="E532" si="1081">plan_id</f>
        <v>25</v>
      </c>
      <c r="F532" s="47">
        <f t="shared" ca="1" si="660"/>
        <v>2001</v>
      </c>
      <c r="G532" s="47">
        <f t="shared" ref="G532" ca="1" si="1082">VLOOKUP(INDIRECT(CHAR(39)&amp;$A532&amp;CHAR(39)&amp;"!r2c"&amp;$C532,0),variables,2,0)</f>
        <v>10930</v>
      </c>
      <c r="H532" s="50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3">
      <c r="A533" s="47" t="s">
        <v>297</v>
      </c>
      <c r="B533" s="47">
        <f t="shared" si="1067"/>
        <v>4</v>
      </c>
      <c r="C533" s="47">
        <f t="shared" si="1068"/>
        <v>12</v>
      </c>
      <c r="E533" s="47">
        <f t="shared" ref="E533" si="1083">plan_id</f>
        <v>25</v>
      </c>
      <c r="F533" s="47">
        <f t="shared" ca="1" si="660"/>
        <v>2001</v>
      </c>
      <c r="G533" s="47">
        <f t="shared" ref="G533" ca="1" si="1084">VLOOKUP(INDIRECT(CHAR(39)&amp;$A533&amp;CHAR(39)&amp;"!r2c"&amp;$C533,0),variables,2,0)</f>
        <v>10705</v>
      </c>
      <c r="H533" s="50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67537000</v>
      </c>
    </row>
    <row r="534" spans="1:8" x14ac:dyDescent="0.3">
      <c r="A534" s="47" t="s">
        <v>297</v>
      </c>
      <c r="B534" s="47">
        <f t="shared" si="1067"/>
        <v>4</v>
      </c>
      <c r="C534" s="47">
        <f t="shared" si="1068"/>
        <v>13</v>
      </c>
      <c r="E534" s="47">
        <f t="shared" ref="E534" si="1085">plan_id</f>
        <v>25</v>
      </c>
      <c r="F534" s="47">
        <f t="shared" ca="1" si="660"/>
        <v>2001</v>
      </c>
      <c r="G534" s="47">
        <f t="shared" ref="G534" ca="1" si="1086">VLOOKUP(INDIRECT(CHAR(39)&amp;$A534&amp;CHAR(39)&amp;"!r2c"&amp;$C534,0),variables,2,0)</f>
        <v>10842</v>
      </c>
      <c r="H534" s="50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3">
      <c r="A535" s="47" t="s">
        <v>297</v>
      </c>
      <c r="B535" s="47">
        <f t="shared" si="1067"/>
        <v>4</v>
      </c>
      <c r="C535" s="47">
        <f t="shared" si="1068"/>
        <v>14</v>
      </c>
      <c r="E535" s="47">
        <f t="shared" ref="E535" si="1087">plan_id</f>
        <v>25</v>
      </c>
      <c r="F535" s="47">
        <f t="shared" ca="1" si="660"/>
        <v>2001</v>
      </c>
      <c r="G535" s="47">
        <f t="shared" ref="G535" ca="1" si="1088">VLOOKUP(INDIRECT(CHAR(39)&amp;$A535&amp;CHAR(39)&amp;"!r2c"&amp;$C535,0),variables,2,0)</f>
        <v>10843</v>
      </c>
      <c r="H535" s="50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3">
      <c r="A536" s="47" t="s">
        <v>297</v>
      </c>
      <c r="B536" s="47">
        <f t="shared" si="1067"/>
        <v>4</v>
      </c>
      <c r="C536" s="47">
        <f t="shared" si="1068"/>
        <v>15</v>
      </c>
      <c r="E536" s="47">
        <f t="shared" ref="E536" si="1089">plan_id</f>
        <v>25</v>
      </c>
      <c r="F536" s="47">
        <f t="shared" ca="1" si="660"/>
        <v>2001</v>
      </c>
      <c r="G536" s="47">
        <f t="shared" ref="G536" ca="1" si="1090">VLOOKUP(INDIRECT(CHAR(39)&amp;$A536&amp;CHAR(39)&amp;"!r2c"&amp;$C536,0),variables,2,0)</f>
        <v>10931</v>
      </c>
      <c r="H536" s="50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3">
      <c r="A537" s="47" t="s">
        <v>297</v>
      </c>
      <c r="B537" s="47">
        <f t="shared" si="1067"/>
        <v>4</v>
      </c>
      <c r="C537" s="47">
        <f t="shared" si="1068"/>
        <v>16</v>
      </c>
      <c r="E537" s="47">
        <f t="shared" ref="E537" si="1091">plan_id</f>
        <v>25</v>
      </c>
      <c r="F537" s="47">
        <f t="shared" ca="1" si="660"/>
        <v>2001</v>
      </c>
      <c r="G537" s="47">
        <f t="shared" ref="G537" ca="1" si="1092">VLOOKUP(INDIRECT(CHAR(39)&amp;$A537&amp;CHAR(39)&amp;"!r2c"&amp;$C537,0),variables,2,0)</f>
        <v>10932</v>
      </c>
      <c r="H537" s="50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3">
      <c r="A538" s="47" t="s">
        <v>297</v>
      </c>
      <c r="B538" s="47">
        <f t="shared" si="1067"/>
        <v>4</v>
      </c>
      <c r="C538" s="47">
        <f t="shared" si="1068"/>
        <v>17</v>
      </c>
      <c r="E538" s="47">
        <f t="shared" ref="E538" si="1093">plan_id</f>
        <v>25</v>
      </c>
      <c r="F538" s="47">
        <f t="shared" ca="1" si="660"/>
        <v>2001</v>
      </c>
      <c r="G538" s="47">
        <f t="shared" ref="G538" ca="1" si="1094">VLOOKUP(INDIRECT(CHAR(39)&amp;$A538&amp;CHAR(39)&amp;"!r2c"&amp;$C538,0),variables,2,0)</f>
        <v>10933</v>
      </c>
      <c r="H538" s="50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6.7699999999999996E-2</v>
      </c>
    </row>
    <row r="539" spans="1:8" x14ac:dyDescent="0.3">
      <c r="A539" s="47" t="s">
        <v>297</v>
      </c>
      <c r="B539" s="47">
        <f t="shared" si="1067"/>
        <v>4</v>
      </c>
      <c r="C539" s="47">
        <f t="shared" si="1068"/>
        <v>18</v>
      </c>
      <c r="E539" s="47">
        <f t="shared" ref="E539" si="1095">plan_id</f>
        <v>25</v>
      </c>
      <c r="F539" s="47">
        <f t="shared" ca="1" si="660"/>
        <v>2001</v>
      </c>
      <c r="G539" s="47">
        <f t="shared" ref="G539" ca="1" si="1096">VLOOKUP(INDIRECT(CHAR(39)&amp;$A539&amp;CHAR(39)&amp;"!r2c"&amp;$C539,0),variables,2,0)</f>
        <v>10934</v>
      </c>
      <c r="H539" s="50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6.83E-2</v>
      </c>
    </row>
    <row r="540" spans="1:8" x14ac:dyDescent="0.3">
      <c r="A540" s="47" t="s">
        <v>297</v>
      </c>
      <c r="B540" s="47">
        <f t="shared" si="1067"/>
        <v>4</v>
      </c>
      <c r="C540" s="47">
        <f t="shared" si="1068"/>
        <v>19</v>
      </c>
      <c r="E540" s="47">
        <f t="shared" ref="E540" si="1097">plan_id</f>
        <v>25</v>
      </c>
      <c r="F540" s="47">
        <f t="shared" ca="1" si="660"/>
        <v>2001</v>
      </c>
      <c r="G540" s="47">
        <f t="shared" ref="G540" ca="1" si="1098">VLOOKUP(INDIRECT(CHAR(39)&amp;$A540&amp;CHAR(39)&amp;"!r2c"&amp;$C540,0),variables,2,0)</f>
        <v>10935</v>
      </c>
      <c r="H540" s="50" t="str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Range</v>
      </c>
    </row>
    <row r="541" spans="1:8" x14ac:dyDescent="0.3">
      <c r="A541" s="47" t="s">
        <v>297</v>
      </c>
      <c r="B541" s="47">
        <f t="shared" si="1067"/>
        <v>4</v>
      </c>
      <c r="C541" s="47">
        <f t="shared" si="1068"/>
        <v>20</v>
      </c>
      <c r="E541" s="47">
        <f t="shared" ref="E541" si="1099">plan_id</f>
        <v>25</v>
      </c>
      <c r="F541" s="47">
        <f t="shared" ca="1" si="660"/>
        <v>2001</v>
      </c>
      <c r="G541" s="47">
        <f t="shared" ref="G541" ca="1" si="1100">VLOOKUP(INDIRECT(CHAR(39)&amp;$A541&amp;CHAR(39)&amp;"!r2c"&amp;$C541,0),variables,2,0)</f>
        <v>10937</v>
      </c>
      <c r="H541" s="50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3">
      <c r="A542" s="47" t="s">
        <v>297</v>
      </c>
      <c r="B542" s="47">
        <f t="shared" si="1067"/>
        <v>4</v>
      </c>
      <c r="C542" s="47">
        <f t="shared" si="1068"/>
        <v>21</v>
      </c>
      <c r="E542" s="47">
        <f t="shared" ref="E542" si="1101">plan_id</f>
        <v>25</v>
      </c>
      <c r="F542" s="47">
        <f t="shared" ca="1" si="660"/>
        <v>2001</v>
      </c>
      <c r="G542" s="47">
        <f t="shared" ref="G542" ca="1" si="1102">VLOOKUP(INDIRECT(CHAR(39)&amp;$A542&amp;CHAR(39)&amp;"!r2c"&amp;$C542,0),variables,2,0)</f>
        <v>10938</v>
      </c>
      <c r="H542" s="50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3">
      <c r="A543" s="47" t="s">
        <v>297</v>
      </c>
      <c r="B543" s="47">
        <f t="shared" si="1067"/>
        <v>4</v>
      </c>
      <c r="C543" s="47">
        <f t="shared" si="1068"/>
        <v>22</v>
      </c>
      <c r="E543" s="47">
        <f t="shared" ref="E543" si="1103">plan_id</f>
        <v>25</v>
      </c>
      <c r="F543" s="47">
        <f t="shared" ca="1" si="660"/>
        <v>2001</v>
      </c>
      <c r="G543" s="47">
        <f t="shared" ref="G543" ca="1" si="1104">VLOOKUP(INDIRECT(CHAR(39)&amp;$A543&amp;CHAR(39)&amp;"!r2c"&amp;$C543,0),variables,2,0)</f>
        <v>11007</v>
      </c>
      <c r="H543" s="50" t="str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Police/Fire members- 2% for 10 years, 2.5% for over 10 years ; Others-  2% for 10 years, 2.25% for next 10 years, and 2.5% for service earned on/after 07/01/86. All service before that at 2%.</v>
      </c>
    </row>
    <row r="544" spans="1:8" x14ac:dyDescent="0.3">
      <c r="A544" s="47" t="s">
        <v>297</v>
      </c>
      <c r="B544" s="47">
        <f t="shared" si="1067"/>
        <v>4</v>
      </c>
      <c r="C544" s="47">
        <f t="shared" si="1068"/>
        <v>23</v>
      </c>
      <c r="E544" s="47">
        <f t="shared" ref="E544" si="1105">plan_id</f>
        <v>25</v>
      </c>
      <c r="F544" s="47">
        <f t="shared" ca="1" si="660"/>
        <v>2001</v>
      </c>
      <c r="G544" s="47">
        <f t="shared" ref="G544" ca="1" si="1106">VLOOKUP(INDIRECT(CHAR(39)&amp;$A544&amp;CHAR(39)&amp;"!r2c"&amp;$C544,0),variables,2,0)</f>
        <v>10941</v>
      </c>
      <c r="H544" s="50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Yes</v>
      </c>
    </row>
    <row r="545" spans="1:8" x14ac:dyDescent="0.3">
      <c r="A545" s="47" t="s">
        <v>297</v>
      </c>
      <c r="B545" s="47">
        <f t="shared" si="1067"/>
        <v>4</v>
      </c>
      <c r="C545" s="47">
        <f t="shared" si="1068"/>
        <v>24</v>
      </c>
      <c r="E545" s="47">
        <f t="shared" ref="E545" si="1107">plan_id</f>
        <v>25</v>
      </c>
      <c r="F545" s="47">
        <f t="shared" ca="1" si="660"/>
        <v>2001</v>
      </c>
      <c r="G545" s="47">
        <f t="shared" ref="G545" ca="1" si="1108">VLOOKUP(INDIRECT(CHAR(39)&amp;$A545&amp;CHAR(39)&amp;"!r2c"&amp;$C545,0),variables,2,0)</f>
        <v>10942</v>
      </c>
      <c r="H545" s="50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0</v>
      </c>
    </row>
    <row r="546" spans="1:8" x14ac:dyDescent="0.3">
      <c r="A546" s="47" t="s">
        <v>297</v>
      </c>
      <c r="B546" s="47">
        <f t="shared" si="1067"/>
        <v>4</v>
      </c>
      <c r="C546" s="47">
        <f t="shared" si="1068"/>
        <v>25</v>
      </c>
      <c r="E546" s="47">
        <f t="shared" ref="E546" si="1109">plan_id</f>
        <v>25</v>
      </c>
      <c r="F546" s="47">
        <f t="shared" ca="1" si="660"/>
        <v>2001</v>
      </c>
      <c r="G546" s="47">
        <f t="shared" ref="G546" ca="1" si="1110">VLOOKUP(INDIRECT(CHAR(39)&amp;$A546&amp;CHAR(39)&amp;"!r2c"&amp;$C546,0),variables,2,0)</f>
        <v>10701</v>
      </c>
      <c r="H546" s="50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</row>
    <row r="547" spans="1:8" x14ac:dyDescent="0.3">
      <c r="A547" s="47" t="s">
        <v>297</v>
      </c>
      <c r="B547" s="47">
        <f t="shared" si="1067"/>
        <v>4</v>
      </c>
      <c r="C547" s="47">
        <f t="shared" si="1068"/>
        <v>26</v>
      </c>
      <c r="E547" s="47">
        <f t="shared" ref="E547" si="1111">plan_id</f>
        <v>25</v>
      </c>
      <c r="F547" s="47">
        <f t="shared" ca="1" si="660"/>
        <v>2001</v>
      </c>
      <c r="G547" s="47">
        <f t="shared" ref="G547" ca="1" si="1112">VLOOKUP(INDIRECT(CHAR(39)&amp;$A547&amp;CHAR(39)&amp;"!r2c"&amp;$C547,0),variables,2,0)</f>
        <v>10702</v>
      </c>
      <c r="H547" s="50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3">
      <c r="A548" s="47" t="s">
        <v>297</v>
      </c>
      <c r="B548" s="47">
        <f t="shared" si="1067"/>
        <v>4</v>
      </c>
      <c r="C548" s="47">
        <f t="shared" si="1068"/>
        <v>27</v>
      </c>
      <c r="E548" s="47">
        <f t="shared" ref="E548" si="1113">plan_id</f>
        <v>25</v>
      </c>
      <c r="F548" s="47">
        <f t="shared" ca="1" si="660"/>
        <v>2001</v>
      </c>
      <c r="G548" s="47">
        <f t="shared" ref="G548" ca="1" si="1114">VLOOKUP(INDIRECT(CHAR(39)&amp;$A548&amp;CHAR(39)&amp;"!r2c"&amp;$C548,0),variables,2,0)</f>
        <v>10943</v>
      </c>
      <c r="H548" s="50" t="str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 xml:space="preserve">Higher of 10% of base benefits or $50 </v>
      </c>
    </row>
    <row r="549" spans="1:8" x14ac:dyDescent="0.3">
      <c r="A549" s="47" t="s">
        <v>297</v>
      </c>
      <c r="B549" s="47">
        <f t="shared" si="1067"/>
        <v>4</v>
      </c>
      <c r="C549" s="47">
        <f t="shared" si="1068"/>
        <v>28</v>
      </c>
      <c r="E549" s="47">
        <f t="shared" ref="E549" si="1115">plan_id</f>
        <v>25</v>
      </c>
      <c r="F549" s="47">
        <f t="shared" ca="1" si="660"/>
        <v>2001</v>
      </c>
      <c r="G549" s="47">
        <f t="shared" ref="G549" ca="1" si="1116">VLOOKUP(INDIRECT(CHAR(39)&amp;$A549&amp;CHAR(39)&amp;"!r2c"&amp;$C549,0),variables,2,0)</f>
        <v>10944</v>
      </c>
      <c r="H549" s="50" t="str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No</v>
      </c>
    </row>
    <row r="550" spans="1:8" x14ac:dyDescent="0.3">
      <c r="A550" s="47" t="s">
        <v>297</v>
      </c>
      <c r="B550" s="47">
        <f t="shared" si="1067"/>
        <v>4</v>
      </c>
      <c r="C550" s="47">
        <f t="shared" si="1068"/>
        <v>29</v>
      </c>
      <c r="E550" s="47">
        <f t="shared" ref="E550" si="1117">plan_id</f>
        <v>25</v>
      </c>
      <c r="F550" s="47">
        <f t="shared" ca="1" si="660"/>
        <v>2001</v>
      </c>
      <c r="G550" s="47">
        <f t="shared" ref="G550" ca="1" si="1118">VLOOKUP(INDIRECT(CHAR(39)&amp;$A550&amp;CHAR(39)&amp;"!r2c"&amp;$C550,0),variables,2,0)</f>
        <v>10945</v>
      </c>
      <c r="H550" s="50" t="str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No</v>
      </c>
    </row>
    <row r="551" spans="1:8" x14ac:dyDescent="0.3">
      <c r="A551" s="47" t="s">
        <v>297</v>
      </c>
      <c r="B551" s="47">
        <f t="shared" si="1067"/>
        <v>4</v>
      </c>
      <c r="C551" s="47">
        <f t="shared" si="1068"/>
        <v>30</v>
      </c>
      <c r="E551" s="47">
        <f t="shared" ref="E551" si="1119">plan_id</f>
        <v>25</v>
      </c>
      <c r="F551" s="47">
        <f t="shared" ca="1" si="660"/>
        <v>2001</v>
      </c>
      <c r="G551" s="47">
        <f t="shared" ref="G551" ca="1" si="1120">VLOOKUP(INDIRECT(CHAR(39)&amp;$A551&amp;CHAR(39)&amp;"!r2c"&amp;$C551,0),variables,2,0)</f>
        <v>10947</v>
      </c>
      <c r="H551" s="50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3">
      <c r="A552" s="47" t="s">
        <v>297</v>
      </c>
      <c r="B552" s="47">
        <f t="shared" si="1067"/>
        <v>4</v>
      </c>
      <c r="C552" s="47">
        <f t="shared" si="1068"/>
        <v>31</v>
      </c>
      <c r="E552" s="47">
        <f t="shared" ref="E552" si="1121">plan_id</f>
        <v>25</v>
      </c>
      <c r="F552" s="47">
        <f t="shared" ca="1" si="660"/>
        <v>2001</v>
      </c>
      <c r="G552" s="47">
        <f t="shared" ref="G552" ca="1" si="1122">VLOOKUP(INDIRECT(CHAR(39)&amp;$A552&amp;CHAR(39)&amp;"!r2c"&amp;$C552,0),variables,2,0)</f>
        <v>10948</v>
      </c>
      <c r="H552" s="50" t="str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Yes</v>
      </c>
    </row>
    <row r="553" spans="1:8" x14ac:dyDescent="0.3">
      <c r="A553" s="47" t="s">
        <v>297</v>
      </c>
      <c r="B553" s="47">
        <f t="shared" si="1067"/>
        <v>4</v>
      </c>
      <c r="C553" s="47">
        <f t="shared" si="1068"/>
        <v>32</v>
      </c>
      <c r="E553" s="47">
        <f t="shared" ref="E553" si="1123">plan_id</f>
        <v>25</v>
      </c>
      <c r="F553" s="47">
        <f t="shared" ca="1" si="660"/>
        <v>2001</v>
      </c>
      <c r="G553" s="47">
        <f t="shared" ref="G553" ca="1" si="1124">VLOOKUP(INDIRECT(CHAR(39)&amp;$A553&amp;CHAR(39)&amp;"!r2c"&amp;$C553,0),variables,2,0)</f>
        <v>10949</v>
      </c>
      <c r="H553" s="50" t="str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No</v>
      </c>
    </row>
    <row r="554" spans="1:8" x14ac:dyDescent="0.3">
      <c r="A554" s="47" t="s">
        <v>297</v>
      </c>
      <c r="B554" s="47">
        <f t="shared" si="1067"/>
        <v>4</v>
      </c>
      <c r="C554" s="47">
        <f t="shared" si="1068"/>
        <v>33</v>
      </c>
      <c r="E554" s="47">
        <f t="shared" ref="E554" si="1125">plan_id</f>
        <v>25</v>
      </c>
      <c r="F554" s="47">
        <f t="shared" ca="1" si="660"/>
        <v>2001</v>
      </c>
      <c r="G554" s="47">
        <f t="shared" ref="G554" ca="1" si="1126">VLOOKUP(INDIRECT(CHAR(39)&amp;$A554&amp;CHAR(39)&amp;"!r2c"&amp;$C554,0),variables,2,0)</f>
        <v>10951</v>
      </c>
      <c r="H554" s="50" t="str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No</v>
      </c>
    </row>
    <row r="555" spans="1:8" x14ac:dyDescent="0.3">
      <c r="A555" s="47" t="s">
        <v>297</v>
      </c>
      <c r="B555" s="47">
        <f t="shared" si="1067"/>
        <v>4</v>
      </c>
      <c r="C555" s="47">
        <f t="shared" si="1068"/>
        <v>34</v>
      </c>
      <c r="E555" s="47">
        <f t="shared" ref="E555" si="1127">plan_id</f>
        <v>25</v>
      </c>
      <c r="F555" s="47">
        <f t="shared" ca="1" si="660"/>
        <v>2001</v>
      </c>
      <c r="G555" s="47">
        <f t="shared" ref="G555" ca="1" si="1128">VLOOKUP(INDIRECT(CHAR(39)&amp;$A555&amp;CHAR(39)&amp;"!r2c"&amp;$C555,0),variables,2,0)</f>
        <v>10950</v>
      </c>
      <c r="H555" s="50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0</v>
      </c>
    </row>
    <row r="556" spans="1:8" x14ac:dyDescent="0.3">
      <c r="A556" s="47" t="s">
        <v>297</v>
      </c>
      <c r="B556" s="47">
        <f t="shared" si="1067"/>
        <v>4</v>
      </c>
      <c r="C556" s="47">
        <f t="shared" si="1068"/>
        <v>35</v>
      </c>
      <c r="E556" s="47">
        <f t="shared" ref="E556" si="1129">plan_id</f>
        <v>25</v>
      </c>
      <c r="F556" s="47">
        <f t="shared" ca="1" si="660"/>
        <v>2001</v>
      </c>
      <c r="G556" s="47">
        <f t="shared" ref="G556" ca="1" si="1130">VLOOKUP(INDIRECT(CHAR(39)&amp;$A556&amp;CHAR(39)&amp;"!r2c"&amp;$C556,0),variables,2,0)</f>
        <v>10954</v>
      </c>
      <c r="H556" s="50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3.5000000000000003E-2</v>
      </c>
    </row>
    <row r="557" spans="1:8" x14ac:dyDescent="0.3">
      <c r="A557" s="47" t="s">
        <v>297</v>
      </c>
      <c r="B557" s="47">
        <f t="shared" si="1067"/>
        <v>4</v>
      </c>
      <c r="C557" s="47">
        <f t="shared" si="1068"/>
        <v>36</v>
      </c>
      <c r="E557" s="47">
        <f t="shared" ref="E557" si="1131">plan_id</f>
        <v>25</v>
      </c>
      <c r="F557" s="47">
        <f t="shared" ca="1" si="660"/>
        <v>2001</v>
      </c>
      <c r="G557" s="47">
        <f t="shared" ref="G557" ca="1" si="1132">VLOOKUP(INDIRECT(CHAR(39)&amp;$A557&amp;CHAR(39)&amp;"!r2c"&amp;$C557,0),variables,2,0)</f>
        <v>10955</v>
      </c>
      <c r="H557" s="50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8.2500000000000004E-2</v>
      </c>
    </row>
    <row r="558" spans="1:8" x14ac:dyDescent="0.3">
      <c r="A558" s="47" t="s">
        <v>297</v>
      </c>
      <c r="B558" s="47">
        <f t="shared" si="1067"/>
        <v>4</v>
      </c>
      <c r="C558" s="47">
        <f t="shared" si="1068"/>
        <v>37</v>
      </c>
      <c r="E558" s="47">
        <f t="shared" ref="E558" si="1133">plan_id</f>
        <v>25</v>
      </c>
      <c r="F558" s="47">
        <f t="shared" ca="1" si="660"/>
        <v>2001</v>
      </c>
      <c r="G558" s="47">
        <f t="shared" ref="G558" ca="1" si="1134">VLOOKUP(INDIRECT(CHAR(39)&amp;$A558&amp;CHAR(39)&amp;"!r2c"&amp;$C558,0),variables,2,0)</f>
        <v>10956</v>
      </c>
      <c r="H558" s="50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</v>
      </c>
    </row>
    <row r="559" spans="1:8" x14ac:dyDescent="0.3">
      <c r="A559" s="47" t="s">
        <v>297</v>
      </c>
      <c r="B559" s="47">
        <f t="shared" si="1067"/>
        <v>4</v>
      </c>
      <c r="C559" s="47">
        <f t="shared" si="1068"/>
        <v>38</v>
      </c>
      <c r="E559" s="47">
        <f t="shared" ref="E559" si="1135">plan_id</f>
        <v>25</v>
      </c>
      <c r="F559" s="47">
        <f t="shared" ca="1" si="660"/>
        <v>2001</v>
      </c>
      <c r="G559" s="47">
        <f t="shared" ref="G559" ca="1" si="1136">VLOOKUP(INDIRECT(CHAR(39)&amp;$A559&amp;CHAR(39)&amp;"!r2c"&amp;$C559,0),variables,2,0)</f>
        <v>10959</v>
      </c>
      <c r="H559" s="50" t="str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Police/Fire: Merit (first 5 years of employment) – 1.5% per year. Others: Merit (first 10 years of employment) – 1.5% per year. Productivity – 0.5% per year</v>
      </c>
    </row>
    <row r="560" spans="1:8" x14ac:dyDescent="0.3">
      <c r="A560" s="47" t="s">
        <v>297</v>
      </c>
      <c r="B560" s="47">
        <f t="shared" si="1067"/>
        <v>4</v>
      </c>
      <c r="C560" s="47">
        <f t="shared" si="1068"/>
        <v>39</v>
      </c>
      <c r="E560" s="47">
        <f t="shared" ref="E560" si="1137">plan_id</f>
        <v>25</v>
      </c>
      <c r="F560" s="47">
        <f t="shared" ca="1" si="660"/>
        <v>2001</v>
      </c>
      <c r="G560" s="47">
        <f t="shared" ref="G560" ca="1" si="1138">VLOOKUP(INDIRECT(CHAR(39)&amp;$A560&amp;CHAR(39)&amp;"!r2c"&amp;$C560,0),variables,2,0)</f>
        <v>10962</v>
      </c>
      <c r="H560" s="50" t="str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Pg No 70</v>
      </c>
    </row>
    <row r="561" spans="1:8" x14ac:dyDescent="0.3">
      <c r="A561" s="47" t="s">
        <v>297</v>
      </c>
      <c r="B561" s="47">
        <f t="shared" si="1067"/>
        <v>4</v>
      </c>
      <c r="C561" s="47">
        <f t="shared" si="1068"/>
        <v>40</v>
      </c>
      <c r="E561" s="47">
        <f t="shared" ref="E561" si="1139">plan_id</f>
        <v>25</v>
      </c>
      <c r="F561" s="47">
        <f t="shared" ca="1" si="660"/>
        <v>2001</v>
      </c>
      <c r="G561" s="47">
        <f t="shared" ref="G561" ca="1" si="1140">VLOOKUP(INDIRECT(CHAR(39)&amp;$A561&amp;CHAR(39)&amp;"!r2c"&amp;$C561,0),variables,2,0)</f>
        <v>10964</v>
      </c>
      <c r="H561" s="50" t="str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Pg no.72</v>
      </c>
    </row>
    <row r="562" spans="1:8" x14ac:dyDescent="0.3">
      <c r="A562" s="47" t="s">
        <v>297</v>
      </c>
      <c r="B562" s="47">
        <f t="shared" si="1067"/>
        <v>4</v>
      </c>
      <c r="C562" s="47">
        <f t="shared" si="1068"/>
        <v>41</v>
      </c>
      <c r="E562" s="47">
        <f t="shared" ref="E562" si="1141">plan_id</f>
        <v>25</v>
      </c>
      <c r="F562" s="47">
        <f t="shared" ca="1" si="660"/>
        <v>2001</v>
      </c>
      <c r="G562" s="47">
        <f t="shared" ref="G562" ca="1" si="1142">VLOOKUP(INDIRECT(CHAR(39)&amp;$A562&amp;CHAR(39)&amp;"!r2c"&amp;$C562,0),variables,2,0)</f>
        <v>10967</v>
      </c>
      <c r="H562" s="50" t="str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1994 Group Annuity Mortality Basic table</v>
      </c>
    </row>
    <row r="563" spans="1:8" x14ac:dyDescent="0.3">
      <c r="A563" s="47" t="s">
        <v>297</v>
      </c>
      <c r="B563" s="47">
        <f t="shared" si="1067"/>
        <v>4</v>
      </c>
      <c r="C563" s="47">
        <f t="shared" si="1068"/>
        <v>42</v>
      </c>
      <c r="E563" s="47">
        <f t="shared" ref="E563" si="1143">plan_id</f>
        <v>25</v>
      </c>
      <c r="F563" s="47">
        <f t="shared" ca="1" si="660"/>
        <v>2001</v>
      </c>
      <c r="G563" s="47">
        <f t="shared" ref="G563" ca="1" si="1144">VLOOKUP(INDIRECT(CHAR(39)&amp;$A563&amp;CHAR(39)&amp;"!r2c"&amp;$C563,0),variables,2,0)</f>
        <v>10968</v>
      </c>
      <c r="H563" s="50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1994</v>
      </c>
    </row>
    <row r="564" spans="1:8" x14ac:dyDescent="0.3">
      <c r="A564" s="47" t="s">
        <v>297</v>
      </c>
      <c r="B564" s="47">
        <f t="shared" si="1067"/>
        <v>4</v>
      </c>
      <c r="C564" s="47">
        <f t="shared" si="1068"/>
        <v>43</v>
      </c>
      <c r="E564" s="47">
        <f t="shared" ref="E564" si="1145">plan_id</f>
        <v>25</v>
      </c>
      <c r="F564" s="47">
        <f t="shared" ca="1" si="660"/>
        <v>2001</v>
      </c>
      <c r="G564" s="47">
        <f t="shared" ref="G564" ca="1" si="1146">VLOOKUP(INDIRECT(CHAR(39)&amp;$A564&amp;CHAR(39)&amp;"!r2c"&amp;$C564,0),variables,2,0)</f>
        <v>10969</v>
      </c>
      <c r="H564" s="50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3">
      <c r="A565" s="47" t="s">
        <v>297</v>
      </c>
      <c r="B565" s="47">
        <f t="shared" si="1067"/>
        <v>4</v>
      </c>
      <c r="C565" s="47">
        <f t="shared" si="1068"/>
        <v>44</v>
      </c>
      <c r="E565" s="47">
        <f t="shared" ref="E565" si="1147">plan_id</f>
        <v>25</v>
      </c>
      <c r="F565" s="47">
        <f t="shared" ca="1" si="660"/>
        <v>2001</v>
      </c>
      <c r="G565" s="47">
        <f t="shared" ref="G565" ca="1" si="1148">VLOOKUP(INDIRECT(CHAR(39)&amp;$A565&amp;CHAR(39)&amp;"!r2c"&amp;$C565,0),variables,2,0)</f>
        <v>10970</v>
      </c>
      <c r="H565" s="50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x14ac:dyDescent="0.3">
      <c r="A566" s="47" t="s">
        <v>297</v>
      </c>
      <c r="B566" s="47">
        <f t="shared" si="1067"/>
        <v>4</v>
      </c>
      <c r="C566" s="47">
        <f t="shared" si="1068"/>
        <v>45</v>
      </c>
      <c r="E566" s="47">
        <f t="shared" ref="E566" si="1149">plan_id</f>
        <v>25</v>
      </c>
      <c r="F566" s="47">
        <f t="shared" ca="1" si="660"/>
        <v>2001</v>
      </c>
      <c r="G566" s="47">
        <f t="shared" ref="G566" ca="1" si="1150">VLOOKUP(INDIRECT(CHAR(39)&amp;$A566&amp;CHAR(39)&amp;"!r2c"&amp;$C566,0),variables,2,0)</f>
        <v>10971</v>
      </c>
      <c r="H566" s="50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3">
      <c r="A567" s="47" t="s">
        <v>297</v>
      </c>
      <c r="B567" s="47">
        <f t="shared" si="1067"/>
        <v>4</v>
      </c>
      <c r="C567" s="47">
        <f t="shared" si="1068"/>
        <v>46</v>
      </c>
      <c r="E567" s="47">
        <f t="shared" ref="E567" si="1151">plan_id</f>
        <v>25</v>
      </c>
      <c r="F567" s="47">
        <f t="shared" ca="1" si="660"/>
        <v>2001</v>
      </c>
      <c r="G567" s="47">
        <f t="shared" ref="G567" ca="1" si="1152">VLOOKUP(INDIRECT(CHAR(39)&amp;$A567&amp;CHAR(39)&amp;"!r2c"&amp;$C567,0),variables,2,0)</f>
        <v>10972</v>
      </c>
      <c r="H567" s="50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Level percentage of pay</v>
      </c>
    </row>
    <row r="568" spans="1:8" x14ac:dyDescent="0.3">
      <c r="A568" s="47" t="s">
        <v>297</v>
      </c>
      <c r="B568" s="47">
        <f t="shared" si="1067"/>
        <v>4</v>
      </c>
      <c r="C568" s="47">
        <f t="shared" si="1068"/>
        <v>47</v>
      </c>
      <c r="E568" s="47">
        <f t="shared" ref="E568" si="1153">plan_id</f>
        <v>25</v>
      </c>
      <c r="F568" s="47">
        <f t="shared" ca="1" si="660"/>
        <v>2001</v>
      </c>
      <c r="G568" s="47">
        <f t="shared" ref="G568" ca="1" si="1154">VLOOKUP(INDIRECT(CHAR(39)&amp;$A568&amp;CHAR(39)&amp;"!r2c"&amp;$C568,0),variables,2,0)</f>
        <v>10973</v>
      </c>
      <c r="H568" s="50" t="str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25 years</v>
      </c>
    </row>
    <row r="569" spans="1:8" x14ac:dyDescent="0.3">
      <c r="A569" s="47" t="s">
        <v>297</v>
      </c>
      <c r="B569" s="47">
        <f t="shared" si="1067"/>
        <v>4</v>
      </c>
      <c r="C569" s="47">
        <f t="shared" si="1068"/>
        <v>48</v>
      </c>
      <c r="E569" s="47">
        <f t="shared" ref="E569" si="1155">plan_id</f>
        <v>25</v>
      </c>
      <c r="F569" s="47">
        <f t="shared" ca="1" si="660"/>
        <v>2001</v>
      </c>
      <c r="G569" s="47">
        <f t="shared" ref="G569" ca="1" si="1156">VLOOKUP(INDIRECT(CHAR(39)&amp;$A569&amp;CHAR(39)&amp;"!r2c"&amp;$C569,0),variables,2,0)</f>
        <v>10975</v>
      </c>
      <c r="H569" s="50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PUC</v>
      </c>
    </row>
    <row r="570" spans="1:8" x14ac:dyDescent="0.3">
      <c r="A570" s="47" t="s">
        <v>297</v>
      </c>
      <c r="B570" s="47">
        <f t="shared" si="1067"/>
        <v>4</v>
      </c>
      <c r="C570" s="47">
        <f t="shared" si="1068"/>
        <v>49</v>
      </c>
      <c r="E570" s="47">
        <f t="shared" ref="E570" si="1157">plan_id</f>
        <v>25</v>
      </c>
      <c r="F570" s="47">
        <f t="shared" ca="1" si="660"/>
        <v>2001</v>
      </c>
      <c r="G570" s="47">
        <f t="shared" ref="G570" ca="1" si="1158">VLOOKUP(INDIRECT(CHAR(39)&amp;$A570&amp;CHAR(39)&amp;"!r2c"&amp;$C570,0),variables,2,0)</f>
        <v>10976</v>
      </c>
      <c r="H570" s="50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8.2500000000000004E-2</v>
      </c>
    </row>
    <row r="571" spans="1:8" x14ac:dyDescent="0.3">
      <c r="A571" s="47" t="s">
        <v>297</v>
      </c>
      <c r="B571" s="47">
        <f t="shared" si="1067"/>
        <v>4</v>
      </c>
      <c r="C571" s="47">
        <f t="shared" si="1068"/>
        <v>50</v>
      </c>
      <c r="E571" s="47">
        <f t="shared" ref="E571" si="1159">plan_id</f>
        <v>25</v>
      </c>
      <c r="F571" s="47">
        <f t="shared" ca="1" si="660"/>
        <v>2001</v>
      </c>
      <c r="G571" s="47">
        <f t="shared" ref="G571" ca="1" si="1160">VLOOKUP(INDIRECT(CHAR(39)&amp;$A571&amp;CHAR(39)&amp;"!r2c"&amp;$C571,0),variables,2,0)</f>
        <v>10977</v>
      </c>
      <c r="H571" s="50" t="str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No</v>
      </c>
    </row>
    <row r="572" spans="1:8" x14ac:dyDescent="0.3">
      <c r="A572" s="47" t="s">
        <v>297</v>
      </c>
      <c r="B572" s="47">
        <f t="shared" si="1067"/>
        <v>4</v>
      </c>
      <c r="C572" s="47">
        <f t="shared" si="1068"/>
        <v>51</v>
      </c>
      <c r="E572" s="47">
        <f t="shared" ref="E572" si="1161">plan_id</f>
        <v>25</v>
      </c>
      <c r="F572" s="47">
        <f t="shared" ca="1" si="660"/>
        <v>2001</v>
      </c>
      <c r="G572" s="47">
        <f t="shared" ref="G572" ca="1" si="1162">VLOOKUP(INDIRECT(CHAR(39)&amp;$A572&amp;CHAR(39)&amp;"!r2c"&amp;$C572,0),variables,2,0)</f>
        <v>10978</v>
      </c>
      <c r="H572" s="50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8.2500000000000004E-2</v>
      </c>
    </row>
    <row r="573" spans="1:8" x14ac:dyDescent="0.3">
      <c r="A573" s="47" t="s">
        <v>297</v>
      </c>
      <c r="B573" s="47">
        <f t="shared" si="1067"/>
        <v>4</v>
      </c>
      <c r="C573" s="47">
        <f t="shared" si="1068"/>
        <v>52</v>
      </c>
      <c r="E573" s="47">
        <f t="shared" ref="E573" si="1163">plan_id</f>
        <v>25</v>
      </c>
      <c r="F573" s="47">
        <f t="shared" ca="1" si="660"/>
        <v>2001</v>
      </c>
      <c r="G573" s="47">
        <f t="shared" ref="G573" ca="1" si="1164">VLOOKUP(INDIRECT(CHAR(39)&amp;$A573&amp;CHAR(39)&amp;"!r2c"&amp;$C573,0),variables,2,0)</f>
        <v>10979</v>
      </c>
      <c r="H573" s="50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0</v>
      </c>
    </row>
    <row r="574" spans="1:8" x14ac:dyDescent="0.3">
      <c r="A574" s="47" t="s">
        <v>297</v>
      </c>
      <c r="B574" s="47">
        <f t="shared" si="1067"/>
        <v>4</v>
      </c>
      <c r="C574" s="47">
        <f t="shared" si="1068"/>
        <v>53</v>
      </c>
      <c r="E574" s="47">
        <f t="shared" ref="E574" si="1165">plan_id</f>
        <v>25</v>
      </c>
      <c r="F574" s="47">
        <f t="shared" ca="1" si="660"/>
        <v>2001</v>
      </c>
      <c r="G574" s="47">
        <f t="shared" ref="G574" ca="1" si="1166">VLOOKUP(INDIRECT(CHAR(39)&amp;$A574&amp;CHAR(39)&amp;"!r2c"&amp;$C574,0),variables,2,0)</f>
        <v>10980</v>
      </c>
      <c r="H574" s="50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8.2500000000000004E-2</v>
      </c>
    </row>
    <row r="575" spans="1:8" x14ac:dyDescent="0.3">
      <c r="A575" s="47" t="s">
        <v>297</v>
      </c>
      <c r="B575" s="47">
        <f t="shared" si="1067"/>
        <v>4</v>
      </c>
      <c r="C575" s="47">
        <f t="shared" si="1068"/>
        <v>54</v>
      </c>
      <c r="E575" s="47">
        <f t="shared" ref="E575" si="1167">plan_id</f>
        <v>25</v>
      </c>
      <c r="F575" s="47">
        <f t="shared" ca="1" si="660"/>
        <v>2001</v>
      </c>
      <c r="G575" s="47">
        <f t="shared" ref="G575" ca="1" si="1168">VLOOKUP(INDIRECT(CHAR(39)&amp;$A575&amp;CHAR(39)&amp;"!r2c"&amp;$C575,0),variables,2,0)</f>
        <v>10981</v>
      </c>
      <c r="H575" s="50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-5.57E-2</v>
      </c>
    </row>
    <row r="576" spans="1:8" x14ac:dyDescent="0.3">
      <c r="A576" s="47" t="s">
        <v>297</v>
      </c>
      <c r="B576" s="47">
        <f t="shared" si="1067"/>
        <v>4</v>
      </c>
      <c r="C576" s="47">
        <f t="shared" si="1068"/>
        <v>55</v>
      </c>
      <c r="E576" s="47">
        <f t="shared" ref="E576" si="1169">plan_id</f>
        <v>25</v>
      </c>
      <c r="F576" s="47">
        <f t="shared" ca="1" si="660"/>
        <v>2001</v>
      </c>
      <c r="G576" s="47">
        <f t="shared" ref="G576" ca="1" si="1170">VLOOKUP(INDIRECT(CHAR(39)&amp;$A576&amp;CHAR(39)&amp;"!r2c"&amp;$C576,0),variables,2,0)</f>
        <v>10706</v>
      </c>
      <c r="H576" s="50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5.7313521004922368E-4</v>
      </c>
    </row>
    <row r="577" spans="1:8" x14ac:dyDescent="0.3">
      <c r="A577" s="47" t="s">
        <v>297</v>
      </c>
      <c r="B577" s="47">
        <f t="shared" si="1067"/>
        <v>4</v>
      </c>
      <c r="C577" s="47">
        <f t="shared" si="1068"/>
        <v>56</v>
      </c>
      <c r="E577" s="47">
        <f t="shared" ref="E577" si="1171">plan_id</f>
        <v>25</v>
      </c>
      <c r="F577" s="47">
        <f t="shared" ca="1" si="660"/>
        <v>2001</v>
      </c>
      <c r="G577" s="47">
        <f t="shared" ref="G577" ca="1" si="1172">VLOOKUP(INDIRECT(CHAR(39)&amp;$A577&amp;CHAR(39)&amp;"!r2c"&amp;$C577,0),variables,2,0)</f>
        <v>10983</v>
      </c>
      <c r="H577" s="50" t="str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Yes</v>
      </c>
    </row>
    <row r="578" spans="1:8" x14ac:dyDescent="0.3">
      <c r="A578" s="47" t="s">
        <v>297</v>
      </c>
      <c r="B578" s="47">
        <f t="shared" si="1067"/>
        <v>4</v>
      </c>
      <c r="C578" s="47">
        <f t="shared" si="1068"/>
        <v>57</v>
      </c>
      <c r="E578" s="47">
        <f t="shared" ref="E578" si="1173">plan_id</f>
        <v>25</v>
      </c>
      <c r="F578" s="47">
        <f t="shared" ca="1" si="660"/>
        <v>2001</v>
      </c>
      <c r="G578" s="47">
        <f t="shared" ref="G578" ca="1" si="1174">VLOOKUP(INDIRECT(CHAR(39)&amp;$A578&amp;CHAR(39)&amp;"!r2c"&amp;$C578,0),variables,2,0)</f>
        <v>10989</v>
      </c>
      <c r="H578" s="50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5579440000</v>
      </c>
    </row>
    <row r="579" spans="1:8" x14ac:dyDescent="0.3">
      <c r="A579" s="47" t="s">
        <v>297</v>
      </c>
      <c r="B579" s="47">
        <f t="shared" si="1067"/>
        <v>4</v>
      </c>
      <c r="C579" s="47">
        <f t="shared" si="1068"/>
        <v>58</v>
      </c>
      <c r="E579" s="47">
        <f t="shared" ref="E579" si="1175">plan_id</f>
        <v>25</v>
      </c>
      <c r="F579" s="47">
        <f t="shared" ca="1" si="660"/>
        <v>2001</v>
      </c>
      <c r="G579" s="47">
        <f t="shared" ref="G579" ca="1" si="1176">VLOOKUP(INDIRECT(CHAR(39)&amp;$A579&amp;CHAR(39)&amp;"!r2c"&amp;$C579,0),variables,2,0)</f>
        <v>10990</v>
      </c>
      <c r="H579" s="50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5528026000</v>
      </c>
    </row>
    <row r="580" spans="1:8" x14ac:dyDescent="0.3">
      <c r="A580" s="47" t="s">
        <v>297</v>
      </c>
      <c r="B580" s="47">
        <f t="shared" si="1067"/>
        <v>4</v>
      </c>
      <c r="C580" s="47">
        <f t="shared" si="1068"/>
        <v>59</v>
      </c>
      <c r="E580" s="47">
        <f t="shared" ref="E580" si="1177">plan_id</f>
        <v>25</v>
      </c>
      <c r="F580" s="47">
        <f t="shared" ca="1" si="660"/>
        <v>2001</v>
      </c>
      <c r="G580" s="47">
        <f t="shared" ref="G580" ca="1" si="1178">VLOOKUP(INDIRECT(CHAR(39)&amp;$A580&amp;CHAR(39)&amp;"!r2c"&amp;$C580,0),variables,2,0)</f>
        <v>10991</v>
      </c>
      <c r="H580" s="50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-51414000</v>
      </c>
    </row>
    <row r="581" spans="1:8" x14ac:dyDescent="0.3">
      <c r="A581" s="47" t="s">
        <v>297</v>
      </c>
      <c r="B581" s="47">
        <f t="shared" si="1067"/>
        <v>4</v>
      </c>
      <c r="C581" s="47">
        <f t="shared" si="1068"/>
        <v>60</v>
      </c>
      <c r="E581" s="47">
        <f t="shared" ref="E581" si="1179">plan_id</f>
        <v>25</v>
      </c>
      <c r="F581" s="47">
        <f t="shared" ref="F581:F835" ca="1" si="1180">INDIRECT(CHAR(39)&amp;$A581&amp;CHAR(39)&amp;"!r"&amp;$B581&amp;"c2",0)</f>
        <v>2001</v>
      </c>
      <c r="G581" s="47">
        <f t="shared" ref="G581" ca="1" si="1181">VLOOKUP(INDIRECT(CHAR(39)&amp;$A581&amp;CHAR(39)&amp;"!r2c"&amp;$C581,0),variables,2,0)</f>
        <v>10992</v>
      </c>
      <c r="H581" s="50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1.0089999999999999</v>
      </c>
    </row>
    <row r="582" spans="1:8" x14ac:dyDescent="0.3">
      <c r="A582" s="47" t="s">
        <v>297</v>
      </c>
      <c r="B582" s="47">
        <f t="shared" si="1067"/>
        <v>4</v>
      </c>
      <c r="C582" s="47">
        <f t="shared" si="1068"/>
        <v>61</v>
      </c>
      <c r="E582" s="47">
        <f t="shared" ref="E582" si="1182">plan_id</f>
        <v>25</v>
      </c>
      <c r="F582" s="47">
        <f t="shared" ca="1" si="1180"/>
        <v>2001</v>
      </c>
      <c r="G582" s="47">
        <f t="shared" ref="G582" ca="1" si="1183">VLOOKUP(INDIRECT(CHAR(39)&amp;$A582&amp;CHAR(39)&amp;"!r2c"&amp;$C582,0),variables,2,0)</f>
        <v>10993</v>
      </c>
      <c r="H582" s="50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1208700000</v>
      </c>
    </row>
    <row r="583" spans="1:8" x14ac:dyDescent="0.3">
      <c r="A583" s="47" t="s">
        <v>297</v>
      </c>
      <c r="B583" s="47">
        <f t="shared" si="1067"/>
        <v>4</v>
      </c>
      <c r="C583" s="47">
        <f t="shared" si="1068"/>
        <v>62</v>
      </c>
      <c r="E583" s="47">
        <f t="shared" ref="E583" si="1184">plan_id</f>
        <v>25</v>
      </c>
      <c r="F583" s="47">
        <f t="shared" ca="1" si="1180"/>
        <v>2001</v>
      </c>
      <c r="G583" s="47">
        <f t="shared" ref="G583" ca="1" si="1185">VLOOKUP(INDIRECT(CHAR(39)&amp;$A583&amp;CHAR(39)&amp;"!r2c"&amp;$C583,0),variables,2,0)</f>
        <v>10801</v>
      </c>
      <c r="H583" s="50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</row>
    <row r="584" spans="1:8" x14ac:dyDescent="0.3">
      <c r="A584" s="47" t="s">
        <v>297</v>
      </c>
      <c r="B584" s="47">
        <f t="shared" si="1067"/>
        <v>4</v>
      </c>
      <c r="C584" s="47">
        <f t="shared" si="1068"/>
        <v>63</v>
      </c>
      <c r="E584" s="47">
        <f t="shared" ref="E584" si="1186">plan_id</f>
        <v>25</v>
      </c>
      <c r="F584" s="47">
        <f t="shared" ca="1" si="1180"/>
        <v>2001</v>
      </c>
      <c r="G584" s="47">
        <f t="shared" ref="G584" ca="1" si="1187">VLOOKUP(INDIRECT(CHAR(39)&amp;$A584&amp;CHAR(39)&amp;"!r2c"&amp;$C584,0),variables,2,0)</f>
        <v>10802</v>
      </c>
      <c r="H584" s="50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x14ac:dyDescent="0.3">
      <c r="A585" s="47" t="s">
        <v>297</v>
      </c>
      <c r="B585" s="47">
        <f t="shared" si="1067"/>
        <v>4</v>
      </c>
      <c r="C585" s="47">
        <f t="shared" si="1068"/>
        <v>64</v>
      </c>
      <c r="E585" s="47">
        <f t="shared" ref="E585" si="1188">plan_id</f>
        <v>25</v>
      </c>
      <c r="F585" s="47">
        <f t="shared" ca="1" si="1180"/>
        <v>2001</v>
      </c>
      <c r="G585" s="47">
        <f t="shared" ref="G585" ca="1" si="1189">VLOOKUP(INDIRECT(CHAR(39)&amp;$A585&amp;CHAR(39)&amp;"!r2c"&amp;$C585,0),variables,2,0)</f>
        <v>10803</v>
      </c>
      <c r="H585" s="50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3">
      <c r="A586" s="47" t="s">
        <v>297</v>
      </c>
      <c r="B586" s="47">
        <f t="shared" si="1067"/>
        <v>4</v>
      </c>
      <c r="C586" s="47">
        <f t="shared" si="1068"/>
        <v>65</v>
      </c>
      <c r="E586" s="47">
        <f t="shared" ref="E586" si="1190">plan_id</f>
        <v>25</v>
      </c>
      <c r="F586" s="47">
        <f t="shared" ca="1" si="1180"/>
        <v>2001</v>
      </c>
      <c r="G586" s="47">
        <f t="shared" ref="G586" ca="1" si="1191">VLOOKUP(INDIRECT(CHAR(39)&amp;$A586&amp;CHAR(39)&amp;"!r2c"&amp;$C586,0),variables,2,0)</f>
        <v>10804</v>
      </c>
      <c r="H586" s="50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3">
      <c r="A587" s="47" t="s">
        <v>297</v>
      </c>
      <c r="B587" s="47">
        <f t="shared" si="1067"/>
        <v>4</v>
      </c>
      <c r="C587" s="47">
        <f t="shared" si="1068"/>
        <v>66</v>
      </c>
      <c r="E587" s="47">
        <f t="shared" ref="E587" si="1192">plan_id</f>
        <v>25</v>
      </c>
      <c r="F587" s="47">
        <f t="shared" ca="1" si="1180"/>
        <v>2001</v>
      </c>
      <c r="G587" s="47">
        <f t="shared" ref="G587" ca="1" si="1193">VLOOKUP(INDIRECT(CHAR(39)&amp;$A587&amp;CHAR(39)&amp;"!r2c"&amp;$C587,0),variables,2,0)</f>
        <v>10805</v>
      </c>
      <c r="H587" s="50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3">
      <c r="A588" s="47" t="s">
        <v>297</v>
      </c>
      <c r="B588" s="47">
        <f t="shared" si="1067"/>
        <v>4</v>
      </c>
      <c r="C588" s="47">
        <f t="shared" si="1068"/>
        <v>67</v>
      </c>
      <c r="E588" s="47">
        <f t="shared" ref="E588" si="1194">plan_id</f>
        <v>25</v>
      </c>
      <c r="F588" s="47">
        <f t="shared" ca="1" si="1180"/>
        <v>2001</v>
      </c>
      <c r="G588" s="47">
        <f t="shared" ref="G588" ca="1" si="1195">VLOOKUP(INDIRECT(CHAR(39)&amp;$A588&amp;CHAR(39)&amp;"!r2c"&amp;$C588,0),variables,2,0)</f>
        <v>10806</v>
      </c>
      <c r="H588" s="50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3">
      <c r="A589" s="47" t="s">
        <v>297</v>
      </c>
      <c r="B589" s="47">
        <f t="shared" si="1067"/>
        <v>4</v>
      </c>
      <c r="C589" s="47">
        <f t="shared" si="1068"/>
        <v>68</v>
      </c>
      <c r="E589" s="47">
        <f t="shared" ref="E589" si="1196">plan_id</f>
        <v>25</v>
      </c>
      <c r="F589" s="47">
        <f t="shared" ca="1" si="1180"/>
        <v>2001</v>
      </c>
      <c r="G589" s="47">
        <f t="shared" ref="G589" ca="1" si="1197">VLOOKUP(INDIRECT(CHAR(39)&amp;$A589&amp;CHAR(39)&amp;"!r2c"&amp;$C589,0),variables,2,0)</f>
        <v>10807</v>
      </c>
      <c r="H589" s="50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3">
      <c r="A590" s="47" t="s">
        <v>297</v>
      </c>
      <c r="B590" s="47">
        <f t="shared" ref="B590:B614" si="1198">B589</f>
        <v>4</v>
      </c>
      <c r="C590" s="47">
        <f t="shared" ref="C590:C614" si="1199">C589+1</f>
        <v>69</v>
      </c>
      <c r="E590" s="47">
        <f t="shared" ref="E590" si="1200">plan_id</f>
        <v>25</v>
      </c>
      <c r="F590" s="47">
        <f t="shared" ca="1" si="1180"/>
        <v>2001</v>
      </c>
      <c r="G590" s="47">
        <f t="shared" ref="G590" ca="1" si="1201">VLOOKUP(INDIRECT(CHAR(39)&amp;$A590&amp;CHAR(39)&amp;"!r2c"&amp;$C590,0),variables,2,0)</f>
        <v>10808</v>
      </c>
      <c r="H590" s="50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3">
      <c r="A591" s="47" t="s">
        <v>297</v>
      </c>
      <c r="B591" s="47">
        <f t="shared" si="1198"/>
        <v>4</v>
      </c>
      <c r="C591" s="47">
        <f t="shared" si="1199"/>
        <v>70</v>
      </c>
      <c r="E591" s="47">
        <f t="shared" ref="E591" si="1202">plan_id</f>
        <v>25</v>
      </c>
      <c r="F591" s="47">
        <f t="shared" ca="1" si="1180"/>
        <v>2001</v>
      </c>
      <c r="G591" s="47">
        <f t="shared" ref="G591" ca="1" si="1203">VLOOKUP(INDIRECT(CHAR(39)&amp;$A591&amp;CHAR(39)&amp;"!r2c"&amp;$C591,0),variables,2,0)</f>
        <v>10809</v>
      </c>
      <c r="H591" s="50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3">
      <c r="A592" s="47" t="s">
        <v>297</v>
      </c>
      <c r="B592" s="47">
        <f t="shared" si="1198"/>
        <v>4</v>
      </c>
      <c r="C592" s="47">
        <f t="shared" si="1199"/>
        <v>71</v>
      </c>
      <c r="E592" s="47">
        <f t="shared" ref="E592" si="1204">plan_id</f>
        <v>25</v>
      </c>
      <c r="F592" s="47">
        <f t="shared" ca="1" si="1180"/>
        <v>2001</v>
      </c>
      <c r="G592" s="47">
        <f t="shared" ref="G592" ca="1" si="1205">VLOOKUP(INDIRECT(CHAR(39)&amp;$A592&amp;CHAR(39)&amp;"!r2c"&amp;$C592,0),variables,2,0)</f>
        <v>10810</v>
      </c>
      <c r="H592" s="50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x14ac:dyDescent="0.3">
      <c r="A593" s="47" t="s">
        <v>297</v>
      </c>
      <c r="B593" s="47">
        <f t="shared" si="1198"/>
        <v>4</v>
      </c>
      <c r="C593" s="47">
        <f t="shared" si="1199"/>
        <v>72</v>
      </c>
      <c r="E593" s="47">
        <f t="shared" ref="E593" si="1206">plan_id</f>
        <v>25</v>
      </c>
      <c r="F593" s="47">
        <f t="shared" ca="1" si="1180"/>
        <v>2001</v>
      </c>
      <c r="G593" s="47">
        <f t="shared" ref="G593" ca="1" si="1207">VLOOKUP(INDIRECT(CHAR(39)&amp;$A593&amp;CHAR(39)&amp;"!r2c"&amp;$C593,0),variables,2,0)</f>
        <v>10811</v>
      </c>
      <c r="H593" s="50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3">
      <c r="A594" s="47" t="s">
        <v>297</v>
      </c>
      <c r="B594" s="47">
        <f t="shared" si="1198"/>
        <v>4</v>
      </c>
      <c r="C594" s="47">
        <f t="shared" si="1199"/>
        <v>73</v>
      </c>
      <c r="E594" s="47">
        <f t="shared" ref="E594" si="1208">plan_id</f>
        <v>25</v>
      </c>
      <c r="F594" s="47">
        <f t="shared" ca="1" si="1180"/>
        <v>2001</v>
      </c>
      <c r="G594" s="47">
        <f t="shared" ref="G594" ca="1" si="1209">VLOOKUP(INDIRECT(CHAR(39)&amp;$A594&amp;CHAR(39)&amp;"!r2c"&amp;$C594,0),variables,2,0)</f>
        <v>10812</v>
      </c>
      <c r="H594" s="50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3">
      <c r="A595" s="47" t="s">
        <v>297</v>
      </c>
      <c r="B595" s="47">
        <f t="shared" si="1198"/>
        <v>4</v>
      </c>
      <c r="C595" s="47">
        <f t="shared" si="1199"/>
        <v>74</v>
      </c>
      <c r="E595" s="47">
        <f t="shared" ref="E595" si="1210">plan_id</f>
        <v>25</v>
      </c>
      <c r="F595" s="47">
        <f t="shared" ca="1" si="1180"/>
        <v>2001</v>
      </c>
      <c r="G595" s="47">
        <f t="shared" ref="G595" ca="1" si="1211">VLOOKUP(INDIRECT(CHAR(39)&amp;$A595&amp;CHAR(39)&amp;"!r2c"&amp;$C595,0),variables,2,0)</f>
        <v>10813</v>
      </c>
      <c r="H595" s="50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3">
      <c r="A596" s="47" t="s">
        <v>297</v>
      </c>
      <c r="B596" s="47">
        <f t="shared" si="1198"/>
        <v>4</v>
      </c>
      <c r="C596" s="47">
        <f t="shared" si="1199"/>
        <v>75</v>
      </c>
      <c r="E596" s="47">
        <f t="shared" ref="E596" si="1212">plan_id</f>
        <v>25</v>
      </c>
      <c r="F596" s="47">
        <f t="shared" ca="1" si="1180"/>
        <v>2001</v>
      </c>
      <c r="G596" s="47">
        <f t="shared" ref="G596" ca="1" si="1213">VLOOKUP(INDIRECT(CHAR(39)&amp;$A596&amp;CHAR(39)&amp;"!r2c"&amp;$C596,0),variables,2,0)</f>
        <v>10814</v>
      </c>
      <c r="H596" s="50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3">
      <c r="A597" s="47" t="s">
        <v>297</v>
      </c>
      <c r="B597" s="47">
        <f t="shared" si="1198"/>
        <v>4</v>
      </c>
      <c r="C597" s="47">
        <f t="shared" si="1199"/>
        <v>76</v>
      </c>
      <c r="E597" s="47">
        <f t="shared" ref="E597" si="1214">plan_id</f>
        <v>25</v>
      </c>
      <c r="F597" s="47">
        <f t="shared" ca="1" si="1180"/>
        <v>2001</v>
      </c>
      <c r="G597" s="47">
        <f t="shared" ref="G597" ca="1" si="1215">VLOOKUP(INDIRECT(CHAR(39)&amp;$A597&amp;CHAR(39)&amp;"!r2c"&amp;$C597,0),variables,2,0)</f>
        <v>10815</v>
      </c>
      <c r="H597" s="50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3">
      <c r="A598" s="47" t="s">
        <v>297</v>
      </c>
      <c r="B598" s="47">
        <f t="shared" si="1198"/>
        <v>4</v>
      </c>
      <c r="C598" s="47">
        <f t="shared" si="1199"/>
        <v>77</v>
      </c>
      <c r="E598" s="47">
        <f t="shared" ref="E598" si="1216">plan_id</f>
        <v>25</v>
      </c>
      <c r="F598" s="47">
        <f t="shared" ca="1" si="1180"/>
        <v>2001</v>
      </c>
      <c r="G598" s="47">
        <f t="shared" ref="G598" ca="1" si="1217">VLOOKUP(INDIRECT(CHAR(39)&amp;$A598&amp;CHAR(39)&amp;"!r2c"&amp;$C598,0),variables,2,0)</f>
        <v>10816</v>
      </c>
      <c r="H598" s="50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x14ac:dyDescent="0.3">
      <c r="A599" s="47" t="s">
        <v>297</v>
      </c>
      <c r="B599" s="47">
        <f t="shared" si="1198"/>
        <v>4</v>
      </c>
      <c r="C599" s="47">
        <f t="shared" si="1199"/>
        <v>78</v>
      </c>
      <c r="E599" s="47">
        <f t="shared" ref="E599" si="1218">plan_id</f>
        <v>25</v>
      </c>
      <c r="F599" s="47">
        <f t="shared" ca="1" si="1180"/>
        <v>2001</v>
      </c>
      <c r="G599" s="47">
        <f t="shared" ref="G599" ca="1" si="1219">VLOOKUP(INDIRECT(CHAR(39)&amp;$A599&amp;CHAR(39)&amp;"!r2c"&amp;$C599,0),variables,2,0)</f>
        <v>10817</v>
      </c>
      <c r="H599" s="50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3">
      <c r="A600" s="47" t="s">
        <v>297</v>
      </c>
      <c r="B600" s="47">
        <f t="shared" si="1198"/>
        <v>4</v>
      </c>
      <c r="C600" s="47">
        <f t="shared" si="1199"/>
        <v>79</v>
      </c>
      <c r="E600" s="47">
        <f t="shared" ref="E600" si="1220">plan_id</f>
        <v>25</v>
      </c>
      <c r="F600" s="47">
        <f t="shared" ca="1" si="1180"/>
        <v>2001</v>
      </c>
      <c r="G600" s="47">
        <f t="shared" ref="G600" ca="1" si="1221">VLOOKUP(INDIRECT(CHAR(39)&amp;$A600&amp;CHAR(39)&amp;"!r2c"&amp;$C600,0),variables,2,0)</f>
        <v>10818</v>
      </c>
      <c r="H600" s="50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3">
      <c r="A601" s="47" t="s">
        <v>297</v>
      </c>
      <c r="B601" s="47">
        <f t="shared" si="1198"/>
        <v>4</v>
      </c>
      <c r="C601" s="47">
        <f t="shared" si="1199"/>
        <v>80</v>
      </c>
      <c r="E601" s="47">
        <f t="shared" ref="E601" si="1222">plan_id</f>
        <v>25</v>
      </c>
      <c r="F601" s="47">
        <f t="shared" ca="1" si="1180"/>
        <v>2001</v>
      </c>
      <c r="G601" s="47">
        <f t="shared" ref="G601" ca="1" si="1223">VLOOKUP(INDIRECT(CHAR(39)&amp;$A601&amp;CHAR(39)&amp;"!r2c"&amp;$C601,0),variables,2,0)</f>
        <v>10819</v>
      </c>
      <c r="H601" s="50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3">
      <c r="A602" s="47" t="s">
        <v>297</v>
      </c>
      <c r="B602" s="47">
        <f t="shared" si="1198"/>
        <v>4</v>
      </c>
      <c r="C602" s="47">
        <f t="shared" si="1199"/>
        <v>81</v>
      </c>
      <c r="E602" s="47">
        <f t="shared" ref="E602" si="1224">plan_id</f>
        <v>25</v>
      </c>
      <c r="F602" s="47">
        <f t="shared" ca="1" si="1180"/>
        <v>2001</v>
      </c>
      <c r="G602" s="47">
        <f t="shared" ref="G602" ca="1" si="1225">VLOOKUP(INDIRECT(CHAR(39)&amp;$A602&amp;CHAR(39)&amp;"!r2c"&amp;$C602,0),variables,2,0)</f>
        <v>10820</v>
      </c>
      <c r="H602" s="50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</row>
    <row r="603" spans="1:8" x14ac:dyDescent="0.3">
      <c r="A603" s="47" t="s">
        <v>297</v>
      </c>
      <c r="B603" s="47">
        <f t="shared" si="1198"/>
        <v>4</v>
      </c>
      <c r="C603" s="47">
        <f t="shared" si="1199"/>
        <v>82</v>
      </c>
      <c r="E603" s="47">
        <f t="shared" ref="E603" si="1226">plan_id</f>
        <v>25</v>
      </c>
      <c r="F603" s="47">
        <f t="shared" ca="1" si="1180"/>
        <v>2001</v>
      </c>
      <c r="G603" s="47">
        <f t="shared" ref="G603" ca="1" si="1227">VLOOKUP(INDIRECT(CHAR(39)&amp;$A603&amp;CHAR(39)&amp;"!r2c"&amp;$C603,0),variables,2,0)</f>
        <v>10821</v>
      </c>
      <c r="H603" s="50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3">
      <c r="A604" s="47" t="s">
        <v>297</v>
      </c>
      <c r="B604" s="47">
        <f t="shared" si="1198"/>
        <v>4</v>
      </c>
      <c r="C604" s="47">
        <f t="shared" si="1199"/>
        <v>83</v>
      </c>
      <c r="E604" s="47">
        <f t="shared" ref="E604" si="1228">plan_id</f>
        <v>25</v>
      </c>
      <c r="F604" s="47">
        <f t="shared" ca="1" si="1180"/>
        <v>2001</v>
      </c>
      <c r="G604" s="47">
        <f t="shared" ref="G604" ca="1" si="1229">VLOOKUP(INDIRECT(CHAR(39)&amp;$A604&amp;CHAR(39)&amp;"!r2c"&amp;$C604,0),variables,2,0)</f>
        <v>10822</v>
      </c>
      <c r="H604" s="50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3">
      <c r="A605" s="47" t="s">
        <v>297</v>
      </c>
      <c r="B605" s="47">
        <f t="shared" si="1198"/>
        <v>4</v>
      </c>
      <c r="C605" s="47">
        <f t="shared" si="1199"/>
        <v>84</v>
      </c>
      <c r="E605" s="47">
        <f t="shared" ref="E605" si="1230">plan_id</f>
        <v>25</v>
      </c>
      <c r="F605" s="47">
        <f t="shared" ca="1" si="1180"/>
        <v>2001</v>
      </c>
      <c r="G605" s="47">
        <f t="shared" ref="G605" ca="1" si="1231">VLOOKUP(INDIRECT(CHAR(39)&amp;$A605&amp;CHAR(39)&amp;"!r2c"&amp;$C605,0),variables,2,0)</f>
        <v>10829</v>
      </c>
      <c r="H605" s="50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223304000</v>
      </c>
    </row>
    <row r="606" spans="1:8" x14ac:dyDescent="0.3">
      <c r="A606" s="47" t="s">
        <v>297</v>
      </c>
      <c r="B606" s="47">
        <f t="shared" si="1198"/>
        <v>4</v>
      </c>
      <c r="C606" s="47">
        <f t="shared" si="1199"/>
        <v>85</v>
      </c>
      <c r="E606" s="47">
        <f t="shared" ref="E606" si="1232">plan_id</f>
        <v>25</v>
      </c>
      <c r="F606" s="47">
        <f t="shared" ca="1" si="1180"/>
        <v>2001</v>
      </c>
      <c r="G606" s="47">
        <f t="shared" ref="G606" ca="1" si="1233">VLOOKUP(INDIRECT(CHAR(39)&amp;$A606&amp;CHAR(39)&amp;"!r2c"&amp;$C606,0),variables,2,0)</f>
        <v>10823</v>
      </c>
      <c r="H606" s="50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4664000</v>
      </c>
    </row>
    <row r="607" spans="1:8" x14ac:dyDescent="0.3">
      <c r="A607" s="47" t="s">
        <v>297</v>
      </c>
      <c r="B607" s="47">
        <f t="shared" si="1198"/>
        <v>4</v>
      </c>
      <c r="C607" s="47">
        <f t="shared" si="1199"/>
        <v>86</v>
      </c>
      <c r="E607" s="47">
        <f t="shared" ref="E607" si="1234">plan_id</f>
        <v>25</v>
      </c>
      <c r="F607" s="47">
        <f t="shared" ca="1" si="1180"/>
        <v>2001</v>
      </c>
      <c r="G607" s="47">
        <f t="shared" ref="G607" ca="1" si="1235">VLOOKUP(INDIRECT(CHAR(39)&amp;$A607&amp;CHAR(39)&amp;"!r2c"&amp;$C607,0),variables,2,0)</f>
        <v>10798</v>
      </c>
      <c r="H607" s="50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26898000</v>
      </c>
    </row>
    <row r="608" spans="1:8" x14ac:dyDescent="0.3">
      <c r="A608" s="47" t="s">
        <v>297</v>
      </c>
      <c r="B608" s="47">
        <f t="shared" si="1198"/>
        <v>4</v>
      </c>
      <c r="C608" s="47">
        <f t="shared" si="1199"/>
        <v>87</v>
      </c>
      <c r="E608" s="47">
        <f t="shared" ref="E608" si="1236">plan_id</f>
        <v>25</v>
      </c>
      <c r="F608" s="47">
        <f t="shared" ca="1" si="1180"/>
        <v>2001</v>
      </c>
      <c r="G608" s="47">
        <f t="shared" ref="G608" ca="1" si="1237">VLOOKUP(INDIRECT(CHAR(39)&amp;$A608&amp;CHAR(39)&amp;"!r2c"&amp;$C608,0),variables,2,0)</f>
        <v>10799</v>
      </c>
      <c r="H608" s="50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3">
      <c r="A609" s="47" t="s">
        <v>297</v>
      </c>
      <c r="B609" s="47">
        <f t="shared" si="1198"/>
        <v>4</v>
      </c>
      <c r="C609" s="47">
        <f t="shared" si="1199"/>
        <v>88</v>
      </c>
      <c r="E609" s="47">
        <f t="shared" ref="E609" si="1238">plan_id</f>
        <v>25</v>
      </c>
      <c r="F609" s="47">
        <f t="shared" ca="1" si="1180"/>
        <v>2001</v>
      </c>
      <c r="G609" s="47">
        <f t="shared" ref="G609" ca="1" si="1239">VLOOKUP(INDIRECT(CHAR(39)&amp;$A609&amp;CHAR(39)&amp;"!r2c"&amp;$C609,0),variables,2,0)</f>
        <v>10800</v>
      </c>
      <c r="H609" s="50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3">
      <c r="A610" s="47" t="s">
        <v>297</v>
      </c>
      <c r="B610" s="47">
        <f t="shared" si="1198"/>
        <v>4</v>
      </c>
      <c r="C610" s="47">
        <f t="shared" si="1199"/>
        <v>89</v>
      </c>
      <c r="E610" s="47">
        <f t="shared" ref="E610" si="1240">plan_id</f>
        <v>25</v>
      </c>
      <c r="F610" s="47">
        <f t="shared" ca="1" si="1180"/>
        <v>2001</v>
      </c>
      <c r="G610" s="47">
        <f t="shared" ref="G610" ca="1" si="1241">VLOOKUP(INDIRECT(CHAR(39)&amp;$A610&amp;CHAR(39)&amp;"!r2c"&amp;$C610,0),variables,2,0)</f>
        <v>10824</v>
      </c>
      <c r="H610" s="50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3">
      <c r="A611" s="47" t="s">
        <v>297</v>
      </c>
      <c r="B611" s="47">
        <f t="shared" si="1198"/>
        <v>4</v>
      </c>
      <c r="C611" s="47">
        <f t="shared" si="1199"/>
        <v>90</v>
      </c>
      <c r="E611" s="47">
        <f t="shared" ref="E611" si="1242">plan_id</f>
        <v>25</v>
      </c>
      <c r="F611" s="47">
        <f t="shared" ca="1" si="1180"/>
        <v>2001</v>
      </c>
      <c r="G611" s="47">
        <f t="shared" ref="G611" ca="1" si="1243">VLOOKUP(INDIRECT(CHAR(39)&amp;$A611&amp;CHAR(39)&amp;"!r2c"&amp;$C611,0),variables,2,0)</f>
        <v>10825</v>
      </c>
      <c r="H611" s="50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x14ac:dyDescent="0.3">
      <c r="A612" s="47" t="s">
        <v>297</v>
      </c>
      <c r="B612" s="47">
        <f t="shared" si="1198"/>
        <v>4</v>
      </c>
      <c r="C612" s="47">
        <f t="shared" si="1199"/>
        <v>91</v>
      </c>
      <c r="E612" s="47">
        <f t="shared" ref="E612" si="1244">plan_id</f>
        <v>25</v>
      </c>
      <c r="F612" s="47">
        <f t="shared" ca="1" si="1180"/>
        <v>2001</v>
      </c>
      <c r="G612" s="47">
        <f t="shared" ref="G612" ca="1" si="1245">VLOOKUP(INDIRECT(CHAR(39)&amp;$A612&amp;CHAR(39)&amp;"!r2c"&amp;$C612,0),variables,2,0)</f>
        <v>10826</v>
      </c>
      <c r="H612" s="50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12000000</v>
      </c>
    </row>
    <row r="613" spans="1:8" x14ac:dyDescent="0.3">
      <c r="A613" s="47" t="s">
        <v>297</v>
      </c>
      <c r="B613" s="47">
        <f t="shared" si="1198"/>
        <v>4</v>
      </c>
      <c r="C613" s="47">
        <f t="shared" si="1199"/>
        <v>92</v>
      </c>
      <c r="E613" s="47">
        <f t="shared" ref="E613" si="1246">plan_id</f>
        <v>25</v>
      </c>
      <c r="F613" s="47">
        <f t="shared" ca="1" si="1180"/>
        <v>2001</v>
      </c>
      <c r="G613" s="47">
        <f t="shared" ref="G613" ca="1" si="1247">VLOOKUP(INDIRECT(CHAR(39)&amp;$A613&amp;CHAR(39)&amp;"!r2c"&amp;$C613,0),variables,2,0)</f>
        <v>10828</v>
      </c>
      <c r="H613" s="50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7898000</v>
      </c>
    </row>
    <row r="614" spans="1:8" x14ac:dyDescent="0.3">
      <c r="A614" s="47" t="s">
        <v>297</v>
      </c>
      <c r="B614" s="47">
        <f t="shared" si="1198"/>
        <v>4</v>
      </c>
      <c r="C614" s="47">
        <f t="shared" si="1199"/>
        <v>93</v>
      </c>
      <c r="E614" s="47">
        <f t="shared" ref="E614" si="1248">plan_id</f>
        <v>25</v>
      </c>
      <c r="F614" s="47">
        <f t="shared" ca="1" si="1180"/>
        <v>2001</v>
      </c>
      <c r="G614" s="47">
        <f t="shared" ref="G614" ca="1" si="1249">VLOOKUP(INDIRECT(CHAR(39)&amp;$A614&amp;CHAR(39)&amp;"!r2c"&amp;$C614,0),variables,2,0)</f>
        <v>10827</v>
      </c>
      <c r="H614" s="50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3">
      <c r="A615" s="47" t="s">
        <v>297</v>
      </c>
      <c r="B615" s="47">
        <f t="shared" ref="B615:B678" si="1250">B550+1</f>
        <v>5</v>
      </c>
      <c r="C615" s="47">
        <f t="shared" ref="C615:C678" si="1251">C524</f>
        <v>3</v>
      </c>
      <c r="E615" s="47">
        <f t="shared" ref="E615" si="1252">plan_id</f>
        <v>25</v>
      </c>
      <c r="F615" s="47">
        <f t="shared" ca="1" si="1180"/>
        <v>2002</v>
      </c>
      <c r="G615" s="47">
        <f t="shared" ref="G615" ca="1" si="1253">VLOOKUP(INDIRECT(CHAR(39)&amp;$A615&amp;CHAR(39)&amp;"!r2c"&amp;$C615,0),variables,2,0)</f>
        <v>10703</v>
      </c>
      <c r="H615" s="50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2005</v>
      </c>
    </row>
    <row r="616" spans="1:8" x14ac:dyDescent="0.3">
      <c r="A616" s="47" t="s">
        <v>297</v>
      </c>
      <c r="B616" s="47">
        <f t="shared" si="1250"/>
        <v>5</v>
      </c>
      <c r="C616" s="47">
        <f t="shared" si="1251"/>
        <v>4</v>
      </c>
      <c r="E616" s="47">
        <f t="shared" ref="E616" si="1254">plan_id</f>
        <v>25</v>
      </c>
      <c r="F616" s="47">
        <f t="shared" ca="1" si="1180"/>
        <v>2002</v>
      </c>
      <c r="G616" s="47">
        <f t="shared" ref="G616" ca="1" si="1255">VLOOKUP(INDIRECT(CHAR(39)&amp;$A616&amp;CHAR(39)&amp;"!r2c"&amp;$C616,0),variables,2,0)</f>
        <v>10845</v>
      </c>
      <c r="H616" s="50" t="str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MERCER Human Resource Consulting</v>
      </c>
    </row>
    <row r="617" spans="1:8" x14ac:dyDescent="0.3">
      <c r="A617" s="47" t="s">
        <v>297</v>
      </c>
      <c r="B617" s="47">
        <f t="shared" si="1250"/>
        <v>5</v>
      </c>
      <c r="C617" s="47">
        <f t="shared" si="1251"/>
        <v>5</v>
      </c>
      <c r="E617" s="47">
        <f t="shared" ref="E617" si="1256">plan_id</f>
        <v>25</v>
      </c>
      <c r="F617" s="47">
        <f t="shared" ca="1" si="1180"/>
        <v>2002</v>
      </c>
      <c r="G617" s="47">
        <f t="shared" ref="G617" ca="1" si="1257">VLOOKUP(INDIRECT(CHAR(39)&amp;$A617&amp;CHAR(39)&amp;"!r2c"&amp;$C617,0),variables,2,0)</f>
        <v>10924</v>
      </c>
      <c r="H617" s="50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0.2014</v>
      </c>
    </row>
    <row r="618" spans="1:8" x14ac:dyDescent="0.3">
      <c r="A618" s="47" t="s">
        <v>297</v>
      </c>
      <c r="B618" s="47">
        <f t="shared" si="1250"/>
        <v>5</v>
      </c>
      <c r="C618" s="47">
        <f t="shared" si="1251"/>
        <v>6</v>
      </c>
      <c r="E618" s="47">
        <f t="shared" ref="E618" si="1258">plan_id</f>
        <v>25</v>
      </c>
      <c r="F618" s="47">
        <f t="shared" ca="1" si="1180"/>
        <v>2002</v>
      </c>
      <c r="G618" s="47">
        <f t="shared" ref="G618" ca="1" si="1259">VLOOKUP(INDIRECT(CHAR(39)&amp;$A618&amp;CHAR(39)&amp;"!r2c"&amp;$C618,0),variables,2,0)</f>
        <v>10925</v>
      </c>
      <c r="H618" s="50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0.1331</v>
      </c>
    </row>
    <row r="619" spans="1:8" x14ac:dyDescent="0.3">
      <c r="A619" s="47" t="s">
        <v>297</v>
      </c>
      <c r="B619" s="47">
        <f t="shared" si="1250"/>
        <v>5</v>
      </c>
      <c r="C619" s="47">
        <f t="shared" si="1251"/>
        <v>7</v>
      </c>
      <c r="E619" s="47">
        <f t="shared" ref="E619" si="1260">plan_id</f>
        <v>25</v>
      </c>
      <c r="F619" s="47">
        <f t="shared" ca="1" si="1180"/>
        <v>2002</v>
      </c>
      <c r="G619" s="47">
        <f t="shared" ref="G619" ca="1" si="1261">VLOOKUP(INDIRECT(CHAR(39)&amp;$A619&amp;CHAR(39)&amp;"!r2c"&amp;$C619,0),variables,2,0)</f>
        <v>10926</v>
      </c>
      <c r="H619" s="50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6.83E-2</v>
      </c>
    </row>
    <row r="620" spans="1:8" x14ac:dyDescent="0.3">
      <c r="A620" s="47" t="s">
        <v>297</v>
      </c>
      <c r="B620" s="47">
        <f t="shared" si="1250"/>
        <v>5</v>
      </c>
      <c r="C620" s="47">
        <f t="shared" si="1251"/>
        <v>8</v>
      </c>
      <c r="E620" s="47">
        <f t="shared" ref="E620" si="1262">plan_id</f>
        <v>25</v>
      </c>
      <c r="F620" s="47">
        <f t="shared" ca="1" si="1180"/>
        <v>2002</v>
      </c>
      <c r="G620" s="47">
        <f t="shared" ref="G620" ca="1" si="1263">VLOOKUP(INDIRECT(CHAR(39)&amp;$A620&amp;CHAR(39)&amp;"!r2c"&amp;$C620,0),variables,2,0)</f>
        <v>10704</v>
      </c>
      <c r="H620" s="50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162735000</v>
      </c>
    </row>
    <row r="621" spans="1:8" x14ac:dyDescent="0.3">
      <c r="A621" s="47" t="s">
        <v>297</v>
      </c>
      <c r="B621" s="47">
        <f t="shared" si="1250"/>
        <v>5</v>
      </c>
      <c r="C621" s="47">
        <f t="shared" si="1251"/>
        <v>9</v>
      </c>
      <c r="E621" s="47">
        <f t="shared" ref="E621" si="1264">plan_id</f>
        <v>25</v>
      </c>
      <c r="F621" s="47">
        <f t="shared" ca="1" si="1180"/>
        <v>2002</v>
      </c>
      <c r="G621" s="47">
        <f t="shared" ref="G621" ca="1" si="1265">VLOOKUP(INDIRECT(CHAR(39)&amp;$A621&amp;CHAR(39)&amp;"!r2c"&amp;$C621,0),variables,2,0)</f>
        <v>10928</v>
      </c>
      <c r="H621" s="50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0.11600000000000001</v>
      </c>
    </row>
    <row r="622" spans="1:8" x14ac:dyDescent="0.3">
      <c r="A622" s="47" t="s">
        <v>297</v>
      </c>
      <c r="B622" s="47">
        <f t="shared" si="1250"/>
        <v>5</v>
      </c>
      <c r="C622" s="47">
        <f t="shared" si="1251"/>
        <v>10</v>
      </c>
      <c r="E622" s="47">
        <f t="shared" ref="E622" si="1266">plan_id</f>
        <v>25</v>
      </c>
      <c r="F622" s="47">
        <f t="shared" ca="1" si="1180"/>
        <v>2002</v>
      </c>
      <c r="G622" s="47">
        <f t="shared" ref="G622" ca="1" si="1267">VLOOKUP(INDIRECT(CHAR(39)&amp;$A622&amp;CHAR(39)&amp;"!r2c"&amp;$C622,0),variables,2,0)</f>
        <v>10929</v>
      </c>
      <c r="H622" s="50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0.11600000000000001</v>
      </c>
    </row>
    <row r="623" spans="1:8" x14ac:dyDescent="0.3">
      <c r="A623" s="47" t="s">
        <v>297</v>
      </c>
      <c r="B623" s="47">
        <f t="shared" si="1250"/>
        <v>5</v>
      </c>
      <c r="C623" s="47">
        <f t="shared" si="1251"/>
        <v>11</v>
      </c>
      <c r="E623" s="47">
        <f t="shared" ref="E623" si="1268">plan_id</f>
        <v>25</v>
      </c>
      <c r="F623" s="47">
        <f t="shared" ca="1" si="1180"/>
        <v>2002</v>
      </c>
      <c r="G623" s="47">
        <f t="shared" ref="G623" ca="1" si="1269">VLOOKUP(INDIRECT(CHAR(39)&amp;$A623&amp;CHAR(39)&amp;"!r2c"&amp;$C623,0),variables,2,0)</f>
        <v>10930</v>
      </c>
      <c r="H623" s="50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3">
      <c r="A624" s="47" t="s">
        <v>297</v>
      </c>
      <c r="B624" s="47">
        <f t="shared" si="1250"/>
        <v>5</v>
      </c>
      <c r="C624" s="47">
        <f t="shared" si="1251"/>
        <v>12</v>
      </c>
      <c r="E624" s="47">
        <f t="shared" ref="E624" si="1270">plan_id</f>
        <v>25</v>
      </c>
      <c r="F624" s="47">
        <f t="shared" ca="1" si="1180"/>
        <v>2002</v>
      </c>
      <c r="G624" s="47">
        <f t="shared" ref="G624" ca="1" si="1271">VLOOKUP(INDIRECT(CHAR(39)&amp;$A624&amp;CHAR(39)&amp;"!r2c"&amp;$C624,0),variables,2,0)</f>
        <v>10705</v>
      </c>
      <c r="H624" s="50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71558000</v>
      </c>
    </row>
    <row r="625" spans="1:8" x14ac:dyDescent="0.3">
      <c r="A625" s="47" t="s">
        <v>297</v>
      </c>
      <c r="B625" s="47">
        <f t="shared" si="1250"/>
        <v>5</v>
      </c>
      <c r="C625" s="47">
        <f t="shared" si="1251"/>
        <v>13</v>
      </c>
      <c r="E625" s="47">
        <f t="shared" ref="E625" si="1272">plan_id</f>
        <v>25</v>
      </c>
      <c r="F625" s="47">
        <f t="shared" ca="1" si="1180"/>
        <v>2002</v>
      </c>
      <c r="G625" s="47">
        <f t="shared" ref="G625" ca="1" si="1273">VLOOKUP(INDIRECT(CHAR(39)&amp;$A625&amp;CHAR(39)&amp;"!r2c"&amp;$C625,0),variables,2,0)</f>
        <v>10842</v>
      </c>
      <c r="H625" s="50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3">
      <c r="A626" s="47" t="s">
        <v>297</v>
      </c>
      <c r="B626" s="47">
        <f t="shared" si="1250"/>
        <v>5</v>
      </c>
      <c r="C626" s="47">
        <f t="shared" si="1251"/>
        <v>14</v>
      </c>
      <c r="E626" s="47">
        <f t="shared" ref="E626" si="1274">plan_id</f>
        <v>25</v>
      </c>
      <c r="F626" s="47">
        <f t="shared" ca="1" si="1180"/>
        <v>2002</v>
      </c>
      <c r="G626" s="47">
        <f t="shared" ref="G626" ca="1" si="1275">VLOOKUP(INDIRECT(CHAR(39)&amp;$A626&amp;CHAR(39)&amp;"!r2c"&amp;$C626,0),variables,2,0)</f>
        <v>10843</v>
      </c>
      <c r="H626" s="50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x14ac:dyDescent="0.3">
      <c r="A627" s="47" t="s">
        <v>297</v>
      </c>
      <c r="B627" s="47">
        <f t="shared" si="1250"/>
        <v>5</v>
      </c>
      <c r="C627" s="47">
        <f t="shared" si="1251"/>
        <v>15</v>
      </c>
      <c r="E627" s="47">
        <f t="shared" ref="E627" si="1276">plan_id</f>
        <v>25</v>
      </c>
      <c r="F627" s="47">
        <f t="shared" ca="1" si="1180"/>
        <v>2002</v>
      </c>
      <c r="G627" s="47">
        <f t="shared" ref="G627" ca="1" si="1277">VLOOKUP(INDIRECT(CHAR(39)&amp;$A627&amp;CHAR(39)&amp;"!r2c"&amp;$C627,0),variables,2,0)</f>
        <v>10931</v>
      </c>
      <c r="H627" s="50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3">
      <c r="A628" s="47" t="s">
        <v>297</v>
      </c>
      <c r="B628" s="47">
        <f t="shared" si="1250"/>
        <v>5</v>
      </c>
      <c r="C628" s="47">
        <f t="shared" si="1251"/>
        <v>16</v>
      </c>
      <c r="E628" s="47">
        <f t="shared" ref="E628" si="1278">plan_id</f>
        <v>25</v>
      </c>
      <c r="F628" s="47">
        <f t="shared" ca="1" si="1180"/>
        <v>2002</v>
      </c>
      <c r="G628" s="47">
        <f t="shared" ref="G628" ca="1" si="1279">VLOOKUP(INDIRECT(CHAR(39)&amp;$A628&amp;CHAR(39)&amp;"!r2c"&amp;$C628,0),variables,2,0)</f>
        <v>10932</v>
      </c>
      <c r="H628" s="50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3">
      <c r="A629" s="47" t="s">
        <v>297</v>
      </c>
      <c r="B629" s="47">
        <f t="shared" si="1250"/>
        <v>5</v>
      </c>
      <c r="C629" s="47">
        <f t="shared" si="1251"/>
        <v>17</v>
      </c>
      <c r="E629" s="47">
        <f t="shared" ref="E629" si="1280">plan_id</f>
        <v>25</v>
      </c>
      <c r="F629" s="47">
        <f t="shared" ca="1" si="1180"/>
        <v>2002</v>
      </c>
      <c r="G629" s="47">
        <f t="shared" ref="G629" ca="1" si="1281">VLOOKUP(INDIRECT(CHAR(39)&amp;$A629&amp;CHAR(39)&amp;"!r2c"&amp;$C629,0),variables,2,0)</f>
        <v>10933</v>
      </c>
      <c r="H629" s="50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0.24909999999999999</v>
      </c>
    </row>
    <row r="630" spans="1:8" x14ac:dyDescent="0.3">
      <c r="A630" s="47" t="s">
        <v>297</v>
      </c>
      <c r="B630" s="47">
        <f t="shared" si="1250"/>
        <v>5</v>
      </c>
      <c r="C630" s="47">
        <f t="shared" si="1251"/>
        <v>18</v>
      </c>
      <c r="E630" s="47">
        <f t="shared" ref="E630" si="1282">plan_id</f>
        <v>25</v>
      </c>
      <c r="F630" s="47">
        <f t="shared" ca="1" si="1180"/>
        <v>2002</v>
      </c>
      <c r="G630" s="47">
        <f t="shared" ref="G630" ca="1" si="1283">VLOOKUP(INDIRECT(CHAR(39)&amp;$A630&amp;CHAR(39)&amp;"!r2c"&amp;$C630,0),variables,2,0)</f>
        <v>10934</v>
      </c>
      <c r="H630" s="50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6.83E-2</v>
      </c>
    </row>
    <row r="631" spans="1:8" x14ac:dyDescent="0.3">
      <c r="A631" s="47" t="s">
        <v>297</v>
      </c>
      <c r="B631" s="47">
        <f t="shared" si="1250"/>
        <v>5</v>
      </c>
      <c r="C631" s="47">
        <f t="shared" si="1251"/>
        <v>19</v>
      </c>
      <c r="E631" s="47">
        <f t="shared" ref="E631" si="1284">plan_id</f>
        <v>25</v>
      </c>
      <c r="F631" s="47">
        <f t="shared" ca="1" si="1180"/>
        <v>2002</v>
      </c>
      <c r="G631" s="47">
        <f t="shared" ref="G631" ca="1" si="1285">VLOOKUP(INDIRECT(CHAR(39)&amp;$A631&amp;CHAR(39)&amp;"!r2c"&amp;$C631,0),variables,2,0)</f>
        <v>10935</v>
      </c>
      <c r="H631" s="50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Range</v>
      </c>
    </row>
    <row r="632" spans="1:8" x14ac:dyDescent="0.3">
      <c r="A632" s="47" t="s">
        <v>297</v>
      </c>
      <c r="B632" s="47">
        <f t="shared" si="1250"/>
        <v>5</v>
      </c>
      <c r="C632" s="47">
        <f t="shared" si="1251"/>
        <v>20</v>
      </c>
      <c r="E632" s="47">
        <f t="shared" ref="E632" si="1286">plan_id</f>
        <v>25</v>
      </c>
      <c r="F632" s="47">
        <f t="shared" ca="1" si="1180"/>
        <v>2002</v>
      </c>
      <c r="G632" s="47">
        <f t="shared" ref="G632" ca="1" si="1287">VLOOKUP(INDIRECT(CHAR(39)&amp;$A632&amp;CHAR(39)&amp;"!r2c"&amp;$C632,0),variables,2,0)</f>
        <v>10937</v>
      </c>
      <c r="H632" s="50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3">
      <c r="A633" s="47" t="s">
        <v>297</v>
      </c>
      <c r="B633" s="47">
        <f t="shared" si="1250"/>
        <v>5</v>
      </c>
      <c r="C633" s="47">
        <f t="shared" si="1251"/>
        <v>21</v>
      </c>
      <c r="E633" s="47">
        <f t="shared" ref="E633" si="1288">plan_id</f>
        <v>25</v>
      </c>
      <c r="F633" s="47">
        <f t="shared" ca="1" si="1180"/>
        <v>2002</v>
      </c>
      <c r="G633" s="47">
        <f t="shared" ref="G633" ca="1" si="1289">VLOOKUP(INDIRECT(CHAR(39)&amp;$A633&amp;CHAR(39)&amp;"!r2c"&amp;$C633,0),variables,2,0)</f>
        <v>10938</v>
      </c>
      <c r="H633" s="50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3">
      <c r="A634" s="47" t="s">
        <v>297</v>
      </c>
      <c r="B634" s="47">
        <f t="shared" si="1250"/>
        <v>5</v>
      </c>
      <c r="C634" s="47">
        <f t="shared" si="1251"/>
        <v>22</v>
      </c>
      <c r="E634" s="47">
        <f t="shared" ref="E634" si="1290">plan_id</f>
        <v>25</v>
      </c>
      <c r="F634" s="47">
        <f t="shared" ca="1" si="1180"/>
        <v>2002</v>
      </c>
      <c r="G634" s="47">
        <f t="shared" ref="G634" ca="1" si="1291">VLOOKUP(INDIRECT(CHAR(39)&amp;$A634&amp;CHAR(39)&amp;"!r2c"&amp;$C634,0),variables,2,0)</f>
        <v>11007</v>
      </c>
      <c r="H634" s="50" t="str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Police/Fire members- 2% for 10 years, 2.5% for over 10 years ; Others-  2% for 10 years, 2.25% for next 10 years, and 2.5% for service earned on/after 07/01/86. All service before that at 2%.</v>
      </c>
    </row>
    <row r="635" spans="1:8" x14ac:dyDescent="0.3">
      <c r="A635" s="47" t="s">
        <v>297</v>
      </c>
      <c r="B635" s="47">
        <f t="shared" si="1250"/>
        <v>5</v>
      </c>
      <c r="C635" s="47">
        <f t="shared" si="1251"/>
        <v>23</v>
      </c>
      <c r="E635" s="47">
        <f t="shared" ref="E635" si="1292">plan_id</f>
        <v>25</v>
      </c>
      <c r="F635" s="47">
        <f t="shared" ca="1" si="1180"/>
        <v>2002</v>
      </c>
      <c r="G635" s="47">
        <f t="shared" ref="G635" ca="1" si="1293">VLOOKUP(INDIRECT(CHAR(39)&amp;$A635&amp;CHAR(39)&amp;"!r2c"&amp;$C635,0),variables,2,0)</f>
        <v>10941</v>
      </c>
      <c r="H635" s="50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Yes</v>
      </c>
    </row>
    <row r="636" spans="1:8" x14ac:dyDescent="0.3">
      <c r="A636" s="47" t="s">
        <v>297</v>
      </c>
      <c r="B636" s="47">
        <f t="shared" si="1250"/>
        <v>5</v>
      </c>
      <c r="C636" s="47">
        <f t="shared" si="1251"/>
        <v>24</v>
      </c>
      <c r="E636" s="47">
        <f t="shared" ref="E636" si="1294">plan_id</f>
        <v>25</v>
      </c>
      <c r="F636" s="47">
        <f t="shared" ca="1" si="1180"/>
        <v>2002</v>
      </c>
      <c r="G636" s="47">
        <f t="shared" ref="G636" ca="1" si="1295">VLOOKUP(INDIRECT(CHAR(39)&amp;$A636&amp;CHAR(39)&amp;"!r2c"&amp;$C636,0),variables,2,0)</f>
        <v>10942</v>
      </c>
      <c r="H636" s="50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0</v>
      </c>
    </row>
    <row r="637" spans="1:8" x14ac:dyDescent="0.3">
      <c r="A637" s="47" t="s">
        <v>297</v>
      </c>
      <c r="B637" s="47">
        <f t="shared" si="1250"/>
        <v>5</v>
      </c>
      <c r="C637" s="47">
        <f t="shared" si="1251"/>
        <v>25</v>
      </c>
      <c r="E637" s="47">
        <f t="shared" ref="E637" si="1296">plan_id</f>
        <v>25</v>
      </c>
      <c r="F637" s="47">
        <f t="shared" ca="1" si="1180"/>
        <v>2002</v>
      </c>
      <c r="G637" s="47">
        <f t="shared" ref="G637" ca="1" si="1297">VLOOKUP(INDIRECT(CHAR(39)&amp;$A637&amp;CHAR(39)&amp;"!r2c"&amp;$C637,0),variables,2,0)</f>
        <v>10701</v>
      </c>
      <c r="H637" s="50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</row>
    <row r="638" spans="1:8" x14ac:dyDescent="0.3">
      <c r="A638" s="47" t="s">
        <v>297</v>
      </c>
      <c r="B638" s="47">
        <f t="shared" si="1250"/>
        <v>5</v>
      </c>
      <c r="C638" s="47">
        <f t="shared" si="1251"/>
        <v>26</v>
      </c>
      <c r="E638" s="47">
        <f t="shared" ref="E638" si="1298">plan_id</f>
        <v>25</v>
      </c>
      <c r="F638" s="47">
        <f t="shared" ca="1" si="1180"/>
        <v>2002</v>
      </c>
      <c r="G638" s="47">
        <f t="shared" ref="G638" ca="1" si="1299">VLOOKUP(INDIRECT(CHAR(39)&amp;$A638&amp;CHAR(39)&amp;"!r2c"&amp;$C638,0),variables,2,0)</f>
        <v>10702</v>
      </c>
      <c r="H638" s="50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3">
      <c r="A639" s="47" t="s">
        <v>297</v>
      </c>
      <c r="B639" s="47">
        <f t="shared" si="1250"/>
        <v>5</v>
      </c>
      <c r="C639" s="47">
        <f t="shared" si="1251"/>
        <v>27</v>
      </c>
      <c r="E639" s="47">
        <f t="shared" ref="E639" si="1300">plan_id</f>
        <v>25</v>
      </c>
      <c r="F639" s="47">
        <f t="shared" ca="1" si="1180"/>
        <v>2002</v>
      </c>
      <c r="G639" s="47">
        <f t="shared" ref="G639" ca="1" si="1301">VLOOKUP(INDIRECT(CHAR(39)&amp;$A639&amp;CHAR(39)&amp;"!r2c"&amp;$C639,0),variables,2,0)</f>
        <v>10943</v>
      </c>
      <c r="H639" s="50" t="str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 xml:space="preserve">Higher of 10% of base benefits or $50 </v>
      </c>
    </row>
    <row r="640" spans="1:8" x14ac:dyDescent="0.3">
      <c r="A640" s="47" t="s">
        <v>297</v>
      </c>
      <c r="B640" s="47">
        <f t="shared" si="1250"/>
        <v>5</v>
      </c>
      <c r="C640" s="47">
        <f t="shared" si="1251"/>
        <v>28</v>
      </c>
      <c r="E640" s="47">
        <f t="shared" ref="E640" si="1302">plan_id</f>
        <v>25</v>
      </c>
      <c r="F640" s="47">
        <f t="shared" ca="1" si="1180"/>
        <v>2002</v>
      </c>
      <c r="G640" s="47">
        <f t="shared" ref="G640" ca="1" si="1303">VLOOKUP(INDIRECT(CHAR(39)&amp;$A640&amp;CHAR(39)&amp;"!r2c"&amp;$C640,0),variables,2,0)</f>
        <v>10944</v>
      </c>
      <c r="H640" s="50" t="str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No</v>
      </c>
    </row>
    <row r="641" spans="1:8" x14ac:dyDescent="0.3">
      <c r="A641" s="47" t="s">
        <v>297</v>
      </c>
      <c r="B641" s="47">
        <f t="shared" si="1250"/>
        <v>5</v>
      </c>
      <c r="C641" s="47">
        <f t="shared" si="1251"/>
        <v>29</v>
      </c>
      <c r="E641" s="47">
        <f t="shared" ref="E641" si="1304">plan_id</f>
        <v>25</v>
      </c>
      <c r="F641" s="47">
        <f t="shared" ca="1" si="1180"/>
        <v>2002</v>
      </c>
      <c r="G641" s="47">
        <f t="shared" ref="G641" ca="1" si="1305">VLOOKUP(INDIRECT(CHAR(39)&amp;$A641&amp;CHAR(39)&amp;"!r2c"&amp;$C641,0),variables,2,0)</f>
        <v>10945</v>
      </c>
      <c r="H641" s="50" t="str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No</v>
      </c>
    </row>
    <row r="642" spans="1:8" x14ac:dyDescent="0.3">
      <c r="A642" s="47" t="s">
        <v>297</v>
      </c>
      <c r="B642" s="47">
        <f t="shared" si="1250"/>
        <v>5</v>
      </c>
      <c r="C642" s="47">
        <f t="shared" si="1251"/>
        <v>30</v>
      </c>
      <c r="E642" s="47">
        <f t="shared" ref="E642" si="1306">plan_id</f>
        <v>25</v>
      </c>
      <c r="F642" s="47">
        <f t="shared" ca="1" si="1180"/>
        <v>2002</v>
      </c>
      <c r="G642" s="47">
        <f t="shared" ref="G642" ca="1" si="1307">VLOOKUP(INDIRECT(CHAR(39)&amp;$A642&amp;CHAR(39)&amp;"!r2c"&amp;$C642,0),variables,2,0)</f>
        <v>10947</v>
      </c>
      <c r="H642" s="50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x14ac:dyDescent="0.3">
      <c r="A643" s="47" t="s">
        <v>297</v>
      </c>
      <c r="B643" s="47">
        <f t="shared" si="1250"/>
        <v>5</v>
      </c>
      <c r="C643" s="47">
        <f t="shared" si="1251"/>
        <v>31</v>
      </c>
      <c r="E643" s="47">
        <f t="shared" ref="E643" si="1308">plan_id</f>
        <v>25</v>
      </c>
      <c r="F643" s="47">
        <f t="shared" ca="1" si="1180"/>
        <v>2002</v>
      </c>
      <c r="G643" s="47">
        <f t="shared" ref="G643" ca="1" si="1309">VLOOKUP(INDIRECT(CHAR(39)&amp;$A643&amp;CHAR(39)&amp;"!r2c"&amp;$C643,0),variables,2,0)</f>
        <v>10948</v>
      </c>
      <c r="H643" s="50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Yes</v>
      </c>
    </row>
    <row r="644" spans="1:8" x14ac:dyDescent="0.3">
      <c r="A644" s="47" t="s">
        <v>297</v>
      </c>
      <c r="B644" s="47">
        <f t="shared" si="1250"/>
        <v>5</v>
      </c>
      <c r="C644" s="47">
        <f t="shared" si="1251"/>
        <v>32</v>
      </c>
      <c r="E644" s="47">
        <f t="shared" ref="E644" si="1310">plan_id</f>
        <v>25</v>
      </c>
      <c r="F644" s="47">
        <f t="shared" ca="1" si="1180"/>
        <v>2002</v>
      </c>
      <c r="G644" s="47">
        <f t="shared" ref="G644" ca="1" si="1311">VLOOKUP(INDIRECT(CHAR(39)&amp;$A644&amp;CHAR(39)&amp;"!r2c"&amp;$C644,0),variables,2,0)</f>
        <v>10949</v>
      </c>
      <c r="H644" s="50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No</v>
      </c>
    </row>
    <row r="645" spans="1:8" x14ac:dyDescent="0.3">
      <c r="A645" s="47" t="s">
        <v>297</v>
      </c>
      <c r="B645" s="47">
        <f t="shared" si="1250"/>
        <v>5</v>
      </c>
      <c r="C645" s="47">
        <f t="shared" si="1251"/>
        <v>33</v>
      </c>
      <c r="E645" s="47">
        <f t="shared" ref="E645" si="1312">plan_id</f>
        <v>25</v>
      </c>
      <c r="F645" s="47">
        <f t="shared" ca="1" si="1180"/>
        <v>2002</v>
      </c>
      <c r="G645" s="47">
        <f t="shared" ref="G645" ca="1" si="1313">VLOOKUP(INDIRECT(CHAR(39)&amp;$A645&amp;CHAR(39)&amp;"!r2c"&amp;$C645,0),variables,2,0)</f>
        <v>10951</v>
      </c>
      <c r="H645" s="50" t="str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No</v>
      </c>
    </row>
    <row r="646" spans="1:8" x14ac:dyDescent="0.3">
      <c r="A646" s="47" t="s">
        <v>297</v>
      </c>
      <c r="B646" s="47">
        <f t="shared" si="1250"/>
        <v>5</v>
      </c>
      <c r="C646" s="47">
        <f t="shared" si="1251"/>
        <v>34</v>
      </c>
      <c r="E646" s="47">
        <f t="shared" ref="E646" si="1314">plan_id</f>
        <v>25</v>
      </c>
      <c r="F646" s="47">
        <f t="shared" ca="1" si="1180"/>
        <v>2002</v>
      </c>
      <c r="G646" s="47">
        <f t="shared" ref="G646" ca="1" si="1315">VLOOKUP(INDIRECT(CHAR(39)&amp;$A646&amp;CHAR(39)&amp;"!r2c"&amp;$C646,0),variables,2,0)</f>
        <v>10950</v>
      </c>
      <c r="H646" s="50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0</v>
      </c>
    </row>
    <row r="647" spans="1:8" x14ac:dyDescent="0.3">
      <c r="A647" s="47" t="s">
        <v>297</v>
      </c>
      <c r="B647" s="47">
        <f t="shared" si="1250"/>
        <v>5</v>
      </c>
      <c r="C647" s="47">
        <f t="shared" si="1251"/>
        <v>35</v>
      </c>
      <c r="E647" s="47">
        <f t="shared" ref="E647" si="1316">plan_id</f>
        <v>25</v>
      </c>
      <c r="F647" s="47">
        <f t="shared" ca="1" si="1180"/>
        <v>2002</v>
      </c>
      <c r="G647" s="47">
        <f t="shared" ref="G647" ca="1" si="1317">VLOOKUP(INDIRECT(CHAR(39)&amp;$A647&amp;CHAR(39)&amp;"!r2c"&amp;$C647,0),variables,2,0)</f>
        <v>10954</v>
      </c>
      <c r="H647" s="50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3.5000000000000003E-2</v>
      </c>
    </row>
    <row r="648" spans="1:8" x14ac:dyDescent="0.3">
      <c r="A648" s="47" t="s">
        <v>297</v>
      </c>
      <c r="B648" s="47">
        <f t="shared" si="1250"/>
        <v>5</v>
      </c>
      <c r="C648" s="47">
        <f t="shared" si="1251"/>
        <v>36</v>
      </c>
      <c r="E648" s="47">
        <f t="shared" ref="E648" si="1318">plan_id</f>
        <v>25</v>
      </c>
      <c r="F648" s="47">
        <f t="shared" ca="1" si="1180"/>
        <v>2002</v>
      </c>
      <c r="G648" s="47">
        <f t="shared" ref="G648" ca="1" si="1319">VLOOKUP(INDIRECT(CHAR(39)&amp;$A648&amp;CHAR(39)&amp;"!r2c"&amp;$C648,0),variables,2,0)</f>
        <v>10955</v>
      </c>
      <c r="H648" s="50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8.2500000000000004E-2</v>
      </c>
    </row>
    <row r="649" spans="1:8" x14ac:dyDescent="0.3">
      <c r="A649" s="47" t="s">
        <v>297</v>
      </c>
      <c r="B649" s="47">
        <f t="shared" si="1250"/>
        <v>5</v>
      </c>
      <c r="C649" s="47">
        <f t="shared" si="1251"/>
        <v>37</v>
      </c>
      <c r="E649" s="47">
        <f t="shared" ref="E649" si="1320">plan_id</f>
        <v>25</v>
      </c>
      <c r="F649" s="47">
        <f t="shared" ca="1" si="1180"/>
        <v>2002</v>
      </c>
      <c r="G649" s="47">
        <f t="shared" ref="G649" ca="1" si="1321">VLOOKUP(INDIRECT(CHAR(39)&amp;$A649&amp;CHAR(39)&amp;"!r2c"&amp;$C649,0),variables,2,0)</f>
        <v>10956</v>
      </c>
      <c r="H649" s="50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</v>
      </c>
    </row>
    <row r="650" spans="1:8" x14ac:dyDescent="0.3">
      <c r="A650" s="47" t="s">
        <v>297</v>
      </c>
      <c r="B650" s="47">
        <f t="shared" si="1250"/>
        <v>5</v>
      </c>
      <c r="C650" s="47">
        <f t="shared" si="1251"/>
        <v>38</v>
      </c>
      <c r="E650" s="47">
        <f t="shared" ref="E650" si="1322">plan_id</f>
        <v>25</v>
      </c>
      <c r="F650" s="47">
        <f t="shared" ca="1" si="1180"/>
        <v>2002</v>
      </c>
      <c r="G650" s="47">
        <f t="shared" ref="G650" ca="1" si="1323">VLOOKUP(INDIRECT(CHAR(39)&amp;$A650&amp;CHAR(39)&amp;"!r2c"&amp;$C650,0),variables,2,0)</f>
        <v>10959</v>
      </c>
      <c r="H650" s="50" t="str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Police/Fire: Merit (first 5 years of employment) – 1.5% per year. Productivity – 1.0% per year Others: Merit (first 10 years of employment) – 1.5% per year. Productivity – 0.5% per year</v>
      </c>
    </row>
    <row r="651" spans="1:8" x14ac:dyDescent="0.3">
      <c r="A651" s="47" t="s">
        <v>297</v>
      </c>
      <c r="B651" s="47">
        <f t="shared" si="1250"/>
        <v>5</v>
      </c>
      <c r="C651" s="47">
        <f t="shared" si="1251"/>
        <v>39</v>
      </c>
      <c r="E651" s="47">
        <f t="shared" ref="E651" si="1324">plan_id</f>
        <v>25</v>
      </c>
      <c r="F651" s="47">
        <f t="shared" ca="1" si="1180"/>
        <v>2002</v>
      </c>
      <c r="G651" s="47">
        <f t="shared" ref="G651" ca="1" si="1325">VLOOKUP(INDIRECT(CHAR(39)&amp;$A651&amp;CHAR(39)&amp;"!r2c"&amp;$C651,0),variables,2,0)</f>
        <v>10962</v>
      </c>
      <c r="H651" s="50" t="str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Pg No 71</v>
      </c>
    </row>
    <row r="652" spans="1:8" x14ac:dyDescent="0.3">
      <c r="A652" s="47" t="s">
        <v>297</v>
      </c>
      <c r="B652" s="47">
        <f t="shared" si="1250"/>
        <v>5</v>
      </c>
      <c r="C652" s="47">
        <f t="shared" si="1251"/>
        <v>40</v>
      </c>
      <c r="E652" s="47">
        <f t="shared" ref="E652" si="1326">plan_id</f>
        <v>25</v>
      </c>
      <c r="F652" s="47">
        <f t="shared" ca="1" si="1180"/>
        <v>2002</v>
      </c>
      <c r="G652" s="47">
        <f t="shared" ref="G652" ca="1" si="1327">VLOOKUP(INDIRECT(CHAR(39)&amp;$A652&amp;CHAR(39)&amp;"!r2c"&amp;$C652,0),variables,2,0)</f>
        <v>10964</v>
      </c>
      <c r="H652" s="50" t="str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Pg no.73</v>
      </c>
    </row>
    <row r="653" spans="1:8" x14ac:dyDescent="0.3">
      <c r="A653" s="47" t="s">
        <v>297</v>
      </c>
      <c r="B653" s="47">
        <f t="shared" si="1250"/>
        <v>5</v>
      </c>
      <c r="C653" s="47">
        <f t="shared" si="1251"/>
        <v>41</v>
      </c>
      <c r="E653" s="47">
        <f t="shared" ref="E653" si="1328">plan_id</f>
        <v>25</v>
      </c>
      <c r="F653" s="47">
        <f t="shared" ca="1" si="1180"/>
        <v>2002</v>
      </c>
      <c r="G653" s="47">
        <f t="shared" ref="G653" ca="1" si="1329">VLOOKUP(INDIRECT(CHAR(39)&amp;$A653&amp;CHAR(39)&amp;"!r2c"&amp;$C653,0),variables,2,0)</f>
        <v>10967</v>
      </c>
      <c r="H653" s="50" t="str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1994 Group Annuity Mortality Basic table</v>
      </c>
    </row>
    <row r="654" spans="1:8" x14ac:dyDescent="0.3">
      <c r="A654" s="47" t="s">
        <v>297</v>
      </c>
      <c r="B654" s="47">
        <f t="shared" si="1250"/>
        <v>5</v>
      </c>
      <c r="C654" s="47">
        <f t="shared" si="1251"/>
        <v>42</v>
      </c>
      <c r="E654" s="47">
        <f t="shared" ref="E654" si="1330">plan_id</f>
        <v>25</v>
      </c>
      <c r="F654" s="47">
        <f t="shared" ca="1" si="1180"/>
        <v>2002</v>
      </c>
      <c r="G654" s="47">
        <f t="shared" ref="G654" ca="1" si="1331">VLOOKUP(INDIRECT(CHAR(39)&amp;$A654&amp;CHAR(39)&amp;"!r2c"&amp;$C654,0),variables,2,0)</f>
        <v>10968</v>
      </c>
      <c r="H654" s="50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1994</v>
      </c>
    </row>
    <row r="655" spans="1:8" x14ac:dyDescent="0.3">
      <c r="A655" s="47" t="s">
        <v>297</v>
      </c>
      <c r="B655" s="47">
        <f t="shared" si="1250"/>
        <v>5</v>
      </c>
      <c r="C655" s="47">
        <f t="shared" si="1251"/>
        <v>43</v>
      </c>
      <c r="E655" s="47">
        <f t="shared" ref="E655" si="1332">plan_id</f>
        <v>25</v>
      </c>
      <c r="F655" s="47">
        <f t="shared" ca="1" si="1180"/>
        <v>2002</v>
      </c>
      <c r="G655" s="47">
        <f t="shared" ref="G655" ca="1" si="1333">VLOOKUP(INDIRECT(CHAR(39)&amp;$A655&amp;CHAR(39)&amp;"!r2c"&amp;$C655,0),variables,2,0)</f>
        <v>10969</v>
      </c>
      <c r="H655" s="50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3">
      <c r="A656" s="47" t="s">
        <v>297</v>
      </c>
      <c r="B656" s="47">
        <f t="shared" si="1250"/>
        <v>5</v>
      </c>
      <c r="C656" s="47">
        <f t="shared" si="1251"/>
        <v>44</v>
      </c>
      <c r="E656" s="47">
        <f t="shared" ref="E656" si="1334">plan_id</f>
        <v>25</v>
      </c>
      <c r="F656" s="47">
        <f t="shared" ca="1" si="1180"/>
        <v>2002</v>
      </c>
      <c r="G656" s="47">
        <f t="shared" ref="G656" ca="1" si="1335">VLOOKUP(INDIRECT(CHAR(39)&amp;$A656&amp;CHAR(39)&amp;"!r2c"&amp;$C656,0),variables,2,0)</f>
        <v>10970</v>
      </c>
      <c r="H656" s="50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x14ac:dyDescent="0.3">
      <c r="A657" s="47" t="s">
        <v>297</v>
      </c>
      <c r="B657" s="47">
        <f t="shared" si="1250"/>
        <v>5</v>
      </c>
      <c r="C657" s="47">
        <f t="shared" si="1251"/>
        <v>45</v>
      </c>
      <c r="E657" s="47">
        <f t="shared" ref="E657" si="1336">plan_id</f>
        <v>25</v>
      </c>
      <c r="F657" s="47">
        <f t="shared" ca="1" si="1180"/>
        <v>2002</v>
      </c>
      <c r="G657" s="47">
        <f t="shared" ref="G657" ca="1" si="1337">VLOOKUP(INDIRECT(CHAR(39)&amp;$A657&amp;CHAR(39)&amp;"!r2c"&amp;$C657,0),variables,2,0)</f>
        <v>10971</v>
      </c>
      <c r="H657" s="50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3">
      <c r="A658" s="47" t="s">
        <v>297</v>
      </c>
      <c r="B658" s="47">
        <f t="shared" si="1250"/>
        <v>5</v>
      </c>
      <c r="C658" s="47">
        <f t="shared" si="1251"/>
        <v>46</v>
      </c>
      <c r="E658" s="47">
        <f t="shared" ref="E658" si="1338">plan_id</f>
        <v>25</v>
      </c>
      <c r="F658" s="47">
        <f t="shared" ca="1" si="1180"/>
        <v>2002</v>
      </c>
      <c r="G658" s="47">
        <f t="shared" ref="G658" ca="1" si="1339">VLOOKUP(INDIRECT(CHAR(39)&amp;$A658&amp;CHAR(39)&amp;"!r2c"&amp;$C658,0),variables,2,0)</f>
        <v>10972</v>
      </c>
      <c r="H658" s="50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Level percentage of pay</v>
      </c>
    </row>
    <row r="659" spans="1:8" x14ac:dyDescent="0.3">
      <c r="A659" s="47" t="s">
        <v>297</v>
      </c>
      <c r="B659" s="47">
        <f t="shared" si="1250"/>
        <v>5</v>
      </c>
      <c r="C659" s="47">
        <f t="shared" si="1251"/>
        <v>47</v>
      </c>
      <c r="E659" s="47">
        <f t="shared" ref="E659" si="1340">plan_id</f>
        <v>25</v>
      </c>
      <c r="F659" s="47">
        <f t="shared" ca="1" si="1180"/>
        <v>2002</v>
      </c>
      <c r="G659" s="47">
        <f t="shared" ref="G659" ca="1" si="1341">VLOOKUP(INDIRECT(CHAR(39)&amp;$A659&amp;CHAR(39)&amp;"!r2c"&amp;$C659,0),variables,2,0)</f>
        <v>10973</v>
      </c>
      <c r="H659" s="50" t="str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25 years</v>
      </c>
    </row>
    <row r="660" spans="1:8" x14ac:dyDescent="0.3">
      <c r="A660" s="47" t="s">
        <v>297</v>
      </c>
      <c r="B660" s="47">
        <f t="shared" si="1250"/>
        <v>5</v>
      </c>
      <c r="C660" s="47">
        <f t="shared" si="1251"/>
        <v>48</v>
      </c>
      <c r="E660" s="47">
        <f t="shared" ref="E660" si="1342">plan_id</f>
        <v>25</v>
      </c>
      <c r="F660" s="47">
        <f t="shared" ca="1" si="1180"/>
        <v>2002</v>
      </c>
      <c r="G660" s="47">
        <f t="shared" ref="G660" ca="1" si="1343">VLOOKUP(INDIRECT(CHAR(39)&amp;$A660&amp;CHAR(39)&amp;"!r2c"&amp;$C660,0),variables,2,0)</f>
        <v>10975</v>
      </c>
      <c r="H660" s="50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PUC</v>
      </c>
    </row>
    <row r="661" spans="1:8" x14ac:dyDescent="0.3">
      <c r="A661" s="47" t="s">
        <v>297</v>
      </c>
      <c r="B661" s="47">
        <f t="shared" si="1250"/>
        <v>5</v>
      </c>
      <c r="C661" s="47">
        <f t="shared" si="1251"/>
        <v>49</v>
      </c>
      <c r="E661" s="47">
        <f t="shared" ref="E661" si="1344">plan_id</f>
        <v>25</v>
      </c>
      <c r="F661" s="47">
        <f t="shared" ca="1" si="1180"/>
        <v>2002</v>
      </c>
      <c r="G661" s="47">
        <f t="shared" ref="G661" ca="1" si="1345">VLOOKUP(INDIRECT(CHAR(39)&amp;$A661&amp;CHAR(39)&amp;"!r2c"&amp;$C661,0),variables,2,0)</f>
        <v>10976</v>
      </c>
      <c r="H661" s="50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8.2500000000000004E-2</v>
      </c>
    </row>
    <row r="662" spans="1:8" x14ac:dyDescent="0.3">
      <c r="A662" s="47" t="s">
        <v>297</v>
      </c>
      <c r="B662" s="47">
        <f t="shared" si="1250"/>
        <v>5</v>
      </c>
      <c r="C662" s="47">
        <f t="shared" si="1251"/>
        <v>50</v>
      </c>
      <c r="E662" s="47">
        <f t="shared" ref="E662" si="1346">plan_id</f>
        <v>25</v>
      </c>
      <c r="F662" s="47">
        <f t="shared" ca="1" si="1180"/>
        <v>2002</v>
      </c>
      <c r="G662" s="47">
        <f t="shared" ref="G662" ca="1" si="1347">VLOOKUP(INDIRECT(CHAR(39)&amp;$A662&amp;CHAR(39)&amp;"!r2c"&amp;$C662,0),variables,2,0)</f>
        <v>10977</v>
      </c>
      <c r="H662" s="50" t="str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No</v>
      </c>
    </row>
    <row r="663" spans="1:8" x14ac:dyDescent="0.3">
      <c r="A663" s="47" t="s">
        <v>297</v>
      </c>
      <c r="B663" s="47">
        <f t="shared" si="1250"/>
        <v>5</v>
      </c>
      <c r="C663" s="47">
        <f t="shared" si="1251"/>
        <v>51</v>
      </c>
      <c r="E663" s="47">
        <f t="shared" ref="E663" si="1348">plan_id</f>
        <v>25</v>
      </c>
      <c r="F663" s="47">
        <f t="shared" ca="1" si="1180"/>
        <v>2002</v>
      </c>
      <c r="G663" s="47">
        <f t="shared" ref="G663" ca="1" si="1349">VLOOKUP(INDIRECT(CHAR(39)&amp;$A663&amp;CHAR(39)&amp;"!r2c"&amp;$C663,0),variables,2,0)</f>
        <v>10978</v>
      </c>
      <c r="H663" s="50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8.2500000000000004E-2</v>
      </c>
    </row>
    <row r="664" spans="1:8" x14ac:dyDescent="0.3">
      <c r="A664" s="47" t="s">
        <v>297</v>
      </c>
      <c r="B664" s="47">
        <f t="shared" si="1250"/>
        <v>5</v>
      </c>
      <c r="C664" s="47">
        <f t="shared" si="1251"/>
        <v>52</v>
      </c>
      <c r="E664" s="47">
        <f t="shared" ref="E664" si="1350">plan_id</f>
        <v>25</v>
      </c>
      <c r="F664" s="47">
        <f t="shared" ca="1" si="1180"/>
        <v>2002</v>
      </c>
      <c r="G664" s="47">
        <f t="shared" ref="G664" ca="1" si="1351">VLOOKUP(INDIRECT(CHAR(39)&amp;$A664&amp;CHAR(39)&amp;"!r2c"&amp;$C664,0),variables,2,0)</f>
        <v>10979</v>
      </c>
      <c r="H664" s="50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0</v>
      </c>
    </row>
    <row r="665" spans="1:8" x14ac:dyDescent="0.3">
      <c r="A665" s="47" t="s">
        <v>297</v>
      </c>
      <c r="B665" s="47">
        <f t="shared" si="1250"/>
        <v>5</v>
      </c>
      <c r="C665" s="47">
        <f t="shared" si="1251"/>
        <v>53</v>
      </c>
      <c r="E665" s="47">
        <f t="shared" ref="E665" si="1352">plan_id</f>
        <v>25</v>
      </c>
      <c r="F665" s="47">
        <f t="shared" ca="1" si="1180"/>
        <v>2002</v>
      </c>
      <c r="G665" s="47">
        <f t="shared" ref="G665" ca="1" si="1353">VLOOKUP(INDIRECT(CHAR(39)&amp;$A665&amp;CHAR(39)&amp;"!r2c"&amp;$C665,0),variables,2,0)</f>
        <v>10980</v>
      </c>
      <c r="H665" s="50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8.2500000000000004E-2</v>
      </c>
    </row>
    <row r="666" spans="1:8" x14ac:dyDescent="0.3">
      <c r="A666" s="47" t="s">
        <v>297</v>
      </c>
      <c r="B666" s="47">
        <f t="shared" si="1250"/>
        <v>5</v>
      </c>
      <c r="C666" s="47">
        <f t="shared" si="1251"/>
        <v>54</v>
      </c>
      <c r="E666" s="47">
        <f t="shared" ref="E666" si="1354">plan_id</f>
        <v>25</v>
      </c>
      <c r="F666" s="47">
        <f t="shared" ca="1" si="1180"/>
        <v>2002</v>
      </c>
      <c r="G666" s="47">
        <f t="shared" ref="G666" ca="1" si="1355">VLOOKUP(INDIRECT(CHAR(39)&amp;$A666&amp;CHAR(39)&amp;"!r2c"&amp;$C666,0),variables,2,0)</f>
        <v>10981</v>
      </c>
      <c r="H666" s="50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-5.6899999999999999E-2</v>
      </c>
    </row>
    <row r="667" spans="1:8" x14ac:dyDescent="0.3">
      <c r="A667" s="47" t="s">
        <v>297</v>
      </c>
      <c r="B667" s="47">
        <f t="shared" si="1250"/>
        <v>5</v>
      </c>
      <c r="C667" s="47">
        <f t="shared" si="1251"/>
        <v>55</v>
      </c>
      <c r="E667" s="47">
        <f t="shared" ref="E667" si="1356">plan_id</f>
        <v>25</v>
      </c>
      <c r="F667" s="47">
        <f t="shared" ca="1" si="1180"/>
        <v>2002</v>
      </c>
      <c r="G667" s="47">
        <f t="shared" ref="G667" ca="1" si="1357">VLOOKUP(INDIRECT(CHAR(39)&amp;$A667&amp;CHAR(39)&amp;"!r2c"&amp;$C667,0),variables,2,0)</f>
        <v>10706</v>
      </c>
      <c r="H667" s="50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7.0551679950831719E-4</v>
      </c>
    </row>
    <row r="668" spans="1:8" x14ac:dyDescent="0.3">
      <c r="A668" s="47" t="s">
        <v>297</v>
      </c>
      <c r="B668" s="47">
        <f t="shared" si="1250"/>
        <v>5</v>
      </c>
      <c r="C668" s="47">
        <f t="shared" si="1251"/>
        <v>56</v>
      </c>
      <c r="E668" s="47">
        <f t="shared" ref="E668" si="1358">plan_id</f>
        <v>25</v>
      </c>
      <c r="F668" s="47">
        <f t="shared" ca="1" si="1180"/>
        <v>2002</v>
      </c>
      <c r="G668" s="47">
        <f t="shared" ref="G668" ca="1" si="1359">VLOOKUP(INDIRECT(CHAR(39)&amp;$A668&amp;CHAR(39)&amp;"!r2c"&amp;$C668,0),variables,2,0)</f>
        <v>10983</v>
      </c>
      <c r="H668" s="50" t="str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Yes</v>
      </c>
    </row>
    <row r="669" spans="1:8" x14ac:dyDescent="0.3">
      <c r="A669" s="47" t="s">
        <v>297</v>
      </c>
      <c r="B669" s="47">
        <f t="shared" si="1250"/>
        <v>5</v>
      </c>
      <c r="C669" s="47">
        <f t="shared" si="1251"/>
        <v>57</v>
      </c>
      <c r="E669" s="47">
        <f t="shared" ref="E669" si="1360">plan_id</f>
        <v>25</v>
      </c>
      <c r="F669" s="47">
        <f t="shared" ca="1" si="1180"/>
        <v>2002</v>
      </c>
      <c r="G669" s="47">
        <f t="shared" ref="G669" ca="1" si="1361">VLOOKUP(INDIRECT(CHAR(39)&amp;$A669&amp;CHAR(39)&amp;"!r2c"&amp;$C669,0),variables,2,0)</f>
        <v>10989</v>
      </c>
      <c r="H669" s="50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4611170000</v>
      </c>
    </row>
    <row r="670" spans="1:8" x14ac:dyDescent="0.3">
      <c r="A670" s="47" t="s">
        <v>297</v>
      </c>
      <c r="B670" s="47">
        <f t="shared" si="1250"/>
        <v>5</v>
      </c>
      <c r="C670" s="47">
        <f t="shared" si="1251"/>
        <v>58</v>
      </c>
      <c r="E670" s="47">
        <f t="shared" ref="E670" si="1362">plan_id</f>
        <v>25</v>
      </c>
      <c r="F670" s="47">
        <f t="shared" ca="1" si="1180"/>
        <v>2002</v>
      </c>
      <c r="G670" s="47">
        <f t="shared" ref="G670" ca="1" si="1363">VLOOKUP(INDIRECT(CHAR(39)&amp;$A670&amp;CHAR(39)&amp;"!r2c"&amp;$C670,0),variables,2,0)</f>
        <v>10990</v>
      </c>
      <c r="H670" s="50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6133182000</v>
      </c>
    </row>
    <row r="671" spans="1:8" x14ac:dyDescent="0.3">
      <c r="A671" s="47" t="s">
        <v>297</v>
      </c>
      <c r="B671" s="47">
        <f t="shared" si="1250"/>
        <v>5</v>
      </c>
      <c r="C671" s="47">
        <f t="shared" si="1251"/>
        <v>59</v>
      </c>
      <c r="E671" s="47">
        <f t="shared" ref="E671" si="1364">plan_id</f>
        <v>25</v>
      </c>
      <c r="F671" s="47">
        <f t="shared" ca="1" si="1180"/>
        <v>2002</v>
      </c>
      <c r="G671" s="47">
        <f t="shared" ref="G671" ca="1" si="1365">VLOOKUP(INDIRECT(CHAR(39)&amp;$A671&amp;CHAR(39)&amp;"!r2c"&amp;$C671,0),variables,2,0)</f>
        <v>10991</v>
      </c>
      <c r="H671" s="50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1522012000</v>
      </c>
    </row>
    <row r="672" spans="1:8" x14ac:dyDescent="0.3">
      <c r="A672" s="47" t="s">
        <v>297</v>
      </c>
      <c r="B672" s="47">
        <f t="shared" si="1250"/>
        <v>5</v>
      </c>
      <c r="C672" s="47">
        <f t="shared" si="1251"/>
        <v>60</v>
      </c>
      <c r="E672" s="47">
        <f t="shared" ref="E672" si="1366">plan_id</f>
        <v>25</v>
      </c>
      <c r="F672" s="47">
        <f t="shared" ca="1" si="1180"/>
        <v>2002</v>
      </c>
      <c r="G672" s="47">
        <f t="shared" ref="G672" ca="1" si="1367">VLOOKUP(INDIRECT(CHAR(39)&amp;$A672&amp;CHAR(39)&amp;"!r2c"&amp;$C672,0),variables,2,0)</f>
        <v>10992</v>
      </c>
      <c r="H672" s="50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0.752</v>
      </c>
    </row>
    <row r="673" spans="1:8" x14ac:dyDescent="0.3">
      <c r="A673" s="47" t="s">
        <v>297</v>
      </c>
      <c r="B673" s="47">
        <f t="shared" si="1250"/>
        <v>5</v>
      </c>
      <c r="C673" s="47">
        <f t="shared" si="1251"/>
        <v>61</v>
      </c>
      <c r="E673" s="47">
        <f t="shared" ref="E673" si="1368">plan_id</f>
        <v>25</v>
      </c>
      <c r="F673" s="47">
        <f t="shared" ca="1" si="1180"/>
        <v>2002</v>
      </c>
      <c r="G673" s="47">
        <f t="shared" ref="G673" ca="1" si="1369">VLOOKUP(INDIRECT(CHAR(39)&amp;$A673&amp;CHAR(39)&amp;"!r2c"&amp;$C673,0),variables,2,0)</f>
        <v>10993</v>
      </c>
      <c r="H673" s="50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1245054000</v>
      </c>
    </row>
    <row r="674" spans="1:8" x14ac:dyDescent="0.3">
      <c r="A674" s="47" t="s">
        <v>297</v>
      </c>
      <c r="B674" s="47">
        <f t="shared" si="1250"/>
        <v>5</v>
      </c>
      <c r="C674" s="47">
        <f t="shared" si="1251"/>
        <v>62</v>
      </c>
      <c r="E674" s="47">
        <f t="shared" ref="E674" si="1370">plan_id</f>
        <v>25</v>
      </c>
      <c r="F674" s="47">
        <f t="shared" ca="1" si="1180"/>
        <v>2002</v>
      </c>
      <c r="G674" s="47">
        <f t="shared" ref="G674" ca="1" si="1371">VLOOKUP(INDIRECT(CHAR(39)&amp;$A674&amp;CHAR(39)&amp;"!r2c"&amp;$C674,0),variables,2,0)</f>
        <v>10801</v>
      </c>
      <c r="H674" s="50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-67065000</v>
      </c>
    </row>
    <row r="675" spans="1:8" x14ac:dyDescent="0.3">
      <c r="A675" s="47" t="s">
        <v>297</v>
      </c>
      <c r="B675" s="47">
        <f t="shared" si="1250"/>
        <v>5</v>
      </c>
      <c r="C675" s="47">
        <f t="shared" si="1251"/>
        <v>63</v>
      </c>
      <c r="E675" s="47">
        <f t="shared" ref="E675" si="1372">plan_id</f>
        <v>25</v>
      </c>
      <c r="F675" s="47">
        <f t="shared" ca="1" si="1180"/>
        <v>2002</v>
      </c>
      <c r="G675" s="47">
        <f t="shared" ref="G675" ca="1" si="1373">VLOOKUP(INDIRECT(CHAR(39)&amp;$A675&amp;CHAR(39)&amp;"!r2c"&amp;$C675,0),variables,2,0)</f>
        <v>10802</v>
      </c>
      <c r="H675" s="50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x14ac:dyDescent="0.3">
      <c r="A676" s="47" t="s">
        <v>297</v>
      </c>
      <c r="B676" s="47">
        <f t="shared" si="1250"/>
        <v>5</v>
      </c>
      <c r="C676" s="47">
        <f t="shared" si="1251"/>
        <v>64</v>
      </c>
      <c r="E676" s="47">
        <f t="shared" ref="E676" si="1374">plan_id</f>
        <v>25</v>
      </c>
      <c r="F676" s="47">
        <f t="shared" ca="1" si="1180"/>
        <v>2002</v>
      </c>
      <c r="G676" s="47">
        <f t="shared" ref="G676" ca="1" si="1375">VLOOKUP(INDIRECT(CHAR(39)&amp;$A676&amp;CHAR(39)&amp;"!r2c"&amp;$C676,0),variables,2,0)</f>
        <v>10803</v>
      </c>
      <c r="H676" s="50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3">
      <c r="A677" s="47" t="s">
        <v>297</v>
      </c>
      <c r="B677" s="47">
        <f t="shared" si="1250"/>
        <v>5</v>
      </c>
      <c r="C677" s="47">
        <f t="shared" si="1251"/>
        <v>65</v>
      </c>
      <c r="E677" s="47">
        <f t="shared" ref="E677" si="1376">plan_id</f>
        <v>25</v>
      </c>
      <c r="F677" s="47">
        <f t="shared" ca="1" si="1180"/>
        <v>2002</v>
      </c>
      <c r="G677" s="47">
        <f t="shared" ref="G677" ca="1" si="1377">VLOOKUP(INDIRECT(CHAR(39)&amp;$A677&amp;CHAR(39)&amp;"!r2c"&amp;$C677,0),variables,2,0)</f>
        <v>10804</v>
      </c>
      <c r="H677" s="50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3">
      <c r="A678" s="47" t="s">
        <v>297</v>
      </c>
      <c r="B678" s="47">
        <f t="shared" si="1250"/>
        <v>5</v>
      </c>
      <c r="C678" s="47">
        <f t="shared" si="1251"/>
        <v>66</v>
      </c>
      <c r="E678" s="47">
        <f t="shared" ref="E678" si="1378">plan_id</f>
        <v>25</v>
      </c>
      <c r="F678" s="47">
        <f t="shared" ca="1" si="1180"/>
        <v>2002</v>
      </c>
      <c r="G678" s="47">
        <f t="shared" ref="G678" ca="1" si="1379">VLOOKUP(INDIRECT(CHAR(39)&amp;$A678&amp;CHAR(39)&amp;"!r2c"&amp;$C678,0),variables,2,0)</f>
        <v>10805</v>
      </c>
      <c r="H678" s="50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3">
      <c r="A679" s="47" t="s">
        <v>297</v>
      </c>
      <c r="B679" s="47">
        <f t="shared" ref="B679" si="1380">B614+1</f>
        <v>5</v>
      </c>
      <c r="C679" s="47">
        <f t="shared" ref="C679:C742" si="1381">C588</f>
        <v>67</v>
      </c>
      <c r="E679" s="47">
        <f t="shared" ref="E679" si="1382">plan_id</f>
        <v>25</v>
      </c>
      <c r="F679" s="47">
        <f t="shared" ca="1" si="1180"/>
        <v>2002</v>
      </c>
      <c r="G679" s="47">
        <f t="shared" ref="G679" ca="1" si="1383">VLOOKUP(INDIRECT(CHAR(39)&amp;$A679&amp;CHAR(39)&amp;"!r2c"&amp;$C679,0),variables,2,0)</f>
        <v>10806</v>
      </c>
      <c r="H679" s="50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3">
      <c r="A680" s="47" t="s">
        <v>297</v>
      </c>
      <c r="B680" s="47">
        <f>B679</f>
        <v>5</v>
      </c>
      <c r="C680" s="47">
        <f t="shared" si="1381"/>
        <v>68</v>
      </c>
      <c r="E680" s="47">
        <f t="shared" ref="E680" si="1384">plan_id</f>
        <v>25</v>
      </c>
      <c r="F680" s="47">
        <f t="shared" ca="1" si="1180"/>
        <v>2002</v>
      </c>
      <c r="G680" s="47">
        <f t="shared" ref="G680" ca="1" si="1385">VLOOKUP(INDIRECT(CHAR(39)&amp;$A680&amp;CHAR(39)&amp;"!r2c"&amp;$C680,0),variables,2,0)</f>
        <v>10807</v>
      </c>
      <c r="H680" s="50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3">
      <c r="A681" s="47" t="s">
        <v>297</v>
      </c>
      <c r="B681" s="47">
        <f t="shared" ref="B681:B705" si="1386">B680</f>
        <v>5</v>
      </c>
      <c r="C681" s="47">
        <f t="shared" si="1381"/>
        <v>69</v>
      </c>
      <c r="E681" s="47">
        <f t="shared" ref="E681" si="1387">plan_id</f>
        <v>25</v>
      </c>
      <c r="F681" s="47">
        <f t="shared" ca="1" si="1180"/>
        <v>2002</v>
      </c>
      <c r="G681" s="47">
        <f t="shared" ref="G681" ca="1" si="1388">VLOOKUP(INDIRECT(CHAR(39)&amp;$A681&amp;CHAR(39)&amp;"!r2c"&amp;$C681,0),variables,2,0)</f>
        <v>10808</v>
      </c>
      <c r="H681" s="50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3">
      <c r="A682" s="47" t="s">
        <v>297</v>
      </c>
      <c r="B682" s="47">
        <f t="shared" si="1386"/>
        <v>5</v>
      </c>
      <c r="C682" s="47">
        <f t="shared" si="1381"/>
        <v>70</v>
      </c>
      <c r="E682" s="47">
        <f t="shared" ref="E682" si="1389">plan_id</f>
        <v>25</v>
      </c>
      <c r="F682" s="47">
        <f t="shared" ca="1" si="1180"/>
        <v>2002</v>
      </c>
      <c r="G682" s="47">
        <f t="shared" ref="G682" ca="1" si="1390">VLOOKUP(INDIRECT(CHAR(39)&amp;$A682&amp;CHAR(39)&amp;"!r2c"&amp;$C682,0),variables,2,0)</f>
        <v>10809</v>
      </c>
      <c r="H682" s="50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3">
      <c r="A683" s="47" t="s">
        <v>297</v>
      </c>
      <c r="B683" s="47">
        <f t="shared" si="1386"/>
        <v>5</v>
      </c>
      <c r="C683" s="47">
        <f t="shared" si="1381"/>
        <v>71</v>
      </c>
      <c r="E683" s="47">
        <f t="shared" ref="E683" si="1391">plan_id</f>
        <v>25</v>
      </c>
      <c r="F683" s="47">
        <f t="shared" ca="1" si="1180"/>
        <v>2002</v>
      </c>
      <c r="G683" s="47">
        <f t="shared" ref="G683" ca="1" si="1392">VLOOKUP(INDIRECT(CHAR(39)&amp;$A683&amp;CHAR(39)&amp;"!r2c"&amp;$C683,0),variables,2,0)</f>
        <v>10810</v>
      </c>
      <c r="H683" s="50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398648000</v>
      </c>
    </row>
    <row r="684" spans="1:8" x14ac:dyDescent="0.3">
      <c r="A684" s="47" t="s">
        <v>297</v>
      </c>
      <c r="B684" s="47">
        <f t="shared" si="1386"/>
        <v>5</v>
      </c>
      <c r="C684" s="47">
        <f t="shared" si="1381"/>
        <v>72</v>
      </c>
      <c r="E684" s="47">
        <f t="shared" ref="E684" si="1393">plan_id</f>
        <v>25</v>
      </c>
      <c r="F684" s="47">
        <f t="shared" ca="1" si="1180"/>
        <v>2002</v>
      </c>
      <c r="G684" s="47">
        <f t="shared" ref="G684" ca="1" si="1394">VLOOKUP(INDIRECT(CHAR(39)&amp;$A684&amp;CHAR(39)&amp;"!r2c"&amp;$C684,0),variables,2,0)</f>
        <v>10811</v>
      </c>
      <c r="H684" s="50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3">
      <c r="A685" s="47" t="s">
        <v>297</v>
      </c>
      <c r="B685" s="47">
        <f t="shared" si="1386"/>
        <v>5</v>
      </c>
      <c r="C685" s="47">
        <f t="shared" si="1381"/>
        <v>73</v>
      </c>
      <c r="E685" s="47">
        <f t="shared" ref="E685" si="1395">plan_id</f>
        <v>25</v>
      </c>
      <c r="F685" s="47">
        <f t="shared" ca="1" si="1180"/>
        <v>2002</v>
      </c>
      <c r="G685" s="47">
        <f t="shared" ref="G685" ca="1" si="1396">VLOOKUP(INDIRECT(CHAR(39)&amp;$A685&amp;CHAR(39)&amp;"!r2c"&amp;$C685,0),variables,2,0)</f>
        <v>10812</v>
      </c>
      <c r="H685" s="50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3">
      <c r="A686" s="47" t="s">
        <v>297</v>
      </c>
      <c r="B686" s="47">
        <f t="shared" si="1386"/>
        <v>5</v>
      </c>
      <c r="C686" s="47">
        <f t="shared" si="1381"/>
        <v>74</v>
      </c>
      <c r="E686" s="47">
        <f t="shared" ref="E686" si="1397">plan_id</f>
        <v>25</v>
      </c>
      <c r="F686" s="47">
        <f t="shared" ca="1" si="1180"/>
        <v>2002</v>
      </c>
      <c r="G686" s="47">
        <f t="shared" ref="G686" ca="1" si="1398">VLOOKUP(INDIRECT(CHAR(39)&amp;$A686&amp;CHAR(39)&amp;"!r2c"&amp;$C686,0),variables,2,0)</f>
        <v>10813</v>
      </c>
      <c r="H686" s="50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3">
      <c r="A687" s="47" t="s">
        <v>297</v>
      </c>
      <c r="B687" s="47">
        <f t="shared" si="1386"/>
        <v>5</v>
      </c>
      <c r="C687" s="47">
        <f t="shared" si="1381"/>
        <v>75</v>
      </c>
      <c r="E687" s="47">
        <f t="shared" ref="E687" si="1399">plan_id</f>
        <v>25</v>
      </c>
      <c r="F687" s="47">
        <f t="shared" ca="1" si="1180"/>
        <v>2002</v>
      </c>
      <c r="G687" s="47">
        <f t="shared" ref="G687" ca="1" si="1400">VLOOKUP(INDIRECT(CHAR(39)&amp;$A687&amp;CHAR(39)&amp;"!r2c"&amp;$C687,0),variables,2,0)</f>
        <v>10814</v>
      </c>
      <c r="H687" s="50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3">
      <c r="A688" s="47" t="s">
        <v>297</v>
      </c>
      <c r="B688" s="47">
        <f t="shared" si="1386"/>
        <v>5</v>
      </c>
      <c r="C688" s="47">
        <f t="shared" si="1381"/>
        <v>76</v>
      </c>
      <c r="E688" s="47">
        <f t="shared" ref="E688" si="1401">plan_id</f>
        <v>25</v>
      </c>
      <c r="F688" s="47">
        <f t="shared" ca="1" si="1180"/>
        <v>2002</v>
      </c>
      <c r="G688" s="47">
        <f t="shared" ref="G688" ca="1" si="1402">VLOOKUP(INDIRECT(CHAR(39)&amp;$A688&amp;CHAR(39)&amp;"!r2c"&amp;$C688,0),variables,2,0)</f>
        <v>10815</v>
      </c>
      <c r="H688" s="50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3">
      <c r="A689" s="47" t="s">
        <v>297</v>
      </c>
      <c r="B689" s="47">
        <f t="shared" si="1386"/>
        <v>5</v>
      </c>
      <c r="C689" s="47">
        <f t="shared" si="1381"/>
        <v>77</v>
      </c>
      <c r="E689" s="47">
        <f t="shared" ref="E689" si="1403">plan_id</f>
        <v>25</v>
      </c>
      <c r="F689" s="47">
        <f t="shared" ca="1" si="1180"/>
        <v>2002</v>
      </c>
      <c r="G689" s="47">
        <f t="shared" ref="G689" ca="1" si="1404">VLOOKUP(INDIRECT(CHAR(39)&amp;$A689&amp;CHAR(39)&amp;"!r2c"&amp;$C689,0),variables,2,0)</f>
        <v>10816</v>
      </c>
      <c r="H689" s="50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x14ac:dyDescent="0.3">
      <c r="A690" s="47" t="s">
        <v>297</v>
      </c>
      <c r="B690" s="47">
        <f t="shared" si="1386"/>
        <v>5</v>
      </c>
      <c r="C690" s="47">
        <f t="shared" si="1381"/>
        <v>78</v>
      </c>
      <c r="E690" s="47">
        <f t="shared" ref="E690" si="1405">plan_id</f>
        <v>25</v>
      </c>
      <c r="F690" s="47">
        <f t="shared" ca="1" si="1180"/>
        <v>2002</v>
      </c>
      <c r="G690" s="47">
        <f t="shared" ref="G690" ca="1" si="1406">VLOOKUP(INDIRECT(CHAR(39)&amp;$A690&amp;CHAR(39)&amp;"!r2c"&amp;$C690,0),variables,2,0)</f>
        <v>10817</v>
      </c>
      <c r="H690" s="50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3">
      <c r="A691" s="47" t="s">
        <v>297</v>
      </c>
      <c r="B691" s="47">
        <f t="shared" si="1386"/>
        <v>5</v>
      </c>
      <c r="C691" s="47">
        <f t="shared" si="1381"/>
        <v>79</v>
      </c>
      <c r="E691" s="47">
        <f t="shared" ref="E691" si="1407">plan_id</f>
        <v>25</v>
      </c>
      <c r="F691" s="47">
        <f t="shared" ca="1" si="1180"/>
        <v>2002</v>
      </c>
      <c r="G691" s="47">
        <f t="shared" ref="G691" ca="1" si="1408">VLOOKUP(INDIRECT(CHAR(39)&amp;$A691&amp;CHAR(39)&amp;"!r2c"&amp;$C691,0),variables,2,0)</f>
        <v>10818</v>
      </c>
      <c r="H691" s="50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3">
      <c r="A692" s="47" t="s">
        <v>297</v>
      </c>
      <c r="B692" s="47">
        <f t="shared" si="1386"/>
        <v>5</v>
      </c>
      <c r="C692" s="47">
        <f t="shared" si="1381"/>
        <v>80</v>
      </c>
      <c r="E692" s="47">
        <f t="shared" ref="E692" si="1409">plan_id</f>
        <v>25</v>
      </c>
      <c r="F692" s="47">
        <f t="shared" ca="1" si="1180"/>
        <v>2002</v>
      </c>
      <c r="G692" s="47">
        <f t="shared" ref="G692" ca="1" si="1410">VLOOKUP(INDIRECT(CHAR(39)&amp;$A692&amp;CHAR(39)&amp;"!r2c"&amp;$C692,0),variables,2,0)</f>
        <v>10819</v>
      </c>
      <c r="H692" s="50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3">
      <c r="A693" s="47" t="s">
        <v>297</v>
      </c>
      <c r="B693" s="47">
        <f t="shared" si="1386"/>
        <v>5</v>
      </c>
      <c r="C693" s="47">
        <f t="shared" si="1381"/>
        <v>81</v>
      </c>
      <c r="E693" s="47">
        <f t="shared" ref="E693" si="1411">plan_id</f>
        <v>25</v>
      </c>
      <c r="F693" s="47">
        <f t="shared" ca="1" si="1180"/>
        <v>2002</v>
      </c>
      <c r="G693" s="47">
        <f t="shared" ref="G693" ca="1" si="1412">VLOOKUP(INDIRECT(CHAR(39)&amp;$A693&amp;CHAR(39)&amp;"!r2c"&amp;$C693,0),variables,2,0)</f>
        <v>10820</v>
      </c>
      <c r="H693" s="50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</row>
    <row r="694" spans="1:8" x14ac:dyDescent="0.3">
      <c r="A694" s="47" t="s">
        <v>297</v>
      </c>
      <c r="B694" s="47">
        <f t="shared" si="1386"/>
        <v>5</v>
      </c>
      <c r="C694" s="47">
        <f t="shared" si="1381"/>
        <v>82</v>
      </c>
      <c r="E694" s="47">
        <f t="shared" ref="E694" si="1413">plan_id</f>
        <v>25</v>
      </c>
      <c r="F694" s="47">
        <f t="shared" ca="1" si="1180"/>
        <v>2002</v>
      </c>
      <c r="G694" s="47">
        <f t="shared" ref="G694" ca="1" si="1414">VLOOKUP(INDIRECT(CHAR(39)&amp;$A694&amp;CHAR(39)&amp;"!r2c"&amp;$C694,0),variables,2,0)</f>
        <v>10821</v>
      </c>
      <c r="H694" s="50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3">
      <c r="A695" s="47" t="s">
        <v>297</v>
      </c>
      <c r="B695" s="47">
        <f t="shared" si="1386"/>
        <v>5</v>
      </c>
      <c r="C695" s="47">
        <f t="shared" si="1381"/>
        <v>83</v>
      </c>
      <c r="E695" s="47">
        <f t="shared" ref="E695" si="1415">plan_id</f>
        <v>25</v>
      </c>
      <c r="F695" s="47">
        <f t="shared" ca="1" si="1180"/>
        <v>2002</v>
      </c>
      <c r="G695" s="47">
        <f t="shared" ref="G695" ca="1" si="1416">VLOOKUP(INDIRECT(CHAR(39)&amp;$A695&amp;CHAR(39)&amp;"!r2c"&amp;$C695,0),variables,2,0)</f>
        <v>10822</v>
      </c>
      <c r="H695" s="50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3">
      <c r="A696" s="47" t="s">
        <v>297</v>
      </c>
      <c r="B696" s="47">
        <f t="shared" si="1386"/>
        <v>5</v>
      </c>
      <c r="C696" s="47">
        <f t="shared" si="1381"/>
        <v>84</v>
      </c>
      <c r="E696" s="47">
        <f t="shared" ref="E696" si="1417">plan_id</f>
        <v>25</v>
      </c>
      <c r="F696" s="47">
        <f t="shared" ca="1" si="1180"/>
        <v>2002</v>
      </c>
      <c r="G696" s="47">
        <f t="shared" ref="G696" ca="1" si="1418">VLOOKUP(INDIRECT(CHAR(39)&amp;$A696&amp;CHAR(39)&amp;"!r2c"&amp;$C696,0),variables,2,0)</f>
        <v>10829</v>
      </c>
      <c r="H696" s="50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222589000</v>
      </c>
    </row>
    <row r="697" spans="1:8" x14ac:dyDescent="0.3">
      <c r="A697" s="47" t="s">
        <v>297</v>
      </c>
      <c r="B697" s="47">
        <f t="shared" si="1386"/>
        <v>5</v>
      </c>
      <c r="C697" s="47">
        <f t="shared" si="1381"/>
        <v>85</v>
      </c>
      <c r="E697" s="47">
        <f t="shared" ref="E697" si="1419">plan_id</f>
        <v>25</v>
      </c>
      <c r="F697" s="47">
        <f t="shared" ca="1" si="1180"/>
        <v>2002</v>
      </c>
      <c r="G697" s="47">
        <f t="shared" ref="G697" ca="1" si="1420">VLOOKUP(INDIRECT(CHAR(39)&amp;$A697&amp;CHAR(39)&amp;"!r2c"&amp;$C697,0),variables,2,0)</f>
        <v>10823</v>
      </c>
      <c r="H697" s="50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331583000</v>
      </c>
    </row>
    <row r="698" spans="1:8" x14ac:dyDescent="0.3">
      <c r="A698" s="47" t="s">
        <v>297</v>
      </c>
      <c r="B698" s="47">
        <f t="shared" si="1386"/>
        <v>5</v>
      </c>
      <c r="C698" s="47">
        <f t="shared" si="1381"/>
        <v>86</v>
      </c>
      <c r="E698" s="47">
        <f t="shared" ref="E698" si="1421">plan_id</f>
        <v>25</v>
      </c>
      <c r="F698" s="47">
        <f t="shared" ca="1" si="1180"/>
        <v>2002</v>
      </c>
      <c r="G698" s="47">
        <f t="shared" ref="G698" ca="1" si="1422">VLOOKUP(INDIRECT(CHAR(39)&amp;$A698&amp;CHAR(39)&amp;"!r2c"&amp;$C698,0),variables,2,0)</f>
        <v>10798</v>
      </c>
      <c r="H698" s="50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3">
      <c r="A699" s="47" t="s">
        <v>297</v>
      </c>
      <c r="B699" s="47">
        <f t="shared" si="1386"/>
        <v>5</v>
      </c>
      <c r="C699" s="47">
        <f t="shared" si="1381"/>
        <v>87</v>
      </c>
      <c r="E699" s="47">
        <f t="shared" ref="E699" si="1423">plan_id</f>
        <v>25</v>
      </c>
      <c r="F699" s="47">
        <f t="shared" ca="1" si="1180"/>
        <v>2002</v>
      </c>
      <c r="G699" s="47">
        <f t="shared" ref="G699" ca="1" si="1424">VLOOKUP(INDIRECT(CHAR(39)&amp;$A699&amp;CHAR(39)&amp;"!r2c"&amp;$C699,0),variables,2,0)</f>
        <v>10799</v>
      </c>
      <c r="H699" s="50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3">
      <c r="A700" s="47" t="s">
        <v>297</v>
      </c>
      <c r="B700" s="47">
        <f t="shared" si="1386"/>
        <v>5</v>
      </c>
      <c r="C700" s="47">
        <f t="shared" si="1381"/>
        <v>88</v>
      </c>
      <c r="E700" s="47">
        <f t="shared" ref="E700" si="1425">plan_id</f>
        <v>25</v>
      </c>
      <c r="F700" s="47">
        <f t="shared" ca="1" si="1180"/>
        <v>2002</v>
      </c>
      <c r="G700" s="47">
        <f t="shared" ref="G700" ca="1" si="1426">VLOOKUP(INDIRECT(CHAR(39)&amp;$A700&amp;CHAR(39)&amp;"!r2c"&amp;$C700,0),variables,2,0)</f>
        <v>10800</v>
      </c>
      <c r="H700" s="50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3">
      <c r="A701" s="47" t="s">
        <v>297</v>
      </c>
      <c r="B701" s="47">
        <f t="shared" si="1386"/>
        <v>5</v>
      </c>
      <c r="C701" s="47">
        <f t="shared" si="1381"/>
        <v>89</v>
      </c>
      <c r="E701" s="47">
        <f t="shared" ref="E701" si="1427">plan_id</f>
        <v>25</v>
      </c>
      <c r="F701" s="47">
        <f t="shared" ca="1" si="1180"/>
        <v>2002</v>
      </c>
      <c r="G701" s="47">
        <f t="shared" ref="G701" ca="1" si="1428">VLOOKUP(INDIRECT(CHAR(39)&amp;$A701&amp;CHAR(39)&amp;"!r2c"&amp;$C701,0),variables,2,0)</f>
        <v>10824</v>
      </c>
      <c r="H701" s="50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3">
      <c r="A702" s="47" t="s">
        <v>297</v>
      </c>
      <c r="B702" s="47">
        <f t="shared" si="1386"/>
        <v>5</v>
      </c>
      <c r="C702" s="47">
        <f t="shared" si="1381"/>
        <v>90</v>
      </c>
      <c r="E702" s="47">
        <f t="shared" ref="E702" si="1429">plan_id</f>
        <v>25</v>
      </c>
      <c r="F702" s="47">
        <f t="shared" ca="1" si="1180"/>
        <v>2002</v>
      </c>
      <c r="G702" s="47">
        <f t="shared" ref="G702" ca="1" si="1430">VLOOKUP(INDIRECT(CHAR(39)&amp;$A702&amp;CHAR(39)&amp;"!r2c"&amp;$C702,0),variables,2,0)</f>
        <v>10825</v>
      </c>
      <c r="H702" s="50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x14ac:dyDescent="0.3">
      <c r="A703" s="47" t="s">
        <v>297</v>
      </c>
      <c r="B703" s="47">
        <f t="shared" si="1386"/>
        <v>5</v>
      </c>
      <c r="C703" s="47">
        <f t="shared" si="1381"/>
        <v>91</v>
      </c>
      <c r="E703" s="47">
        <f t="shared" ref="E703" si="1431">plan_id</f>
        <v>25</v>
      </c>
      <c r="F703" s="47">
        <f t="shared" ca="1" si="1180"/>
        <v>2002</v>
      </c>
      <c r="G703" s="47">
        <f t="shared" ref="G703" ca="1" si="1432">VLOOKUP(INDIRECT(CHAR(39)&amp;$A703&amp;CHAR(39)&amp;"!r2c"&amp;$C703,0),variables,2,0)</f>
        <v>10826</v>
      </c>
      <c r="H703" s="50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</row>
    <row r="704" spans="1:8" x14ac:dyDescent="0.3">
      <c r="A704" s="47" t="s">
        <v>297</v>
      </c>
      <c r="B704" s="47">
        <f t="shared" si="1386"/>
        <v>5</v>
      </c>
      <c r="C704" s="47">
        <f t="shared" si="1381"/>
        <v>92</v>
      </c>
      <c r="E704" s="47">
        <f t="shared" ref="E704" si="1433">plan_id</f>
        <v>25</v>
      </c>
      <c r="F704" s="47">
        <f t="shared" ca="1" si="1180"/>
        <v>2002</v>
      </c>
      <c r="G704" s="47">
        <f t="shared" ref="G704" ca="1" si="1434">VLOOKUP(INDIRECT(CHAR(39)&amp;$A704&amp;CHAR(39)&amp;"!r2c"&amp;$C704,0),variables,2,0)</f>
        <v>10828</v>
      </c>
      <c r="H704" s="50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3">
      <c r="A705" s="47" t="s">
        <v>297</v>
      </c>
      <c r="B705" s="47">
        <f t="shared" si="1386"/>
        <v>5</v>
      </c>
      <c r="C705" s="47">
        <f t="shared" si="1381"/>
        <v>93</v>
      </c>
      <c r="E705" s="47">
        <f t="shared" ref="E705" si="1435">plan_id</f>
        <v>25</v>
      </c>
      <c r="F705" s="47">
        <f t="shared" ca="1" si="1180"/>
        <v>2002</v>
      </c>
      <c r="G705" s="47">
        <f t="shared" ref="G705" ca="1" si="1436">VLOOKUP(INDIRECT(CHAR(39)&amp;$A705&amp;CHAR(39)&amp;"!r2c"&amp;$C705,0),variables,2,0)</f>
        <v>10827</v>
      </c>
      <c r="H705" s="50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3">
      <c r="A706" s="47" t="s">
        <v>297</v>
      </c>
      <c r="B706" s="47">
        <f t="shared" ref="B706:B769" si="1437">B641+1</f>
        <v>6</v>
      </c>
      <c r="C706" s="47">
        <f t="shared" si="1381"/>
        <v>3</v>
      </c>
      <c r="E706" s="47">
        <f t="shared" ref="E706" si="1438">plan_id</f>
        <v>25</v>
      </c>
      <c r="F706" s="47">
        <f t="shared" ca="1" si="1180"/>
        <v>2003</v>
      </c>
      <c r="G706" s="47">
        <f t="shared" ref="G706" ca="1" si="1439">VLOOKUP(INDIRECT(CHAR(39)&amp;$A706&amp;CHAR(39)&amp;"!r2c"&amp;$C706,0),variables,2,0)</f>
        <v>10703</v>
      </c>
      <c r="H706" s="50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2006</v>
      </c>
    </row>
    <row r="707" spans="1:8" x14ac:dyDescent="0.3">
      <c r="A707" s="47" t="s">
        <v>297</v>
      </c>
      <c r="B707" s="47">
        <f t="shared" si="1437"/>
        <v>6</v>
      </c>
      <c r="C707" s="47">
        <f t="shared" si="1381"/>
        <v>4</v>
      </c>
      <c r="E707" s="47">
        <f t="shared" ref="E707" si="1440">plan_id</f>
        <v>25</v>
      </c>
      <c r="F707" s="47">
        <f t="shared" ca="1" si="1180"/>
        <v>2003</v>
      </c>
      <c r="G707" s="47">
        <f t="shared" ref="G707" ca="1" si="1441">VLOOKUP(INDIRECT(CHAR(39)&amp;$A707&amp;CHAR(39)&amp;"!r2c"&amp;$C707,0),variables,2,0)</f>
        <v>10845</v>
      </c>
      <c r="H707" s="50" t="str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MERCER Human Resource Consulting</v>
      </c>
    </row>
    <row r="708" spans="1:8" x14ac:dyDescent="0.3">
      <c r="A708" s="47" t="s">
        <v>297</v>
      </c>
      <c r="B708" s="47">
        <f t="shared" si="1437"/>
        <v>6</v>
      </c>
      <c r="C708" s="47">
        <f t="shared" si="1381"/>
        <v>5</v>
      </c>
      <c r="E708" s="47">
        <f t="shared" ref="E708" si="1442">plan_id</f>
        <v>25</v>
      </c>
      <c r="F708" s="47">
        <f t="shared" ca="1" si="1180"/>
        <v>2003</v>
      </c>
      <c r="G708" s="47">
        <f t="shared" ref="G708" ca="1" si="1443">VLOOKUP(INDIRECT(CHAR(39)&amp;$A708&amp;CHAR(39)&amp;"!r2c"&amp;$C708,0),variables,2,0)</f>
        <v>10924</v>
      </c>
      <c r="H708" s="50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0.20050000000000001</v>
      </c>
    </row>
    <row r="709" spans="1:8" x14ac:dyDescent="0.3">
      <c r="A709" s="47" t="s">
        <v>297</v>
      </c>
      <c r="B709" s="47">
        <f t="shared" si="1437"/>
        <v>6</v>
      </c>
      <c r="C709" s="47">
        <f t="shared" si="1381"/>
        <v>6</v>
      </c>
      <c r="E709" s="47">
        <f t="shared" ref="E709" si="1444">plan_id</f>
        <v>25</v>
      </c>
      <c r="F709" s="47">
        <f t="shared" ca="1" si="1180"/>
        <v>2003</v>
      </c>
      <c r="G709" s="47">
        <f t="shared" ref="G709" ca="1" si="1445">VLOOKUP(INDIRECT(CHAR(39)&amp;$A709&amp;CHAR(39)&amp;"!r2c"&amp;$C709,0),variables,2,0)</f>
        <v>10925</v>
      </c>
      <c r="H709" s="50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0.13239999999999999</v>
      </c>
    </row>
    <row r="710" spans="1:8" x14ac:dyDescent="0.3">
      <c r="A710" s="47" t="s">
        <v>297</v>
      </c>
      <c r="B710" s="47">
        <f t="shared" si="1437"/>
        <v>6</v>
      </c>
      <c r="C710" s="47">
        <f t="shared" si="1381"/>
        <v>7</v>
      </c>
      <c r="E710" s="47">
        <f t="shared" ref="E710" si="1446">plan_id</f>
        <v>25</v>
      </c>
      <c r="F710" s="47">
        <f t="shared" ca="1" si="1180"/>
        <v>2003</v>
      </c>
      <c r="G710" s="47">
        <f t="shared" ref="G710" ca="1" si="1447">VLOOKUP(INDIRECT(CHAR(39)&amp;$A710&amp;CHAR(39)&amp;"!r2c"&amp;$C710,0),variables,2,0)</f>
        <v>10926</v>
      </c>
      <c r="H710" s="50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6.8099999999999994E-2</v>
      </c>
    </row>
    <row r="711" spans="1:8" x14ac:dyDescent="0.3">
      <c r="A711" s="47" t="s">
        <v>297</v>
      </c>
      <c r="B711" s="47">
        <f t="shared" si="1437"/>
        <v>6</v>
      </c>
      <c r="C711" s="47">
        <f t="shared" si="1381"/>
        <v>8</v>
      </c>
      <c r="E711" s="47">
        <f t="shared" ref="E711" si="1448">plan_id</f>
        <v>25</v>
      </c>
      <c r="F711" s="47">
        <f t="shared" ca="1" si="1180"/>
        <v>2003</v>
      </c>
      <c r="G711" s="47">
        <f t="shared" ref="G711" ca="1" si="1449">VLOOKUP(INDIRECT(CHAR(39)&amp;$A711&amp;CHAR(39)&amp;"!r2c"&amp;$C711,0),variables,2,0)</f>
        <v>10704</v>
      </c>
      <c r="H711" s="50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180985000</v>
      </c>
    </row>
    <row r="712" spans="1:8" x14ac:dyDescent="0.3">
      <c r="A712" s="47" t="s">
        <v>297</v>
      </c>
      <c r="B712" s="47">
        <f t="shared" si="1437"/>
        <v>6</v>
      </c>
      <c r="C712" s="47">
        <f t="shared" si="1381"/>
        <v>9</v>
      </c>
      <c r="E712" s="47">
        <f t="shared" ref="E712" si="1450">plan_id</f>
        <v>25</v>
      </c>
      <c r="F712" s="47">
        <f t="shared" ca="1" si="1180"/>
        <v>2003</v>
      </c>
      <c r="G712" s="47">
        <f t="shared" ref="G712" ca="1" si="1451">VLOOKUP(INDIRECT(CHAR(39)&amp;$A712&amp;CHAR(39)&amp;"!r2c"&amp;$C712,0),variables,2,0)</f>
        <v>10928</v>
      </c>
      <c r="H712" s="50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0.1239</v>
      </c>
    </row>
    <row r="713" spans="1:8" x14ac:dyDescent="0.3">
      <c r="A713" s="47" t="s">
        <v>297</v>
      </c>
      <c r="B713" s="47">
        <f t="shared" si="1437"/>
        <v>6</v>
      </c>
      <c r="C713" s="47">
        <f t="shared" si="1381"/>
        <v>10</v>
      </c>
      <c r="E713" s="47">
        <f t="shared" ref="E713" si="1452">plan_id</f>
        <v>25</v>
      </c>
      <c r="F713" s="47">
        <f t="shared" ca="1" si="1180"/>
        <v>2003</v>
      </c>
      <c r="G713" s="47">
        <f t="shared" ref="G713" ca="1" si="1453">VLOOKUP(INDIRECT(CHAR(39)&amp;$A713&amp;CHAR(39)&amp;"!r2c"&amp;$C713,0),variables,2,0)</f>
        <v>10929</v>
      </c>
      <c r="H713" s="50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0.1239</v>
      </c>
    </row>
    <row r="714" spans="1:8" x14ac:dyDescent="0.3">
      <c r="A714" s="47" t="s">
        <v>297</v>
      </c>
      <c r="B714" s="47">
        <f t="shared" si="1437"/>
        <v>6</v>
      </c>
      <c r="C714" s="47">
        <f t="shared" si="1381"/>
        <v>11</v>
      </c>
      <c r="E714" s="47">
        <f t="shared" ref="E714" si="1454">plan_id</f>
        <v>25</v>
      </c>
      <c r="F714" s="47">
        <f t="shared" ca="1" si="1180"/>
        <v>2003</v>
      </c>
      <c r="G714" s="47">
        <f t="shared" ref="G714" ca="1" si="1455">VLOOKUP(INDIRECT(CHAR(39)&amp;$A714&amp;CHAR(39)&amp;"!r2c"&amp;$C714,0),variables,2,0)</f>
        <v>10930</v>
      </c>
      <c r="H714" s="50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3">
      <c r="A715" s="47" t="s">
        <v>297</v>
      </c>
      <c r="B715" s="47">
        <f t="shared" si="1437"/>
        <v>6</v>
      </c>
      <c r="C715" s="47">
        <f t="shared" si="1381"/>
        <v>12</v>
      </c>
      <c r="E715" s="47">
        <f t="shared" ref="E715" si="1456">plan_id</f>
        <v>25</v>
      </c>
      <c r="F715" s="47">
        <f t="shared" ca="1" si="1180"/>
        <v>2003</v>
      </c>
      <c r="G715" s="47">
        <f t="shared" ref="G715" ca="1" si="1457">VLOOKUP(INDIRECT(CHAR(39)&amp;$A715&amp;CHAR(39)&amp;"!r2c"&amp;$C715,0),variables,2,0)</f>
        <v>10705</v>
      </c>
      <c r="H715" s="50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78889000</v>
      </c>
    </row>
    <row r="716" spans="1:8" x14ac:dyDescent="0.3">
      <c r="A716" s="47" t="s">
        <v>297</v>
      </c>
      <c r="B716" s="47">
        <f t="shared" si="1437"/>
        <v>6</v>
      </c>
      <c r="C716" s="47">
        <f t="shared" si="1381"/>
        <v>13</v>
      </c>
      <c r="E716" s="47">
        <f t="shared" ref="E716" si="1458">plan_id</f>
        <v>25</v>
      </c>
      <c r="F716" s="47">
        <f t="shared" ca="1" si="1180"/>
        <v>2003</v>
      </c>
      <c r="G716" s="47">
        <f t="shared" ref="G716" ca="1" si="1459">VLOOKUP(INDIRECT(CHAR(39)&amp;$A716&amp;CHAR(39)&amp;"!r2c"&amp;$C716,0),variables,2,0)</f>
        <v>10842</v>
      </c>
      <c r="H716" s="50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3">
      <c r="A717" s="47" t="s">
        <v>297</v>
      </c>
      <c r="B717" s="47">
        <f t="shared" si="1437"/>
        <v>6</v>
      </c>
      <c r="C717" s="47">
        <f t="shared" si="1381"/>
        <v>14</v>
      </c>
      <c r="E717" s="47">
        <f t="shared" ref="E717" si="1460">plan_id</f>
        <v>25</v>
      </c>
      <c r="F717" s="47">
        <f t="shared" ca="1" si="1180"/>
        <v>2003</v>
      </c>
      <c r="G717" s="47">
        <f t="shared" ref="G717" ca="1" si="1461">VLOOKUP(INDIRECT(CHAR(39)&amp;$A717&amp;CHAR(39)&amp;"!r2c"&amp;$C717,0),variables,2,0)</f>
        <v>10843</v>
      </c>
      <c r="H717" s="50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x14ac:dyDescent="0.3">
      <c r="A718" s="47" t="s">
        <v>297</v>
      </c>
      <c r="B718" s="47">
        <f t="shared" si="1437"/>
        <v>6</v>
      </c>
      <c r="C718" s="47">
        <f t="shared" si="1381"/>
        <v>15</v>
      </c>
      <c r="E718" s="47">
        <f t="shared" ref="E718" si="1462">plan_id</f>
        <v>25</v>
      </c>
      <c r="F718" s="47">
        <f t="shared" ca="1" si="1180"/>
        <v>2003</v>
      </c>
      <c r="G718" s="47">
        <f t="shared" ref="G718" ca="1" si="1463">VLOOKUP(INDIRECT(CHAR(39)&amp;$A718&amp;CHAR(39)&amp;"!r2c"&amp;$C718,0),variables,2,0)</f>
        <v>10931</v>
      </c>
      <c r="H718" s="50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3">
      <c r="A719" s="47" t="s">
        <v>297</v>
      </c>
      <c r="B719" s="47">
        <f t="shared" si="1437"/>
        <v>6</v>
      </c>
      <c r="C719" s="47">
        <f t="shared" si="1381"/>
        <v>16</v>
      </c>
      <c r="E719" s="47">
        <f t="shared" ref="E719" si="1464">plan_id</f>
        <v>25</v>
      </c>
      <c r="F719" s="47">
        <f t="shared" ca="1" si="1180"/>
        <v>2003</v>
      </c>
      <c r="G719" s="47">
        <f t="shared" ref="G719" ca="1" si="1465">VLOOKUP(INDIRECT(CHAR(39)&amp;$A719&amp;CHAR(39)&amp;"!r2c"&amp;$C719,0),variables,2,0)</f>
        <v>10932</v>
      </c>
      <c r="H719" s="50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3">
      <c r="A720" s="47" t="s">
        <v>297</v>
      </c>
      <c r="B720" s="47">
        <f t="shared" si="1437"/>
        <v>6</v>
      </c>
      <c r="C720" s="47">
        <f t="shared" si="1381"/>
        <v>17</v>
      </c>
      <c r="E720" s="47">
        <f t="shared" ref="E720" si="1466">plan_id</f>
        <v>25</v>
      </c>
      <c r="F720" s="47">
        <f t="shared" ca="1" si="1180"/>
        <v>2003</v>
      </c>
      <c r="G720" s="47">
        <f t="shared" ref="G720" ca="1" si="1467">VLOOKUP(INDIRECT(CHAR(39)&amp;$A720&amp;CHAR(39)&amp;"!r2c"&amp;$C720,0),variables,2,0)</f>
        <v>10933</v>
      </c>
      <c r="H720" s="50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0.25629999999999997</v>
      </c>
    </row>
    <row r="721" spans="1:8" x14ac:dyDescent="0.3">
      <c r="A721" s="47" t="s">
        <v>297</v>
      </c>
      <c r="B721" s="47">
        <f t="shared" si="1437"/>
        <v>6</v>
      </c>
      <c r="C721" s="47">
        <f t="shared" si="1381"/>
        <v>18</v>
      </c>
      <c r="E721" s="47">
        <f t="shared" ref="E721" si="1468">plan_id</f>
        <v>25</v>
      </c>
      <c r="F721" s="47">
        <f t="shared" ca="1" si="1180"/>
        <v>2003</v>
      </c>
      <c r="G721" s="47">
        <f t="shared" ref="G721" ca="1" si="1469">VLOOKUP(INDIRECT(CHAR(39)&amp;$A721&amp;CHAR(39)&amp;"!r2c"&amp;$C721,0),variables,2,0)</f>
        <v>10934</v>
      </c>
      <c r="H721" s="50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6.8099999999999994E-2</v>
      </c>
    </row>
    <row r="722" spans="1:8" x14ac:dyDescent="0.3">
      <c r="A722" s="47" t="s">
        <v>297</v>
      </c>
      <c r="B722" s="47">
        <f t="shared" si="1437"/>
        <v>6</v>
      </c>
      <c r="C722" s="47">
        <f t="shared" si="1381"/>
        <v>19</v>
      </c>
      <c r="E722" s="47">
        <f t="shared" ref="E722" si="1470">plan_id</f>
        <v>25</v>
      </c>
      <c r="F722" s="47">
        <f t="shared" ca="1" si="1180"/>
        <v>2003</v>
      </c>
      <c r="G722" s="47">
        <f t="shared" ref="G722" ca="1" si="1471">VLOOKUP(INDIRECT(CHAR(39)&amp;$A722&amp;CHAR(39)&amp;"!r2c"&amp;$C722,0),variables,2,0)</f>
        <v>10935</v>
      </c>
      <c r="H722" s="50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Range</v>
      </c>
    </row>
    <row r="723" spans="1:8" x14ac:dyDescent="0.3">
      <c r="A723" s="47" t="s">
        <v>297</v>
      </c>
      <c r="B723" s="47">
        <f t="shared" si="1437"/>
        <v>6</v>
      </c>
      <c r="C723" s="47">
        <f t="shared" si="1381"/>
        <v>20</v>
      </c>
      <c r="E723" s="47">
        <f t="shared" ref="E723" si="1472">plan_id</f>
        <v>25</v>
      </c>
      <c r="F723" s="47">
        <f t="shared" ca="1" si="1180"/>
        <v>2003</v>
      </c>
      <c r="G723" s="47">
        <f t="shared" ref="G723" ca="1" si="1473">VLOOKUP(INDIRECT(CHAR(39)&amp;$A723&amp;CHAR(39)&amp;"!r2c"&amp;$C723,0),variables,2,0)</f>
        <v>10937</v>
      </c>
      <c r="H723" s="50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3">
      <c r="A724" s="47" t="s">
        <v>297</v>
      </c>
      <c r="B724" s="47">
        <f t="shared" si="1437"/>
        <v>6</v>
      </c>
      <c r="C724" s="47">
        <f t="shared" si="1381"/>
        <v>21</v>
      </c>
      <c r="E724" s="47">
        <f t="shared" ref="E724" si="1474">plan_id</f>
        <v>25</v>
      </c>
      <c r="F724" s="47">
        <f t="shared" ca="1" si="1180"/>
        <v>2003</v>
      </c>
      <c r="G724" s="47">
        <f t="shared" ref="G724" ca="1" si="1475">VLOOKUP(INDIRECT(CHAR(39)&amp;$A724&amp;CHAR(39)&amp;"!r2c"&amp;$C724,0),variables,2,0)</f>
        <v>10938</v>
      </c>
      <c r="H724" s="50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3">
      <c r="A725" s="47" t="s">
        <v>297</v>
      </c>
      <c r="B725" s="47">
        <f t="shared" si="1437"/>
        <v>6</v>
      </c>
      <c r="C725" s="47">
        <f t="shared" si="1381"/>
        <v>22</v>
      </c>
      <c r="E725" s="47">
        <f t="shared" ref="E725" si="1476">plan_id</f>
        <v>25</v>
      </c>
      <c r="F725" s="47">
        <f t="shared" ca="1" si="1180"/>
        <v>2003</v>
      </c>
      <c r="G725" s="47">
        <f t="shared" ref="G725" ca="1" si="1477">VLOOKUP(INDIRECT(CHAR(39)&amp;$A725&amp;CHAR(39)&amp;"!r2c"&amp;$C725,0),variables,2,0)</f>
        <v>11007</v>
      </c>
      <c r="H725" s="50" t="str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Police/Fire members- 2% for 10 years, 2.5% for over 10 years ; Others-  2% for 10 years, 2.25% for next 10 years, and 2.5% for service earned on/after 07/01/86. All service before that at 2%.</v>
      </c>
    </row>
    <row r="726" spans="1:8" x14ac:dyDescent="0.3">
      <c r="A726" s="47" t="s">
        <v>297</v>
      </c>
      <c r="B726" s="47">
        <f t="shared" si="1437"/>
        <v>6</v>
      </c>
      <c r="C726" s="47">
        <f t="shared" si="1381"/>
        <v>23</v>
      </c>
      <c r="E726" s="47">
        <f t="shared" ref="E726" si="1478">plan_id</f>
        <v>25</v>
      </c>
      <c r="F726" s="47">
        <f t="shared" ca="1" si="1180"/>
        <v>2003</v>
      </c>
      <c r="G726" s="47">
        <f t="shared" ref="G726" ca="1" si="1479">VLOOKUP(INDIRECT(CHAR(39)&amp;$A726&amp;CHAR(39)&amp;"!r2c"&amp;$C726,0),variables,2,0)</f>
        <v>10941</v>
      </c>
      <c r="H726" s="50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Yes</v>
      </c>
    </row>
    <row r="727" spans="1:8" x14ac:dyDescent="0.3">
      <c r="A727" s="47" t="s">
        <v>297</v>
      </c>
      <c r="B727" s="47">
        <f t="shared" si="1437"/>
        <v>6</v>
      </c>
      <c r="C727" s="47">
        <f t="shared" si="1381"/>
        <v>24</v>
      </c>
      <c r="E727" s="47">
        <f t="shared" ref="E727" si="1480">plan_id</f>
        <v>25</v>
      </c>
      <c r="F727" s="47">
        <f t="shared" ca="1" si="1180"/>
        <v>2003</v>
      </c>
      <c r="G727" s="47">
        <f t="shared" ref="G727" ca="1" si="1481">VLOOKUP(INDIRECT(CHAR(39)&amp;$A727&amp;CHAR(39)&amp;"!r2c"&amp;$C727,0),variables,2,0)</f>
        <v>10942</v>
      </c>
      <c r="H727" s="50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0</v>
      </c>
    </row>
    <row r="728" spans="1:8" x14ac:dyDescent="0.3">
      <c r="A728" s="47" t="s">
        <v>297</v>
      </c>
      <c r="B728" s="47">
        <f t="shared" si="1437"/>
        <v>6</v>
      </c>
      <c r="C728" s="47">
        <f t="shared" si="1381"/>
        <v>25</v>
      </c>
      <c r="E728" s="47">
        <f t="shared" ref="E728" si="1482">plan_id</f>
        <v>25</v>
      </c>
      <c r="F728" s="47">
        <f t="shared" ca="1" si="1180"/>
        <v>2003</v>
      </c>
      <c r="G728" s="47">
        <f t="shared" ref="G728" ca="1" si="1483">VLOOKUP(INDIRECT(CHAR(39)&amp;$A728&amp;CHAR(39)&amp;"!r2c"&amp;$C728,0),variables,2,0)</f>
        <v>10701</v>
      </c>
      <c r="H728" s="50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</row>
    <row r="729" spans="1:8" x14ac:dyDescent="0.3">
      <c r="A729" s="47" t="s">
        <v>297</v>
      </c>
      <c r="B729" s="47">
        <f t="shared" si="1437"/>
        <v>6</v>
      </c>
      <c r="C729" s="47">
        <f t="shared" si="1381"/>
        <v>26</v>
      </c>
      <c r="E729" s="47">
        <f t="shared" ref="E729" si="1484">plan_id</f>
        <v>25</v>
      </c>
      <c r="F729" s="47">
        <f t="shared" ca="1" si="1180"/>
        <v>2003</v>
      </c>
      <c r="G729" s="47">
        <f t="shared" ref="G729" ca="1" si="1485">VLOOKUP(INDIRECT(CHAR(39)&amp;$A729&amp;CHAR(39)&amp;"!r2c"&amp;$C729,0),variables,2,0)</f>
        <v>10702</v>
      </c>
      <c r="H729" s="50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3">
      <c r="A730" s="47" t="s">
        <v>297</v>
      </c>
      <c r="B730" s="47">
        <f t="shared" si="1437"/>
        <v>6</v>
      </c>
      <c r="C730" s="47">
        <f t="shared" si="1381"/>
        <v>27</v>
      </c>
      <c r="E730" s="47">
        <f t="shared" ref="E730" si="1486">plan_id</f>
        <v>25</v>
      </c>
      <c r="F730" s="47">
        <f t="shared" ca="1" si="1180"/>
        <v>2003</v>
      </c>
      <c r="G730" s="47">
        <f t="shared" ref="G730" ca="1" si="1487">VLOOKUP(INDIRECT(CHAR(39)&amp;$A730&amp;CHAR(39)&amp;"!r2c"&amp;$C730,0),variables,2,0)</f>
        <v>10943</v>
      </c>
      <c r="H730" s="50" t="str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 xml:space="preserve">Higher of 10% of base benefits or $50 </v>
      </c>
    </row>
    <row r="731" spans="1:8" x14ac:dyDescent="0.3">
      <c r="A731" s="47" t="s">
        <v>297</v>
      </c>
      <c r="B731" s="47">
        <f t="shared" si="1437"/>
        <v>6</v>
      </c>
      <c r="C731" s="47">
        <f t="shared" si="1381"/>
        <v>28</v>
      </c>
      <c r="E731" s="47">
        <f t="shared" ref="E731" si="1488">plan_id</f>
        <v>25</v>
      </c>
      <c r="F731" s="47">
        <f t="shared" ca="1" si="1180"/>
        <v>2003</v>
      </c>
      <c r="G731" s="47">
        <f t="shared" ref="G731" ca="1" si="1489">VLOOKUP(INDIRECT(CHAR(39)&amp;$A731&amp;CHAR(39)&amp;"!r2c"&amp;$C731,0),variables,2,0)</f>
        <v>10944</v>
      </c>
      <c r="H731" s="50" t="str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No</v>
      </c>
    </row>
    <row r="732" spans="1:8" x14ac:dyDescent="0.3">
      <c r="A732" s="47" t="s">
        <v>297</v>
      </c>
      <c r="B732" s="47">
        <f t="shared" si="1437"/>
        <v>6</v>
      </c>
      <c r="C732" s="47">
        <f t="shared" si="1381"/>
        <v>29</v>
      </c>
      <c r="E732" s="47">
        <f t="shared" ref="E732" si="1490">plan_id</f>
        <v>25</v>
      </c>
      <c r="F732" s="47">
        <f t="shared" ca="1" si="1180"/>
        <v>2003</v>
      </c>
      <c r="G732" s="47">
        <f t="shared" ref="G732" ca="1" si="1491">VLOOKUP(INDIRECT(CHAR(39)&amp;$A732&amp;CHAR(39)&amp;"!r2c"&amp;$C732,0),variables,2,0)</f>
        <v>10945</v>
      </c>
      <c r="H732" s="50" t="str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No</v>
      </c>
    </row>
    <row r="733" spans="1:8" x14ac:dyDescent="0.3">
      <c r="A733" s="47" t="s">
        <v>297</v>
      </c>
      <c r="B733" s="47">
        <f t="shared" si="1437"/>
        <v>6</v>
      </c>
      <c r="C733" s="47">
        <f t="shared" si="1381"/>
        <v>30</v>
      </c>
      <c r="E733" s="47">
        <f t="shared" ref="E733" si="1492">plan_id</f>
        <v>25</v>
      </c>
      <c r="F733" s="47">
        <f t="shared" ca="1" si="1180"/>
        <v>2003</v>
      </c>
      <c r="G733" s="47">
        <f t="shared" ref="G733" ca="1" si="1493">VLOOKUP(INDIRECT(CHAR(39)&amp;$A733&amp;CHAR(39)&amp;"!r2c"&amp;$C733,0),variables,2,0)</f>
        <v>10947</v>
      </c>
      <c r="H733" s="50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3">
      <c r="A734" s="47" t="s">
        <v>297</v>
      </c>
      <c r="B734" s="47">
        <f t="shared" si="1437"/>
        <v>6</v>
      </c>
      <c r="C734" s="47">
        <f t="shared" si="1381"/>
        <v>31</v>
      </c>
      <c r="E734" s="47">
        <f t="shared" ref="E734" si="1494">plan_id</f>
        <v>25</v>
      </c>
      <c r="F734" s="47">
        <f t="shared" ca="1" si="1180"/>
        <v>2003</v>
      </c>
      <c r="G734" s="47">
        <f t="shared" ref="G734" ca="1" si="1495">VLOOKUP(INDIRECT(CHAR(39)&amp;$A734&amp;CHAR(39)&amp;"!r2c"&amp;$C734,0),variables,2,0)</f>
        <v>10948</v>
      </c>
      <c r="H734" s="50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Yes</v>
      </c>
    </row>
    <row r="735" spans="1:8" x14ac:dyDescent="0.3">
      <c r="A735" s="47" t="s">
        <v>297</v>
      </c>
      <c r="B735" s="47">
        <f t="shared" si="1437"/>
        <v>6</v>
      </c>
      <c r="C735" s="47">
        <f t="shared" si="1381"/>
        <v>32</v>
      </c>
      <c r="E735" s="47">
        <f t="shared" ref="E735" si="1496">plan_id</f>
        <v>25</v>
      </c>
      <c r="F735" s="47">
        <f t="shared" ca="1" si="1180"/>
        <v>2003</v>
      </c>
      <c r="G735" s="47">
        <f t="shared" ref="G735" ca="1" si="1497">VLOOKUP(INDIRECT(CHAR(39)&amp;$A735&amp;CHAR(39)&amp;"!r2c"&amp;$C735,0),variables,2,0)</f>
        <v>10949</v>
      </c>
      <c r="H735" s="50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No</v>
      </c>
    </row>
    <row r="736" spans="1:8" x14ac:dyDescent="0.3">
      <c r="A736" s="47" t="s">
        <v>297</v>
      </c>
      <c r="B736" s="47">
        <f t="shared" si="1437"/>
        <v>6</v>
      </c>
      <c r="C736" s="47">
        <f t="shared" si="1381"/>
        <v>33</v>
      </c>
      <c r="E736" s="47">
        <f t="shared" ref="E736" si="1498">plan_id</f>
        <v>25</v>
      </c>
      <c r="F736" s="47">
        <f t="shared" ca="1" si="1180"/>
        <v>2003</v>
      </c>
      <c r="G736" s="47">
        <f t="shared" ref="G736" ca="1" si="1499">VLOOKUP(INDIRECT(CHAR(39)&amp;$A736&amp;CHAR(39)&amp;"!r2c"&amp;$C736,0),variables,2,0)</f>
        <v>10951</v>
      </c>
      <c r="H736" s="50" t="str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No</v>
      </c>
    </row>
    <row r="737" spans="1:8" x14ac:dyDescent="0.3">
      <c r="A737" s="47" t="s">
        <v>297</v>
      </c>
      <c r="B737" s="47">
        <f t="shared" si="1437"/>
        <v>6</v>
      </c>
      <c r="C737" s="47">
        <f t="shared" si="1381"/>
        <v>34</v>
      </c>
      <c r="E737" s="47">
        <f t="shared" ref="E737" si="1500">plan_id</f>
        <v>25</v>
      </c>
      <c r="F737" s="47">
        <f t="shared" ca="1" si="1180"/>
        <v>2003</v>
      </c>
      <c r="G737" s="47">
        <f t="shared" ref="G737" ca="1" si="1501">VLOOKUP(INDIRECT(CHAR(39)&amp;$A737&amp;CHAR(39)&amp;"!r2c"&amp;$C737,0),variables,2,0)</f>
        <v>10950</v>
      </c>
      <c r="H737" s="50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0</v>
      </c>
    </row>
    <row r="738" spans="1:8" x14ac:dyDescent="0.3">
      <c r="A738" s="47" t="s">
        <v>297</v>
      </c>
      <c r="B738" s="47">
        <f t="shared" si="1437"/>
        <v>6</v>
      </c>
      <c r="C738" s="47">
        <f t="shared" si="1381"/>
        <v>35</v>
      </c>
      <c r="E738" s="47">
        <f t="shared" ref="E738" si="1502">plan_id</f>
        <v>25</v>
      </c>
      <c r="F738" s="47">
        <f t="shared" ca="1" si="1180"/>
        <v>2003</v>
      </c>
      <c r="G738" s="47">
        <f t="shared" ref="G738" ca="1" si="1503">VLOOKUP(INDIRECT(CHAR(39)&amp;$A738&amp;CHAR(39)&amp;"!r2c"&amp;$C738,0),variables,2,0)</f>
        <v>10954</v>
      </c>
      <c r="H738" s="50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3.5000000000000003E-2</v>
      </c>
    </row>
    <row r="739" spans="1:8" x14ac:dyDescent="0.3">
      <c r="A739" s="47" t="s">
        <v>297</v>
      </c>
      <c r="B739" s="47">
        <f t="shared" si="1437"/>
        <v>6</v>
      </c>
      <c r="C739" s="47">
        <f t="shared" si="1381"/>
        <v>36</v>
      </c>
      <c r="E739" s="47">
        <f t="shared" ref="E739" si="1504">plan_id</f>
        <v>25</v>
      </c>
      <c r="F739" s="47">
        <f t="shared" ca="1" si="1180"/>
        <v>2003</v>
      </c>
      <c r="G739" s="47">
        <f t="shared" ref="G739" ca="1" si="1505">VLOOKUP(INDIRECT(CHAR(39)&amp;$A739&amp;CHAR(39)&amp;"!r2c"&amp;$C739,0),variables,2,0)</f>
        <v>10955</v>
      </c>
      <c r="H739" s="50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8.2500000000000004E-2</v>
      </c>
    </row>
    <row r="740" spans="1:8" x14ac:dyDescent="0.3">
      <c r="A740" s="47" t="s">
        <v>297</v>
      </c>
      <c r="B740" s="47">
        <f t="shared" si="1437"/>
        <v>6</v>
      </c>
      <c r="C740" s="47">
        <f t="shared" si="1381"/>
        <v>37</v>
      </c>
      <c r="E740" s="47">
        <f t="shared" ref="E740" si="1506">plan_id</f>
        <v>25</v>
      </c>
      <c r="F740" s="47">
        <f t="shared" ca="1" si="1180"/>
        <v>2003</v>
      </c>
      <c r="G740" s="47">
        <f t="shared" ref="G740" ca="1" si="1507">VLOOKUP(INDIRECT(CHAR(39)&amp;$A740&amp;CHAR(39)&amp;"!r2c"&amp;$C740,0),variables,2,0)</f>
        <v>10956</v>
      </c>
      <c r="H740" s="50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</v>
      </c>
    </row>
    <row r="741" spans="1:8" x14ac:dyDescent="0.3">
      <c r="A741" s="47" t="s">
        <v>297</v>
      </c>
      <c r="B741" s="47">
        <f t="shared" si="1437"/>
        <v>6</v>
      </c>
      <c r="C741" s="47">
        <f t="shared" si="1381"/>
        <v>38</v>
      </c>
      <c r="E741" s="47">
        <f t="shared" ref="E741" si="1508">plan_id</f>
        <v>25</v>
      </c>
      <c r="F741" s="47">
        <f t="shared" ca="1" si="1180"/>
        <v>2003</v>
      </c>
      <c r="G741" s="47">
        <f t="shared" ref="G741" ca="1" si="1509">VLOOKUP(INDIRECT(CHAR(39)&amp;$A741&amp;CHAR(39)&amp;"!r2c"&amp;$C741,0),variables,2,0)</f>
        <v>10959</v>
      </c>
      <c r="H741" s="50" t="str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Police/Fire: Merit (first 5 years of employment) – 1.5% per year. Productivity – 1.0% per year Others: Merit (first 10 years of employment) – 1.5% per year. Productivity – 0.5% per year</v>
      </c>
    </row>
    <row r="742" spans="1:8" x14ac:dyDescent="0.3">
      <c r="A742" s="47" t="s">
        <v>297</v>
      </c>
      <c r="B742" s="47">
        <f t="shared" si="1437"/>
        <v>6</v>
      </c>
      <c r="C742" s="47">
        <f t="shared" si="1381"/>
        <v>39</v>
      </c>
      <c r="E742" s="47">
        <f t="shared" ref="E742" si="1510">plan_id</f>
        <v>25</v>
      </c>
      <c r="F742" s="47">
        <f t="shared" ca="1" si="1180"/>
        <v>2003</v>
      </c>
      <c r="G742" s="47">
        <f t="shared" ref="G742" ca="1" si="1511">VLOOKUP(INDIRECT(CHAR(39)&amp;$A742&amp;CHAR(39)&amp;"!r2c"&amp;$C742,0),variables,2,0)</f>
        <v>10962</v>
      </c>
      <c r="H742" s="50" t="str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Pg No 81</v>
      </c>
    </row>
    <row r="743" spans="1:8" x14ac:dyDescent="0.3">
      <c r="A743" s="47" t="s">
        <v>297</v>
      </c>
      <c r="B743" s="47">
        <f t="shared" si="1437"/>
        <v>6</v>
      </c>
      <c r="C743" s="47">
        <f t="shared" ref="C743:C806" si="1512">C652</f>
        <v>40</v>
      </c>
      <c r="E743" s="47">
        <f t="shared" ref="E743" si="1513">plan_id</f>
        <v>25</v>
      </c>
      <c r="F743" s="47">
        <f t="shared" ca="1" si="1180"/>
        <v>2003</v>
      </c>
      <c r="G743" s="47">
        <f t="shared" ref="G743" ca="1" si="1514">VLOOKUP(INDIRECT(CHAR(39)&amp;$A743&amp;CHAR(39)&amp;"!r2c"&amp;$C743,0),variables,2,0)</f>
        <v>10964</v>
      </c>
      <c r="H743" s="50" t="str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Pg no.83</v>
      </c>
    </row>
    <row r="744" spans="1:8" x14ac:dyDescent="0.3">
      <c r="A744" s="47" t="s">
        <v>297</v>
      </c>
      <c r="B744" s="47">
        <f t="shared" si="1437"/>
        <v>6</v>
      </c>
      <c r="C744" s="47">
        <f t="shared" si="1512"/>
        <v>41</v>
      </c>
      <c r="E744" s="47">
        <f t="shared" ref="E744" si="1515">plan_id</f>
        <v>25</v>
      </c>
      <c r="F744" s="47">
        <f t="shared" ca="1" si="1180"/>
        <v>2003</v>
      </c>
      <c r="G744" s="47">
        <f t="shared" ref="G744" ca="1" si="1516">VLOOKUP(INDIRECT(CHAR(39)&amp;$A744&amp;CHAR(39)&amp;"!r2c"&amp;$C744,0),variables,2,0)</f>
        <v>10967</v>
      </c>
      <c r="H744" s="50" t="str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1994 Group Annuity Mortality Basic table</v>
      </c>
    </row>
    <row r="745" spans="1:8" x14ac:dyDescent="0.3">
      <c r="A745" s="47" t="s">
        <v>297</v>
      </c>
      <c r="B745" s="47">
        <f t="shared" si="1437"/>
        <v>6</v>
      </c>
      <c r="C745" s="47">
        <f t="shared" si="1512"/>
        <v>42</v>
      </c>
      <c r="E745" s="47">
        <f t="shared" ref="E745" si="1517">plan_id</f>
        <v>25</v>
      </c>
      <c r="F745" s="47">
        <f t="shared" ca="1" si="1180"/>
        <v>2003</v>
      </c>
      <c r="G745" s="47">
        <f t="shared" ref="G745" ca="1" si="1518">VLOOKUP(INDIRECT(CHAR(39)&amp;$A745&amp;CHAR(39)&amp;"!r2c"&amp;$C745,0),variables,2,0)</f>
        <v>10968</v>
      </c>
      <c r="H745" s="50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1994</v>
      </c>
    </row>
    <row r="746" spans="1:8" x14ac:dyDescent="0.3">
      <c r="A746" s="47" t="s">
        <v>297</v>
      </c>
      <c r="B746" s="47">
        <f t="shared" si="1437"/>
        <v>6</v>
      </c>
      <c r="C746" s="47">
        <f t="shared" si="1512"/>
        <v>43</v>
      </c>
      <c r="E746" s="47">
        <f t="shared" ref="E746" si="1519">plan_id</f>
        <v>25</v>
      </c>
      <c r="F746" s="47">
        <f t="shared" ca="1" si="1180"/>
        <v>2003</v>
      </c>
      <c r="G746" s="47">
        <f t="shared" ref="G746" ca="1" si="1520">VLOOKUP(INDIRECT(CHAR(39)&amp;$A746&amp;CHAR(39)&amp;"!r2c"&amp;$C746,0),variables,2,0)</f>
        <v>10969</v>
      </c>
      <c r="H746" s="50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3">
      <c r="A747" s="47" t="s">
        <v>297</v>
      </c>
      <c r="B747" s="47">
        <f t="shared" si="1437"/>
        <v>6</v>
      </c>
      <c r="C747" s="47">
        <f t="shared" si="1512"/>
        <v>44</v>
      </c>
      <c r="E747" s="47">
        <f t="shared" ref="E747" si="1521">plan_id</f>
        <v>25</v>
      </c>
      <c r="F747" s="47">
        <f t="shared" ca="1" si="1180"/>
        <v>2003</v>
      </c>
      <c r="G747" s="47">
        <f t="shared" ref="G747" ca="1" si="1522">VLOOKUP(INDIRECT(CHAR(39)&amp;$A747&amp;CHAR(39)&amp;"!r2c"&amp;$C747,0),variables,2,0)</f>
        <v>10970</v>
      </c>
      <c r="H747" s="50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x14ac:dyDescent="0.3">
      <c r="A748" s="47" t="s">
        <v>297</v>
      </c>
      <c r="B748" s="47">
        <f t="shared" si="1437"/>
        <v>6</v>
      </c>
      <c r="C748" s="47">
        <f t="shared" si="1512"/>
        <v>45</v>
      </c>
      <c r="E748" s="47">
        <f t="shared" ref="E748" si="1523">plan_id</f>
        <v>25</v>
      </c>
      <c r="F748" s="47">
        <f t="shared" ca="1" si="1180"/>
        <v>2003</v>
      </c>
      <c r="G748" s="47">
        <f t="shared" ref="G748" ca="1" si="1524">VLOOKUP(INDIRECT(CHAR(39)&amp;$A748&amp;CHAR(39)&amp;"!r2c"&amp;$C748,0),variables,2,0)</f>
        <v>10971</v>
      </c>
      <c r="H748" s="50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x14ac:dyDescent="0.3">
      <c r="A749" s="47" t="s">
        <v>297</v>
      </c>
      <c r="B749" s="47">
        <f t="shared" si="1437"/>
        <v>6</v>
      </c>
      <c r="C749" s="47">
        <f t="shared" si="1512"/>
        <v>46</v>
      </c>
      <c r="E749" s="47">
        <f t="shared" ref="E749" si="1525">plan_id</f>
        <v>25</v>
      </c>
      <c r="F749" s="47">
        <f t="shared" ca="1" si="1180"/>
        <v>2003</v>
      </c>
      <c r="G749" s="47">
        <f t="shared" ref="G749" ca="1" si="1526">VLOOKUP(INDIRECT(CHAR(39)&amp;$A749&amp;CHAR(39)&amp;"!r2c"&amp;$C749,0),variables,2,0)</f>
        <v>10972</v>
      </c>
      <c r="H749" s="50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Level percentage of pay</v>
      </c>
    </row>
    <row r="750" spans="1:8" x14ac:dyDescent="0.3">
      <c r="A750" s="47" t="s">
        <v>297</v>
      </c>
      <c r="B750" s="47">
        <f t="shared" si="1437"/>
        <v>6</v>
      </c>
      <c r="C750" s="47">
        <f t="shared" si="1512"/>
        <v>47</v>
      </c>
      <c r="E750" s="47">
        <f t="shared" ref="E750" si="1527">plan_id</f>
        <v>25</v>
      </c>
      <c r="F750" s="47">
        <f t="shared" ca="1" si="1180"/>
        <v>2003</v>
      </c>
      <c r="G750" s="47">
        <f t="shared" ref="G750" ca="1" si="1528">VLOOKUP(INDIRECT(CHAR(39)&amp;$A750&amp;CHAR(39)&amp;"!r2c"&amp;$C750,0),variables,2,0)</f>
        <v>10973</v>
      </c>
      <c r="H750" s="50" t="str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25 years</v>
      </c>
    </row>
    <row r="751" spans="1:8" x14ac:dyDescent="0.3">
      <c r="A751" s="47" t="s">
        <v>297</v>
      </c>
      <c r="B751" s="47">
        <f t="shared" si="1437"/>
        <v>6</v>
      </c>
      <c r="C751" s="47">
        <f t="shared" si="1512"/>
        <v>48</v>
      </c>
      <c r="E751" s="47">
        <f t="shared" ref="E751" si="1529">plan_id</f>
        <v>25</v>
      </c>
      <c r="F751" s="47">
        <f t="shared" ca="1" si="1180"/>
        <v>2003</v>
      </c>
      <c r="G751" s="47">
        <f t="shared" ref="G751" ca="1" si="1530">VLOOKUP(INDIRECT(CHAR(39)&amp;$A751&amp;CHAR(39)&amp;"!r2c"&amp;$C751,0),variables,2,0)</f>
        <v>10975</v>
      </c>
      <c r="H751" s="50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PUC</v>
      </c>
    </row>
    <row r="752" spans="1:8" x14ac:dyDescent="0.3">
      <c r="A752" s="47" t="s">
        <v>297</v>
      </c>
      <c r="B752" s="47">
        <f t="shared" si="1437"/>
        <v>6</v>
      </c>
      <c r="C752" s="47">
        <f t="shared" si="1512"/>
        <v>49</v>
      </c>
      <c r="E752" s="47">
        <f t="shared" ref="E752" si="1531">plan_id</f>
        <v>25</v>
      </c>
      <c r="F752" s="47">
        <f t="shared" ca="1" si="1180"/>
        <v>2003</v>
      </c>
      <c r="G752" s="47">
        <f t="shared" ref="G752" ca="1" si="1532">VLOOKUP(INDIRECT(CHAR(39)&amp;$A752&amp;CHAR(39)&amp;"!r2c"&amp;$C752,0),variables,2,0)</f>
        <v>10976</v>
      </c>
      <c r="H752" s="50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8.2500000000000004E-2</v>
      </c>
    </row>
    <row r="753" spans="1:8" x14ac:dyDescent="0.3">
      <c r="A753" s="47" t="s">
        <v>297</v>
      </c>
      <c r="B753" s="47">
        <f t="shared" si="1437"/>
        <v>6</v>
      </c>
      <c r="C753" s="47">
        <f t="shared" si="1512"/>
        <v>50</v>
      </c>
      <c r="E753" s="47">
        <f t="shared" ref="E753" si="1533">plan_id</f>
        <v>25</v>
      </c>
      <c r="F753" s="47">
        <f t="shared" ca="1" si="1180"/>
        <v>2003</v>
      </c>
      <c r="G753" s="47">
        <f t="shared" ref="G753" ca="1" si="1534">VLOOKUP(INDIRECT(CHAR(39)&amp;$A753&amp;CHAR(39)&amp;"!r2c"&amp;$C753,0),variables,2,0)</f>
        <v>10977</v>
      </c>
      <c r="H753" s="50" t="str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No</v>
      </c>
    </row>
    <row r="754" spans="1:8" x14ac:dyDescent="0.3">
      <c r="A754" s="47" t="s">
        <v>297</v>
      </c>
      <c r="B754" s="47">
        <f t="shared" si="1437"/>
        <v>6</v>
      </c>
      <c r="C754" s="47">
        <f t="shared" si="1512"/>
        <v>51</v>
      </c>
      <c r="E754" s="47">
        <f t="shared" ref="E754" si="1535">plan_id</f>
        <v>25</v>
      </c>
      <c r="F754" s="47">
        <f t="shared" ca="1" si="1180"/>
        <v>2003</v>
      </c>
      <c r="G754" s="47">
        <f t="shared" ref="G754" ca="1" si="1536">VLOOKUP(INDIRECT(CHAR(39)&amp;$A754&amp;CHAR(39)&amp;"!r2c"&amp;$C754,0),variables,2,0)</f>
        <v>10978</v>
      </c>
      <c r="H754" s="50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8.2500000000000004E-2</v>
      </c>
    </row>
    <row r="755" spans="1:8" x14ac:dyDescent="0.3">
      <c r="A755" s="47" t="s">
        <v>297</v>
      </c>
      <c r="B755" s="47">
        <f t="shared" si="1437"/>
        <v>6</v>
      </c>
      <c r="C755" s="47">
        <f t="shared" si="1512"/>
        <v>52</v>
      </c>
      <c r="E755" s="47">
        <f t="shared" ref="E755" si="1537">plan_id</f>
        <v>25</v>
      </c>
      <c r="F755" s="47">
        <f t="shared" ca="1" si="1180"/>
        <v>2003</v>
      </c>
      <c r="G755" s="47">
        <f t="shared" ref="G755" ca="1" si="1538">VLOOKUP(INDIRECT(CHAR(39)&amp;$A755&amp;CHAR(39)&amp;"!r2c"&amp;$C755,0),variables,2,0)</f>
        <v>10979</v>
      </c>
      <c r="H755" s="50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0</v>
      </c>
    </row>
    <row r="756" spans="1:8" x14ac:dyDescent="0.3">
      <c r="A756" s="47" t="s">
        <v>297</v>
      </c>
      <c r="B756" s="47">
        <f t="shared" si="1437"/>
        <v>6</v>
      </c>
      <c r="C756" s="47">
        <f t="shared" si="1512"/>
        <v>53</v>
      </c>
      <c r="E756" s="47">
        <f t="shared" ref="E756" si="1539">plan_id</f>
        <v>25</v>
      </c>
      <c r="F756" s="47">
        <f t="shared" ca="1" si="1180"/>
        <v>2003</v>
      </c>
      <c r="G756" s="47">
        <f t="shared" ref="G756" ca="1" si="1540">VLOOKUP(INDIRECT(CHAR(39)&amp;$A756&amp;CHAR(39)&amp;"!r2c"&amp;$C756,0),variables,2,0)</f>
        <v>10980</v>
      </c>
      <c r="H756" s="50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8.2500000000000004E-2</v>
      </c>
    </row>
    <row r="757" spans="1:8" x14ac:dyDescent="0.3">
      <c r="A757" s="47" t="s">
        <v>297</v>
      </c>
      <c r="B757" s="47">
        <f t="shared" si="1437"/>
        <v>6</v>
      </c>
      <c r="C757" s="47">
        <f t="shared" si="1512"/>
        <v>54</v>
      </c>
      <c r="E757" s="47">
        <f t="shared" ref="E757" si="1541">plan_id</f>
        <v>25</v>
      </c>
      <c r="F757" s="47">
        <f t="shared" ca="1" si="1180"/>
        <v>2003</v>
      </c>
      <c r="G757" s="47">
        <f t="shared" ref="G757" ca="1" si="1542">VLOOKUP(INDIRECT(CHAR(39)&amp;$A757&amp;CHAR(39)&amp;"!r2c"&amp;$C757,0),variables,2,0)</f>
        <v>10981</v>
      </c>
      <c r="H757" s="50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3.1800000000000002E-2</v>
      </c>
    </row>
    <row r="758" spans="1:8" x14ac:dyDescent="0.3">
      <c r="A758" s="47" t="s">
        <v>297</v>
      </c>
      <c r="B758" s="47">
        <f t="shared" si="1437"/>
        <v>6</v>
      </c>
      <c r="C758" s="47">
        <f t="shared" si="1512"/>
        <v>55</v>
      </c>
      <c r="E758" s="47">
        <f t="shared" ref="E758" si="1543">plan_id</f>
        <v>25</v>
      </c>
      <c r="F758" s="47">
        <f t="shared" ca="1" si="1180"/>
        <v>2003</v>
      </c>
      <c r="G758" s="47">
        <f t="shared" ref="G758" ca="1" si="1544">VLOOKUP(INDIRECT(CHAR(39)&amp;$A758&amp;CHAR(39)&amp;"!r2c"&amp;$C758,0),variables,2,0)</f>
        <v>10706</v>
      </c>
      <c r="H758" s="50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7.7805501288923898E-4</v>
      </c>
    </row>
    <row r="759" spans="1:8" x14ac:dyDescent="0.3">
      <c r="A759" s="47" t="s">
        <v>297</v>
      </c>
      <c r="B759" s="47">
        <f t="shared" si="1437"/>
        <v>6</v>
      </c>
      <c r="C759" s="47">
        <f t="shared" si="1512"/>
        <v>56</v>
      </c>
      <c r="E759" s="47">
        <f t="shared" ref="E759" si="1545">plan_id</f>
        <v>25</v>
      </c>
      <c r="F759" s="47">
        <f t="shared" ca="1" si="1180"/>
        <v>2003</v>
      </c>
      <c r="G759" s="47">
        <f t="shared" ref="G759" ca="1" si="1546">VLOOKUP(INDIRECT(CHAR(39)&amp;$A759&amp;CHAR(39)&amp;"!r2c"&amp;$C759,0),variables,2,0)</f>
        <v>10983</v>
      </c>
      <c r="H759" s="50" t="str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Yes</v>
      </c>
    </row>
    <row r="760" spans="1:8" x14ac:dyDescent="0.3">
      <c r="A760" s="47" t="s">
        <v>297</v>
      </c>
      <c r="B760" s="47">
        <f t="shared" si="1437"/>
        <v>6</v>
      </c>
      <c r="C760" s="47">
        <f t="shared" si="1512"/>
        <v>57</v>
      </c>
      <c r="E760" s="47">
        <f t="shared" ref="E760" si="1547">plan_id</f>
        <v>25</v>
      </c>
      <c r="F760" s="47">
        <f t="shared" ca="1" si="1180"/>
        <v>2003</v>
      </c>
      <c r="G760" s="47">
        <f t="shared" ref="G760" ca="1" si="1548">VLOOKUP(INDIRECT(CHAR(39)&amp;$A760&amp;CHAR(39)&amp;"!r2c"&amp;$C760,0),variables,2,0)</f>
        <v>10989</v>
      </c>
      <c r="H760" s="50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4607673000</v>
      </c>
    </row>
    <row r="761" spans="1:8" x14ac:dyDescent="0.3">
      <c r="A761" s="47" t="s">
        <v>297</v>
      </c>
      <c r="B761" s="47">
        <f t="shared" si="1437"/>
        <v>6</v>
      </c>
      <c r="C761" s="47">
        <f t="shared" si="1512"/>
        <v>58</v>
      </c>
      <c r="E761" s="47">
        <f t="shared" ref="E761" si="1549">plan_id</f>
        <v>25</v>
      </c>
      <c r="F761" s="47">
        <f t="shared" ca="1" si="1180"/>
        <v>2003</v>
      </c>
      <c r="G761" s="47">
        <f t="shared" ref="G761" ca="1" si="1550">VLOOKUP(INDIRECT(CHAR(39)&amp;$A761&amp;CHAR(39)&amp;"!r2c"&amp;$C761,0),variables,2,0)</f>
        <v>10990</v>
      </c>
      <c r="H761" s="50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6330541000</v>
      </c>
    </row>
    <row r="762" spans="1:8" x14ac:dyDescent="0.3">
      <c r="A762" s="47" t="s">
        <v>297</v>
      </c>
      <c r="B762" s="47">
        <f t="shared" si="1437"/>
        <v>6</v>
      </c>
      <c r="C762" s="47">
        <f t="shared" si="1512"/>
        <v>59</v>
      </c>
      <c r="E762" s="47">
        <f t="shared" ref="E762" si="1551">plan_id</f>
        <v>25</v>
      </c>
      <c r="F762" s="47">
        <f t="shared" ca="1" si="1180"/>
        <v>2003</v>
      </c>
      <c r="G762" s="47">
        <f t="shared" ref="G762" ca="1" si="1552">VLOOKUP(INDIRECT(CHAR(39)&amp;$A762&amp;CHAR(39)&amp;"!r2c"&amp;$C762,0),variables,2,0)</f>
        <v>10991</v>
      </c>
      <c r="H762" s="50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1722868000</v>
      </c>
    </row>
    <row r="763" spans="1:8" x14ac:dyDescent="0.3">
      <c r="A763" s="47" t="s">
        <v>297</v>
      </c>
      <c r="B763" s="47">
        <f t="shared" si="1437"/>
        <v>6</v>
      </c>
      <c r="C763" s="47">
        <f t="shared" si="1512"/>
        <v>60</v>
      </c>
      <c r="E763" s="47">
        <f t="shared" ref="E763" si="1553">plan_id</f>
        <v>25</v>
      </c>
      <c r="F763" s="47">
        <f t="shared" ca="1" si="1180"/>
        <v>2003</v>
      </c>
      <c r="G763" s="47">
        <f t="shared" ref="G763" ca="1" si="1554">VLOOKUP(INDIRECT(CHAR(39)&amp;$A763&amp;CHAR(39)&amp;"!r2c"&amp;$C763,0),variables,2,0)</f>
        <v>10992</v>
      </c>
      <c r="H763" s="50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0.72799999999999998</v>
      </c>
    </row>
    <row r="764" spans="1:8" x14ac:dyDescent="0.3">
      <c r="A764" s="47" t="s">
        <v>297</v>
      </c>
      <c r="B764" s="47">
        <f t="shared" si="1437"/>
        <v>6</v>
      </c>
      <c r="C764" s="47">
        <f t="shared" si="1512"/>
        <v>61</v>
      </c>
      <c r="E764" s="47">
        <f t="shared" ref="E764" si="1555">plan_id</f>
        <v>25</v>
      </c>
      <c r="F764" s="47">
        <f t="shared" ca="1" si="1180"/>
        <v>2003</v>
      </c>
      <c r="G764" s="47">
        <f t="shared" ref="G764" ca="1" si="1556">VLOOKUP(INDIRECT(CHAR(39)&amp;$A764&amp;CHAR(39)&amp;"!r2c"&amp;$C764,0),variables,2,0)</f>
        <v>10993</v>
      </c>
      <c r="H764" s="50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1300041000</v>
      </c>
    </row>
    <row r="765" spans="1:8" x14ac:dyDescent="0.3">
      <c r="A765" s="47" t="s">
        <v>297</v>
      </c>
      <c r="B765" s="47">
        <f t="shared" si="1437"/>
        <v>6</v>
      </c>
      <c r="C765" s="47">
        <f t="shared" si="1512"/>
        <v>62</v>
      </c>
      <c r="E765" s="47">
        <f t="shared" ref="E765" si="1557">plan_id</f>
        <v>25</v>
      </c>
      <c r="F765" s="47">
        <f t="shared" ca="1" si="1180"/>
        <v>2003</v>
      </c>
      <c r="G765" s="47">
        <f t="shared" ref="G765" ca="1" si="1558">VLOOKUP(INDIRECT(CHAR(39)&amp;$A765&amp;CHAR(39)&amp;"!r2c"&amp;$C765,0),variables,2,0)</f>
        <v>10801</v>
      </c>
      <c r="H765" s="50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73956000</v>
      </c>
    </row>
    <row r="766" spans="1:8" x14ac:dyDescent="0.3">
      <c r="A766" s="47" t="s">
        <v>297</v>
      </c>
      <c r="B766" s="47">
        <f t="shared" si="1437"/>
        <v>6</v>
      </c>
      <c r="C766" s="47">
        <f t="shared" si="1512"/>
        <v>63</v>
      </c>
      <c r="E766" s="47">
        <f t="shared" ref="E766" si="1559">plan_id</f>
        <v>25</v>
      </c>
      <c r="F766" s="47">
        <f t="shared" ca="1" si="1180"/>
        <v>2003</v>
      </c>
      <c r="G766" s="47">
        <f t="shared" ref="G766" ca="1" si="1560">VLOOKUP(INDIRECT(CHAR(39)&amp;$A766&amp;CHAR(39)&amp;"!r2c"&amp;$C766,0),variables,2,0)</f>
        <v>10802</v>
      </c>
      <c r="H766" s="50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x14ac:dyDescent="0.3">
      <c r="A767" s="47" t="s">
        <v>297</v>
      </c>
      <c r="B767" s="47">
        <f t="shared" si="1437"/>
        <v>6</v>
      </c>
      <c r="C767" s="47">
        <f t="shared" si="1512"/>
        <v>64</v>
      </c>
      <c r="E767" s="47">
        <f t="shared" ref="E767" si="1561">plan_id</f>
        <v>25</v>
      </c>
      <c r="F767" s="47">
        <f t="shared" ca="1" si="1180"/>
        <v>2003</v>
      </c>
      <c r="G767" s="47">
        <f t="shared" ref="G767" ca="1" si="1562">VLOOKUP(INDIRECT(CHAR(39)&amp;$A767&amp;CHAR(39)&amp;"!r2c"&amp;$C767,0),variables,2,0)</f>
        <v>10803</v>
      </c>
      <c r="H767" s="50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3">
      <c r="A768" s="47" t="s">
        <v>297</v>
      </c>
      <c r="B768" s="47">
        <f t="shared" si="1437"/>
        <v>6</v>
      </c>
      <c r="C768" s="47">
        <f t="shared" si="1512"/>
        <v>65</v>
      </c>
      <c r="E768" s="47">
        <f t="shared" ref="E768" si="1563">plan_id</f>
        <v>25</v>
      </c>
      <c r="F768" s="47">
        <f t="shared" ca="1" si="1180"/>
        <v>2003</v>
      </c>
      <c r="G768" s="47">
        <f t="shared" ref="G768" ca="1" si="1564">VLOOKUP(INDIRECT(CHAR(39)&amp;$A768&amp;CHAR(39)&amp;"!r2c"&amp;$C768,0),variables,2,0)</f>
        <v>10804</v>
      </c>
      <c r="H768" s="50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3">
      <c r="A769" s="47" t="s">
        <v>297</v>
      </c>
      <c r="B769" s="47">
        <f t="shared" si="1437"/>
        <v>6</v>
      </c>
      <c r="C769" s="47">
        <f t="shared" si="1512"/>
        <v>66</v>
      </c>
      <c r="E769" s="47">
        <f t="shared" ref="E769" si="1565">plan_id</f>
        <v>25</v>
      </c>
      <c r="F769" s="47">
        <f t="shared" ca="1" si="1180"/>
        <v>2003</v>
      </c>
      <c r="G769" s="47">
        <f t="shared" ref="G769" ca="1" si="1566">VLOOKUP(INDIRECT(CHAR(39)&amp;$A769&amp;CHAR(39)&amp;"!r2c"&amp;$C769,0),variables,2,0)</f>
        <v>10805</v>
      </c>
      <c r="H769" s="50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3">
      <c r="A770" s="47" t="s">
        <v>297</v>
      </c>
      <c r="B770" s="47">
        <f t="shared" ref="B770" si="1567">B705+1</f>
        <v>6</v>
      </c>
      <c r="C770" s="47">
        <f t="shared" si="1512"/>
        <v>67</v>
      </c>
      <c r="E770" s="47">
        <f t="shared" ref="E770" si="1568">plan_id</f>
        <v>25</v>
      </c>
      <c r="F770" s="47">
        <f t="shared" ca="1" si="1180"/>
        <v>2003</v>
      </c>
      <c r="G770" s="47">
        <f t="shared" ref="G770" ca="1" si="1569">VLOOKUP(INDIRECT(CHAR(39)&amp;$A770&amp;CHAR(39)&amp;"!r2c"&amp;$C770,0),variables,2,0)</f>
        <v>10806</v>
      </c>
      <c r="H770" s="50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3">
      <c r="A771" s="47" t="s">
        <v>297</v>
      </c>
      <c r="B771" s="47">
        <f>B770</f>
        <v>6</v>
      </c>
      <c r="C771" s="47">
        <f t="shared" si="1512"/>
        <v>68</v>
      </c>
      <c r="E771" s="47">
        <f t="shared" ref="E771" si="1570">plan_id</f>
        <v>25</v>
      </c>
      <c r="F771" s="47">
        <f t="shared" ca="1" si="1180"/>
        <v>2003</v>
      </c>
      <c r="G771" s="47">
        <f t="shared" ref="G771" ca="1" si="1571">VLOOKUP(INDIRECT(CHAR(39)&amp;$A771&amp;CHAR(39)&amp;"!r2c"&amp;$C771,0),variables,2,0)</f>
        <v>10807</v>
      </c>
      <c r="H771" s="50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3">
      <c r="A772" s="47" t="s">
        <v>297</v>
      </c>
      <c r="B772" s="47">
        <f t="shared" ref="B772:B796" si="1572">B771</f>
        <v>6</v>
      </c>
      <c r="C772" s="47">
        <f t="shared" si="1512"/>
        <v>69</v>
      </c>
      <c r="E772" s="47">
        <f t="shared" ref="E772" si="1573">plan_id</f>
        <v>25</v>
      </c>
      <c r="F772" s="47">
        <f t="shared" ca="1" si="1180"/>
        <v>2003</v>
      </c>
      <c r="G772" s="47">
        <f t="shared" ref="G772" ca="1" si="1574">VLOOKUP(INDIRECT(CHAR(39)&amp;$A772&amp;CHAR(39)&amp;"!r2c"&amp;$C772,0),variables,2,0)</f>
        <v>10808</v>
      </c>
      <c r="H772" s="50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3">
      <c r="A773" s="47" t="s">
        <v>297</v>
      </c>
      <c r="B773" s="47">
        <f t="shared" si="1572"/>
        <v>6</v>
      </c>
      <c r="C773" s="47">
        <f t="shared" si="1512"/>
        <v>70</v>
      </c>
      <c r="E773" s="47">
        <f t="shared" ref="E773" si="1575">plan_id</f>
        <v>25</v>
      </c>
      <c r="F773" s="47">
        <f t="shared" ca="1" si="1180"/>
        <v>2003</v>
      </c>
      <c r="G773" s="47">
        <f t="shared" ref="G773" ca="1" si="1576">VLOOKUP(INDIRECT(CHAR(39)&amp;$A773&amp;CHAR(39)&amp;"!r2c"&amp;$C773,0),variables,2,0)</f>
        <v>10809</v>
      </c>
      <c r="H773" s="50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3">
      <c r="A774" s="47" t="s">
        <v>297</v>
      </c>
      <c r="B774" s="47">
        <f t="shared" si="1572"/>
        <v>6</v>
      </c>
      <c r="C774" s="47">
        <f t="shared" si="1512"/>
        <v>71</v>
      </c>
      <c r="E774" s="47">
        <f t="shared" ref="E774" si="1577">plan_id</f>
        <v>25</v>
      </c>
      <c r="F774" s="47">
        <f t="shared" ca="1" si="1180"/>
        <v>2003</v>
      </c>
      <c r="G774" s="47">
        <f t="shared" ref="G774" ca="1" si="1578">VLOOKUP(INDIRECT(CHAR(39)&amp;$A774&amp;CHAR(39)&amp;"!r2c"&amp;$C774,0),variables,2,0)</f>
        <v>10810</v>
      </c>
      <c r="H774" s="50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66013000</v>
      </c>
    </row>
    <row r="775" spans="1:8" x14ac:dyDescent="0.3">
      <c r="A775" s="47" t="s">
        <v>297</v>
      </c>
      <c r="B775" s="47">
        <f t="shared" si="1572"/>
        <v>6</v>
      </c>
      <c r="C775" s="47">
        <f t="shared" si="1512"/>
        <v>72</v>
      </c>
      <c r="E775" s="47">
        <f t="shared" ref="E775" si="1579">plan_id</f>
        <v>25</v>
      </c>
      <c r="F775" s="47">
        <f t="shared" ca="1" si="1180"/>
        <v>2003</v>
      </c>
      <c r="G775" s="47">
        <f t="shared" ref="G775" ca="1" si="1580">VLOOKUP(INDIRECT(CHAR(39)&amp;$A775&amp;CHAR(39)&amp;"!r2c"&amp;$C775,0),variables,2,0)</f>
        <v>10811</v>
      </c>
      <c r="H775" s="50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3">
      <c r="A776" s="47" t="s">
        <v>297</v>
      </c>
      <c r="B776" s="47">
        <f t="shared" si="1572"/>
        <v>6</v>
      </c>
      <c r="C776" s="47">
        <f t="shared" si="1512"/>
        <v>73</v>
      </c>
      <c r="E776" s="47">
        <f t="shared" ref="E776" si="1581">plan_id</f>
        <v>25</v>
      </c>
      <c r="F776" s="47">
        <f t="shared" ca="1" si="1180"/>
        <v>2003</v>
      </c>
      <c r="G776" s="47">
        <f t="shared" ref="G776" ca="1" si="1582">VLOOKUP(INDIRECT(CHAR(39)&amp;$A776&amp;CHAR(39)&amp;"!r2c"&amp;$C776,0),variables,2,0)</f>
        <v>10812</v>
      </c>
      <c r="H776" s="50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3">
      <c r="A777" s="47" t="s">
        <v>297</v>
      </c>
      <c r="B777" s="47">
        <f t="shared" si="1572"/>
        <v>6</v>
      </c>
      <c r="C777" s="47">
        <f t="shared" si="1512"/>
        <v>74</v>
      </c>
      <c r="E777" s="47">
        <f t="shared" ref="E777" si="1583">plan_id</f>
        <v>25</v>
      </c>
      <c r="F777" s="47">
        <f t="shared" ca="1" si="1180"/>
        <v>2003</v>
      </c>
      <c r="G777" s="47">
        <f t="shared" ref="G777" ca="1" si="1584">VLOOKUP(INDIRECT(CHAR(39)&amp;$A777&amp;CHAR(39)&amp;"!r2c"&amp;$C777,0),variables,2,0)</f>
        <v>10813</v>
      </c>
      <c r="H777" s="50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3">
      <c r="A778" s="47" t="s">
        <v>297</v>
      </c>
      <c r="B778" s="47">
        <f t="shared" si="1572"/>
        <v>6</v>
      </c>
      <c r="C778" s="47">
        <f t="shared" si="1512"/>
        <v>75</v>
      </c>
      <c r="E778" s="47">
        <f t="shared" ref="E778" si="1585">plan_id</f>
        <v>25</v>
      </c>
      <c r="F778" s="47">
        <f t="shared" ca="1" si="1180"/>
        <v>2003</v>
      </c>
      <c r="G778" s="47">
        <f t="shared" ref="G778" ca="1" si="1586">VLOOKUP(INDIRECT(CHAR(39)&amp;$A778&amp;CHAR(39)&amp;"!r2c"&amp;$C778,0),variables,2,0)</f>
        <v>10814</v>
      </c>
      <c r="H778" s="50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3">
      <c r="A779" s="47" t="s">
        <v>297</v>
      </c>
      <c r="B779" s="47">
        <f t="shared" si="1572"/>
        <v>6</v>
      </c>
      <c r="C779" s="47">
        <f t="shared" si="1512"/>
        <v>76</v>
      </c>
      <c r="E779" s="47">
        <f t="shared" ref="E779" si="1587">plan_id</f>
        <v>25</v>
      </c>
      <c r="F779" s="47">
        <f t="shared" ca="1" si="1180"/>
        <v>2003</v>
      </c>
      <c r="G779" s="47">
        <f t="shared" ref="G779" ca="1" si="1588">VLOOKUP(INDIRECT(CHAR(39)&amp;$A779&amp;CHAR(39)&amp;"!r2c"&amp;$C779,0),variables,2,0)</f>
        <v>10815</v>
      </c>
      <c r="H779" s="50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x14ac:dyDescent="0.3">
      <c r="A780" s="47" t="s">
        <v>297</v>
      </c>
      <c r="B780" s="47">
        <f t="shared" si="1572"/>
        <v>6</v>
      </c>
      <c r="C780" s="47">
        <f t="shared" si="1512"/>
        <v>77</v>
      </c>
      <c r="E780" s="47">
        <f t="shared" ref="E780" si="1589">plan_id</f>
        <v>25</v>
      </c>
      <c r="F780" s="47">
        <f t="shared" ca="1" si="1180"/>
        <v>2003</v>
      </c>
      <c r="G780" s="47">
        <f t="shared" ref="G780" ca="1" si="1590">VLOOKUP(INDIRECT(CHAR(39)&amp;$A780&amp;CHAR(39)&amp;"!r2c"&amp;$C780,0),variables,2,0)</f>
        <v>10816</v>
      </c>
      <c r="H780" s="50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x14ac:dyDescent="0.3">
      <c r="A781" s="47" t="s">
        <v>297</v>
      </c>
      <c r="B781" s="47">
        <f t="shared" si="1572"/>
        <v>6</v>
      </c>
      <c r="C781" s="47">
        <f t="shared" si="1512"/>
        <v>78</v>
      </c>
      <c r="E781" s="47">
        <f t="shared" ref="E781" si="1591">plan_id</f>
        <v>25</v>
      </c>
      <c r="F781" s="47">
        <f t="shared" ca="1" si="1180"/>
        <v>2003</v>
      </c>
      <c r="G781" s="47">
        <f t="shared" ref="G781" ca="1" si="1592">VLOOKUP(INDIRECT(CHAR(39)&amp;$A781&amp;CHAR(39)&amp;"!r2c"&amp;$C781,0),variables,2,0)</f>
        <v>10817</v>
      </c>
      <c r="H781" s="50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3">
      <c r="A782" s="47" t="s">
        <v>297</v>
      </c>
      <c r="B782" s="47">
        <f t="shared" si="1572"/>
        <v>6</v>
      </c>
      <c r="C782" s="47">
        <f t="shared" si="1512"/>
        <v>79</v>
      </c>
      <c r="E782" s="47">
        <f t="shared" ref="E782" si="1593">plan_id</f>
        <v>25</v>
      </c>
      <c r="F782" s="47">
        <f t="shared" ca="1" si="1180"/>
        <v>2003</v>
      </c>
      <c r="G782" s="47">
        <f t="shared" ref="G782" ca="1" si="1594">VLOOKUP(INDIRECT(CHAR(39)&amp;$A782&amp;CHAR(39)&amp;"!r2c"&amp;$C782,0),variables,2,0)</f>
        <v>10818</v>
      </c>
      <c r="H782" s="50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3">
      <c r="A783" s="47" t="s">
        <v>297</v>
      </c>
      <c r="B783" s="47">
        <f t="shared" si="1572"/>
        <v>6</v>
      </c>
      <c r="C783" s="47">
        <f t="shared" si="1512"/>
        <v>80</v>
      </c>
      <c r="E783" s="47">
        <f t="shared" ref="E783" si="1595">plan_id</f>
        <v>25</v>
      </c>
      <c r="F783" s="47">
        <f t="shared" ca="1" si="1180"/>
        <v>2003</v>
      </c>
      <c r="G783" s="47">
        <f t="shared" ref="G783" ca="1" si="1596">VLOOKUP(INDIRECT(CHAR(39)&amp;$A783&amp;CHAR(39)&amp;"!r2c"&amp;$C783,0),variables,2,0)</f>
        <v>10819</v>
      </c>
      <c r="H783" s="50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3">
      <c r="A784" s="47" t="s">
        <v>297</v>
      </c>
      <c r="B784" s="47">
        <f t="shared" si="1572"/>
        <v>6</v>
      </c>
      <c r="C784" s="47">
        <f t="shared" si="1512"/>
        <v>81</v>
      </c>
      <c r="E784" s="47">
        <f t="shared" ref="E784" si="1597">plan_id</f>
        <v>25</v>
      </c>
      <c r="F784" s="47">
        <f t="shared" ca="1" si="1180"/>
        <v>2003</v>
      </c>
      <c r="G784" s="47">
        <f t="shared" ref="G784" ca="1" si="1598">VLOOKUP(INDIRECT(CHAR(39)&amp;$A784&amp;CHAR(39)&amp;"!r2c"&amp;$C784,0),variables,2,0)</f>
        <v>10820</v>
      </c>
      <c r="H784" s="50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</row>
    <row r="785" spans="1:8" x14ac:dyDescent="0.3">
      <c r="A785" s="47" t="s">
        <v>297</v>
      </c>
      <c r="B785" s="47">
        <f t="shared" si="1572"/>
        <v>6</v>
      </c>
      <c r="C785" s="47">
        <f t="shared" si="1512"/>
        <v>82</v>
      </c>
      <c r="E785" s="47">
        <f t="shared" ref="E785" si="1599">plan_id</f>
        <v>25</v>
      </c>
      <c r="F785" s="47">
        <f t="shared" ca="1" si="1180"/>
        <v>2003</v>
      </c>
      <c r="G785" s="47">
        <f t="shared" ref="G785" ca="1" si="1600">VLOOKUP(INDIRECT(CHAR(39)&amp;$A785&amp;CHAR(39)&amp;"!r2c"&amp;$C785,0),variables,2,0)</f>
        <v>10821</v>
      </c>
      <c r="H785" s="50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3">
      <c r="A786" s="47" t="s">
        <v>297</v>
      </c>
      <c r="B786" s="47">
        <f t="shared" si="1572"/>
        <v>6</v>
      </c>
      <c r="C786" s="47">
        <f t="shared" si="1512"/>
        <v>83</v>
      </c>
      <c r="E786" s="47">
        <f t="shared" ref="E786" si="1601">plan_id</f>
        <v>25</v>
      </c>
      <c r="F786" s="47">
        <f t="shared" ca="1" si="1180"/>
        <v>2003</v>
      </c>
      <c r="G786" s="47">
        <f t="shared" ref="G786" ca="1" si="1602">VLOOKUP(INDIRECT(CHAR(39)&amp;$A786&amp;CHAR(39)&amp;"!r2c"&amp;$C786,0),variables,2,0)</f>
        <v>10822</v>
      </c>
      <c r="H786" s="50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3">
      <c r="A787" s="47" t="s">
        <v>297</v>
      </c>
      <c r="B787" s="47">
        <f t="shared" si="1572"/>
        <v>6</v>
      </c>
      <c r="C787" s="47">
        <f t="shared" si="1512"/>
        <v>84</v>
      </c>
      <c r="E787" s="47">
        <f t="shared" ref="E787" si="1603">plan_id</f>
        <v>25</v>
      </c>
      <c r="F787" s="47">
        <f t="shared" ca="1" si="1180"/>
        <v>2003</v>
      </c>
      <c r="G787" s="47">
        <f t="shared" ref="G787" ca="1" si="1604">VLOOKUP(INDIRECT(CHAR(39)&amp;$A787&amp;CHAR(39)&amp;"!r2c"&amp;$C787,0),variables,2,0)</f>
        <v>10829</v>
      </c>
      <c r="H787" s="50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282508000</v>
      </c>
    </row>
    <row r="788" spans="1:8" x14ac:dyDescent="0.3">
      <c r="A788" s="47" t="s">
        <v>297</v>
      </c>
      <c r="B788" s="47">
        <f t="shared" si="1572"/>
        <v>6</v>
      </c>
      <c r="C788" s="47">
        <f t="shared" si="1512"/>
        <v>85</v>
      </c>
      <c r="E788" s="47">
        <f t="shared" ref="E788" si="1605">plan_id</f>
        <v>25</v>
      </c>
      <c r="F788" s="47">
        <f t="shared" ca="1" si="1180"/>
        <v>2003</v>
      </c>
      <c r="G788" s="47">
        <f t="shared" ref="G788" ca="1" si="1606">VLOOKUP(INDIRECT(CHAR(39)&amp;$A788&amp;CHAR(39)&amp;"!r2c"&amp;$C788,0),variables,2,0)</f>
        <v>10823</v>
      </c>
      <c r="H788" s="50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139969000</v>
      </c>
    </row>
    <row r="789" spans="1:8" x14ac:dyDescent="0.3">
      <c r="A789" s="47" t="s">
        <v>297</v>
      </c>
      <c r="B789" s="47">
        <f t="shared" si="1572"/>
        <v>6</v>
      </c>
      <c r="C789" s="47">
        <f t="shared" si="1512"/>
        <v>86</v>
      </c>
      <c r="E789" s="47">
        <f t="shared" ref="E789" si="1607">plan_id</f>
        <v>25</v>
      </c>
      <c r="F789" s="47">
        <f t="shared" ca="1" si="1180"/>
        <v>2003</v>
      </c>
      <c r="G789" s="47">
        <f t="shared" ref="G789" ca="1" si="1608">VLOOKUP(INDIRECT(CHAR(39)&amp;$A789&amp;CHAR(39)&amp;"!r2c"&amp;$C789,0),variables,2,0)</f>
        <v>10798</v>
      </c>
      <c r="H789" s="50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3">
      <c r="A790" s="47" t="s">
        <v>297</v>
      </c>
      <c r="B790" s="47">
        <f t="shared" si="1572"/>
        <v>6</v>
      </c>
      <c r="C790" s="47">
        <f t="shared" si="1512"/>
        <v>87</v>
      </c>
      <c r="E790" s="47">
        <f t="shared" ref="E790" si="1609">plan_id</f>
        <v>25</v>
      </c>
      <c r="F790" s="47">
        <f t="shared" ca="1" si="1180"/>
        <v>2003</v>
      </c>
      <c r="G790" s="47">
        <f t="shared" ref="G790" ca="1" si="1610">VLOOKUP(INDIRECT(CHAR(39)&amp;$A790&amp;CHAR(39)&amp;"!r2c"&amp;$C790,0),variables,2,0)</f>
        <v>10799</v>
      </c>
      <c r="H790" s="50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3">
      <c r="A791" s="47" t="s">
        <v>297</v>
      </c>
      <c r="B791" s="47">
        <f t="shared" si="1572"/>
        <v>6</v>
      </c>
      <c r="C791" s="47">
        <f t="shared" si="1512"/>
        <v>88</v>
      </c>
      <c r="E791" s="47">
        <f t="shared" ref="E791" si="1611">plan_id</f>
        <v>25</v>
      </c>
      <c r="F791" s="47">
        <f t="shared" ca="1" si="1180"/>
        <v>2003</v>
      </c>
      <c r="G791" s="47">
        <f t="shared" ref="G791" ca="1" si="1612">VLOOKUP(INDIRECT(CHAR(39)&amp;$A791&amp;CHAR(39)&amp;"!r2c"&amp;$C791,0),variables,2,0)</f>
        <v>10800</v>
      </c>
      <c r="H791" s="50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3">
      <c r="A792" s="47" t="s">
        <v>297</v>
      </c>
      <c r="B792" s="47">
        <f t="shared" si="1572"/>
        <v>6</v>
      </c>
      <c r="C792" s="47">
        <f t="shared" si="1512"/>
        <v>89</v>
      </c>
      <c r="E792" s="47">
        <f t="shared" ref="E792" si="1613">plan_id</f>
        <v>25</v>
      </c>
      <c r="F792" s="47">
        <f t="shared" ca="1" si="1180"/>
        <v>2003</v>
      </c>
      <c r="G792" s="47">
        <f t="shared" ref="G792" ca="1" si="1614">VLOOKUP(INDIRECT(CHAR(39)&amp;$A792&amp;CHAR(39)&amp;"!r2c"&amp;$C792,0),variables,2,0)</f>
        <v>10824</v>
      </c>
      <c r="H792" s="50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3">
      <c r="A793" s="47" t="s">
        <v>297</v>
      </c>
      <c r="B793" s="47">
        <f t="shared" si="1572"/>
        <v>6</v>
      </c>
      <c r="C793" s="47">
        <f t="shared" si="1512"/>
        <v>90</v>
      </c>
      <c r="E793" s="47">
        <f t="shared" ref="E793" si="1615">plan_id</f>
        <v>25</v>
      </c>
      <c r="F793" s="47">
        <f t="shared" ca="1" si="1180"/>
        <v>2003</v>
      </c>
      <c r="G793" s="47">
        <f t="shared" ref="G793" ca="1" si="1616">VLOOKUP(INDIRECT(CHAR(39)&amp;$A793&amp;CHAR(39)&amp;"!r2c"&amp;$C793,0),variables,2,0)</f>
        <v>10825</v>
      </c>
      <c r="H793" s="50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x14ac:dyDescent="0.3">
      <c r="A794" s="47" t="s">
        <v>297</v>
      </c>
      <c r="B794" s="47">
        <f t="shared" si="1572"/>
        <v>6</v>
      </c>
      <c r="C794" s="47">
        <f t="shared" si="1512"/>
        <v>91</v>
      </c>
      <c r="E794" s="47">
        <f t="shared" ref="E794" si="1617">plan_id</f>
        <v>25</v>
      </c>
      <c r="F794" s="47">
        <f t="shared" ca="1" si="1180"/>
        <v>2003</v>
      </c>
      <c r="G794" s="47">
        <f t="shared" ref="G794" ca="1" si="1618">VLOOKUP(INDIRECT(CHAR(39)&amp;$A794&amp;CHAR(39)&amp;"!r2c"&amp;$C794,0),variables,2,0)</f>
        <v>10826</v>
      </c>
      <c r="H794" s="50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x14ac:dyDescent="0.3">
      <c r="A795" s="47" t="s">
        <v>297</v>
      </c>
      <c r="B795" s="47">
        <f t="shared" si="1572"/>
        <v>6</v>
      </c>
      <c r="C795" s="47">
        <f t="shared" si="1512"/>
        <v>92</v>
      </c>
      <c r="E795" s="47">
        <f t="shared" ref="E795" si="1619">plan_id</f>
        <v>25</v>
      </c>
      <c r="F795" s="47">
        <f t="shared" ca="1" si="1180"/>
        <v>2003</v>
      </c>
      <c r="G795" s="47">
        <f t="shared" ref="G795" ca="1" si="1620">VLOOKUP(INDIRECT(CHAR(39)&amp;$A795&amp;CHAR(39)&amp;"!r2c"&amp;$C795,0),variables,2,0)</f>
        <v>10828</v>
      </c>
      <c r="H795" s="50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3">
      <c r="A796" s="47" t="s">
        <v>297</v>
      </c>
      <c r="B796" s="47">
        <f t="shared" si="1572"/>
        <v>6</v>
      </c>
      <c r="C796" s="47">
        <f t="shared" si="1512"/>
        <v>93</v>
      </c>
      <c r="E796" s="47">
        <f t="shared" ref="E796" si="1621">plan_id</f>
        <v>25</v>
      </c>
      <c r="F796" s="47">
        <f t="shared" ca="1" si="1180"/>
        <v>2003</v>
      </c>
      <c r="G796" s="47">
        <f t="shared" ref="G796" ca="1" si="1622">VLOOKUP(INDIRECT(CHAR(39)&amp;$A796&amp;CHAR(39)&amp;"!r2c"&amp;$C796,0),variables,2,0)</f>
        <v>10827</v>
      </c>
      <c r="H796" s="50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3">
      <c r="A797" s="47" t="s">
        <v>297</v>
      </c>
      <c r="B797" s="47">
        <f t="shared" ref="B797:B860" si="1623">B732+1</f>
        <v>7</v>
      </c>
      <c r="C797" s="47">
        <f t="shared" si="1512"/>
        <v>3</v>
      </c>
      <c r="E797" s="47">
        <f t="shared" ref="E797" si="1624">plan_id</f>
        <v>25</v>
      </c>
      <c r="F797" s="47">
        <f t="shared" ca="1" si="1180"/>
        <v>2004</v>
      </c>
      <c r="G797" s="47">
        <f t="shared" ref="G797" ca="1" si="1625">VLOOKUP(INDIRECT(CHAR(39)&amp;$A797&amp;CHAR(39)&amp;"!r2c"&amp;$C797,0),variables,2,0)</f>
        <v>10703</v>
      </c>
      <c r="H797" s="50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2007</v>
      </c>
    </row>
    <row r="798" spans="1:8" x14ac:dyDescent="0.3">
      <c r="A798" s="47" t="s">
        <v>297</v>
      </c>
      <c r="B798" s="47">
        <f t="shared" si="1623"/>
        <v>7</v>
      </c>
      <c r="C798" s="47">
        <f t="shared" si="1512"/>
        <v>4</v>
      </c>
      <c r="E798" s="47">
        <f t="shared" ref="E798" si="1626">plan_id</f>
        <v>25</v>
      </c>
      <c r="F798" s="47">
        <f t="shared" ca="1" si="1180"/>
        <v>2004</v>
      </c>
      <c r="G798" s="47">
        <f t="shared" ref="G798" ca="1" si="1627">VLOOKUP(INDIRECT(CHAR(39)&amp;$A798&amp;CHAR(39)&amp;"!r2c"&amp;$C798,0),variables,2,0)</f>
        <v>10845</v>
      </c>
      <c r="H798" s="50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MERCER Human Resource Consulting</v>
      </c>
    </row>
    <row r="799" spans="1:8" x14ac:dyDescent="0.3">
      <c r="A799" s="47" t="s">
        <v>297</v>
      </c>
      <c r="B799" s="47">
        <f t="shared" si="1623"/>
        <v>7</v>
      </c>
      <c r="C799" s="47">
        <f t="shared" si="1512"/>
        <v>5</v>
      </c>
      <c r="E799" s="47">
        <f t="shared" ref="E799" si="1628">plan_id</f>
        <v>25</v>
      </c>
      <c r="F799" s="47">
        <f t="shared" ca="1" si="1180"/>
        <v>2004</v>
      </c>
      <c r="G799" s="47">
        <f t="shared" ref="G799" ca="1" si="1629">VLOOKUP(INDIRECT(CHAR(39)&amp;$A799&amp;CHAR(39)&amp;"!r2c"&amp;$C799,0),variables,2,0)</f>
        <v>10924</v>
      </c>
      <c r="H799" s="50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0.20130000000000001</v>
      </c>
    </row>
    <row r="800" spans="1:8" x14ac:dyDescent="0.3">
      <c r="A800" s="47" t="s">
        <v>297</v>
      </c>
      <c r="B800" s="47">
        <f t="shared" si="1623"/>
        <v>7</v>
      </c>
      <c r="C800" s="47">
        <f t="shared" si="1512"/>
        <v>6</v>
      </c>
      <c r="E800" s="47">
        <f t="shared" ref="E800" si="1630">plan_id</f>
        <v>25</v>
      </c>
      <c r="F800" s="47">
        <f t="shared" ca="1" si="1180"/>
        <v>2004</v>
      </c>
      <c r="G800" s="47">
        <f t="shared" ref="G800" ca="1" si="1631">VLOOKUP(INDIRECT(CHAR(39)&amp;$A800&amp;CHAR(39)&amp;"!r2c"&amp;$C800,0),variables,2,0)</f>
        <v>10925</v>
      </c>
      <c r="H800" s="50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0.13320000000000001</v>
      </c>
    </row>
    <row r="801" spans="1:8" x14ac:dyDescent="0.3">
      <c r="A801" s="47" t="s">
        <v>297</v>
      </c>
      <c r="B801" s="47">
        <f t="shared" si="1623"/>
        <v>7</v>
      </c>
      <c r="C801" s="47">
        <f t="shared" si="1512"/>
        <v>7</v>
      </c>
      <c r="E801" s="47">
        <f t="shared" ref="E801" si="1632">plan_id</f>
        <v>25</v>
      </c>
      <c r="F801" s="47">
        <f t="shared" ca="1" si="1180"/>
        <v>2004</v>
      </c>
      <c r="G801" s="47">
        <f t="shared" ref="G801" ca="1" si="1633">VLOOKUP(INDIRECT(CHAR(39)&amp;$A801&amp;CHAR(39)&amp;"!r2c"&amp;$C801,0),variables,2,0)</f>
        <v>10926</v>
      </c>
      <c r="H801" s="50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6.8099999999999994E-2</v>
      </c>
    </row>
    <row r="802" spans="1:8" x14ac:dyDescent="0.3">
      <c r="A802" s="47" t="s">
        <v>297</v>
      </c>
      <c r="B802" s="47">
        <f t="shared" si="1623"/>
        <v>7</v>
      </c>
      <c r="C802" s="47">
        <f t="shared" si="1512"/>
        <v>8</v>
      </c>
      <c r="E802" s="47">
        <f t="shared" ref="E802" si="1634">plan_id</f>
        <v>25</v>
      </c>
      <c r="F802" s="47">
        <f t="shared" ca="1" si="1180"/>
        <v>2004</v>
      </c>
      <c r="G802" s="47">
        <f t="shared" ref="G802" ca="1" si="1635">VLOOKUP(INDIRECT(CHAR(39)&amp;$A802&amp;CHAR(39)&amp;"!r2c"&amp;$C802,0),variables,2,0)</f>
        <v>10704</v>
      </c>
      <c r="H802" s="50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219027000</v>
      </c>
    </row>
    <row r="803" spans="1:8" x14ac:dyDescent="0.3">
      <c r="A803" s="47" t="s">
        <v>297</v>
      </c>
      <c r="B803" s="47">
        <f t="shared" si="1623"/>
        <v>7</v>
      </c>
      <c r="C803" s="47">
        <f t="shared" si="1512"/>
        <v>9</v>
      </c>
      <c r="E803" s="47">
        <f t="shared" ref="E803" si="1636">plan_id</f>
        <v>25</v>
      </c>
      <c r="F803" s="47">
        <f t="shared" ca="1" si="1180"/>
        <v>2004</v>
      </c>
      <c r="G803" s="47">
        <f t="shared" ref="G803" ca="1" si="1637">VLOOKUP(INDIRECT(CHAR(39)&amp;$A803&amp;CHAR(39)&amp;"!r2c"&amp;$C803,0),variables,2,0)</f>
        <v>10928</v>
      </c>
      <c r="H803" s="50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0.1487</v>
      </c>
    </row>
    <row r="804" spans="1:8" x14ac:dyDescent="0.3">
      <c r="A804" s="47" t="s">
        <v>297</v>
      </c>
      <c r="B804" s="47">
        <f t="shared" si="1623"/>
        <v>7</v>
      </c>
      <c r="C804" s="47">
        <f t="shared" si="1512"/>
        <v>10</v>
      </c>
      <c r="E804" s="47">
        <f t="shared" ref="E804" si="1638">plan_id</f>
        <v>25</v>
      </c>
      <c r="F804" s="47">
        <f t="shared" ca="1" si="1180"/>
        <v>2004</v>
      </c>
      <c r="G804" s="47">
        <f t="shared" ref="G804" ca="1" si="1639">VLOOKUP(INDIRECT(CHAR(39)&amp;$A804&amp;CHAR(39)&amp;"!r2c"&amp;$C804,0),variables,2,0)</f>
        <v>10929</v>
      </c>
      <c r="H804" s="50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0.1487</v>
      </c>
    </row>
    <row r="805" spans="1:8" x14ac:dyDescent="0.3">
      <c r="A805" s="47" t="s">
        <v>297</v>
      </c>
      <c r="B805" s="47">
        <f t="shared" si="1623"/>
        <v>7</v>
      </c>
      <c r="C805" s="47">
        <f t="shared" si="1512"/>
        <v>11</v>
      </c>
      <c r="E805" s="47">
        <f t="shared" ref="E805" si="1640">plan_id</f>
        <v>25</v>
      </c>
      <c r="F805" s="47">
        <f t="shared" ca="1" si="1180"/>
        <v>2004</v>
      </c>
      <c r="G805" s="47">
        <f t="shared" ref="G805" ca="1" si="1641">VLOOKUP(INDIRECT(CHAR(39)&amp;$A805&amp;CHAR(39)&amp;"!r2c"&amp;$C805,0),variables,2,0)</f>
        <v>10930</v>
      </c>
      <c r="H805" s="50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3">
      <c r="A806" s="47" t="s">
        <v>297</v>
      </c>
      <c r="B806" s="47">
        <f t="shared" si="1623"/>
        <v>7</v>
      </c>
      <c r="C806" s="47">
        <f t="shared" si="1512"/>
        <v>12</v>
      </c>
      <c r="E806" s="47">
        <f t="shared" ref="E806" si="1642">plan_id</f>
        <v>25</v>
      </c>
      <c r="F806" s="47">
        <f t="shared" ca="1" si="1180"/>
        <v>2004</v>
      </c>
      <c r="G806" s="47">
        <f t="shared" ref="G806" ca="1" si="1643">VLOOKUP(INDIRECT(CHAR(39)&amp;$A806&amp;CHAR(39)&amp;"!r2c"&amp;$C806,0),variables,2,0)</f>
        <v>10705</v>
      </c>
      <c r="H806" s="50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83290000</v>
      </c>
    </row>
    <row r="807" spans="1:8" x14ac:dyDescent="0.3">
      <c r="A807" s="47" t="s">
        <v>297</v>
      </c>
      <c r="B807" s="47">
        <f t="shared" si="1623"/>
        <v>7</v>
      </c>
      <c r="C807" s="47">
        <f t="shared" ref="C807:C870" si="1644">C716</f>
        <v>13</v>
      </c>
      <c r="E807" s="47">
        <f t="shared" ref="E807" si="1645">plan_id</f>
        <v>25</v>
      </c>
      <c r="F807" s="47">
        <f t="shared" ca="1" si="1180"/>
        <v>2004</v>
      </c>
      <c r="G807" s="47">
        <f t="shared" ref="G807" ca="1" si="1646">VLOOKUP(INDIRECT(CHAR(39)&amp;$A807&amp;CHAR(39)&amp;"!r2c"&amp;$C807,0),variables,2,0)</f>
        <v>10842</v>
      </c>
      <c r="H807" s="50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x14ac:dyDescent="0.3">
      <c r="A808" s="47" t="s">
        <v>297</v>
      </c>
      <c r="B808" s="47">
        <f t="shared" si="1623"/>
        <v>7</v>
      </c>
      <c r="C808" s="47">
        <f t="shared" si="1644"/>
        <v>14</v>
      </c>
      <c r="E808" s="47">
        <f t="shared" ref="E808" si="1647">plan_id</f>
        <v>25</v>
      </c>
      <c r="F808" s="47">
        <f t="shared" ca="1" si="1180"/>
        <v>2004</v>
      </c>
      <c r="G808" s="47">
        <f t="shared" ref="G808" ca="1" si="1648">VLOOKUP(INDIRECT(CHAR(39)&amp;$A808&amp;CHAR(39)&amp;"!r2c"&amp;$C808,0),variables,2,0)</f>
        <v>10843</v>
      </c>
      <c r="H808" s="50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x14ac:dyDescent="0.3">
      <c r="A809" s="47" t="s">
        <v>297</v>
      </c>
      <c r="B809" s="47">
        <f t="shared" si="1623"/>
        <v>7</v>
      </c>
      <c r="C809" s="47">
        <f t="shared" si="1644"/>
        <v>15</v>
      </c>
      <c r="E809" s="47">
        <f t="shared" ref="E809" si="1649">plan_id</f>
        <v>25</v>
      </c>
      <c r="F809" s="47">
        <f t="shared" ca="1" si="1180"/>
        <v>2004</v>
      </c>
      <c r="G809" s="47">
        <f t="shared" ref="G809" ca="1" si="1650">VLOOKUP(INDIRECT(CHAR(39)&amp;$A809&amp;CHAR(39)&amp;"!r2c"&amp;$C809,0),variables,2,0)</f>
        <v>10931</v>
      </c>
      <c r="H809" s="50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3">
      <c r="A810" s="47" t="s">
        <v>297</v>
      </c>
      <c r="B810" s="47">
        <f t="shared" si="1623"/>
        <v>7</v>
      </c>
      <c r="C810" s="47">
        <f t="shared" si="1644"/>
        <v>16</v>
      </c>
      <c r="E810" s="47">
        <f t="shared" ref="E810" si="1651">plan_id</f>
        <v>25</v>
      </c>
      <c r="F810" s="47">
        <f t="shared" ca="1" si="1180"/>
        <v>2004</v>
      </c>
      <c r="G810" s="47">
        <f t="shared" ref="G810" ca="1" si="1652">VLOOKUP(INDIRECT(CHAR(39)&amp;$A810&amp;CHAR(39)&amp;"!r2c"&amp;$C810,0),variables,2,0)</f>
        <v>10932</v>
      </c>
      <c r="H810" s="50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3">
      <c r="A811" s="47" t="s">
        <v>297</v>
      </c>
      <c r="B811" s="47">
        <f t="shared" si="1623"/>
        <v>7</v>
      </c>
      <c r="C811" s="47">
        <f t="shared" si="1644"/>
        <v>17</v>
      </c>
      <c r="E811" s="47">
        <f t="shared" ref="E811" si="1653">plan_id</f>
        <v>25</v>
      </c>
      <c r="F811" s="47">
        <f t="shared" ca="1" si="1180"/>
        <v>2004</v>
      </c>
      <c r="G811" s="47">
        <f t="shared" ref="G811" ca="1" si="1654">VLOOKUP(INDIRECT(CHAR(39)&amp;$A811&amp;CHAR(39)&amp;"!r2c"&amp;$C811,0),variables,2,0)</f>
        <v>10933</v>
      </c>
      <c r="H811" s="50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0.28189999999999998</v>
      </c>
    </row>
    <row r="812" spans="1:8" x14ac:dyDescent="0.3">
      <c r="A812" s="47" t="s">
        <v>297</v>
      </c>
      <c r="B812" s="47">
        <f t="shared" si="1623"/>
        <v>7</v>
      </c>
      <c r="C812" s="47">
        <f t="shared" si="1644"/>
        <v>18</v>
      </c>
      <c r="E812" s="47">
        <f t="shared" ref="E812" si="1655">plan_id</f>
        <v>25</v>
      </c>
      <c r="F812" s="47">
        <f t="shared" ca="1" si="1180"/>
        <v>2004</v>
      </c>
      <c r="G812" s="47">
        <f t="shared" ref="G812" ca="1" si="1656">VLOOKUP(INDIRECT(CHAR(39)&amp;$A812&amp;CHAR(39)&amp;"!r2c"&amp;$C812,0),variables,2,0)</f>
        <v>10934</v>
      </c>
      <c r="H812" s="50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6.8099999999999994E-2</v>
      </c>
    </row>
    <row r="813" spans="1:8" x14ac:dyDescent="0.3">
      <c r="A813" s="47" t="s">
        <v>297</v>
      </c>
      <c r="B813" s="47">
        <f t="shared" si="1623"/>
        <v>7</v>
      </c>
      <c r="C813" s="47">
        <f t="shared" si="1644"/>
        <v>19</v>
      </c>
      <c r="E813" s="47">
        <f t="shared" ref="E813" si="1657">plan_id</f>
        <v>25</v>
      </c>
      <c r="F813" s="47">
        <f t="shared" ca="1" si="1180"/>
        <v>2004</v>
      </c>
      <c r="G813" s="47">
        <f t="shared" ref="G813" ca="1" si="1658">VLOOKUP(INDIRECT(CHAR(39)&amp;$A813&amp;CHAR(39)&amp;"!r2c"&amp;$C813,0),variables,2,0)</f>
        <v>10935</v>
      </c>
      <c r="H813" s="50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Range</v>
      </c>
    </row>
    <row r="814" spans="1:8" x14ac:dyDescent="0.3">
      <c r="A814" s="47" t="s">
        <v>297</v>
      </c>
      <c r="B814" s="47">
        <f t="shared" si="1623"/>
        <v>7</v>
      </c>
      <c r="C814" s="47">
        <f t="shared" si="1644"/>
        <v>20</v>
      </c>
      <c r="E814" s="47">
        <f t="shared" ref="E814" si="1659">plan_id</f>
        <v>25</v>
      </c>
      <c r="F814" s="47">
        <f t="shared" ca="1" si="1180"/>
        <v>2004</v>
      </c>
      <c r="G814" s="47">
        <f t="shared" ref="G814" ca="1" si="1660">VLOOKUP(INDIRECT(CHAR(39)&amp;$A814&amp;CHAR(39)&amp;"!r2c"&amp;$C814,0),variables,2,0)</f>
        <v>10937</v>
      </c>
      <c r="H814" s="50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3">
      <c r="A815" s="47" t="s">
        <v>297</v>
      </c>
      <c r="B815" s="47">
        <f t="shared" si="1623"/>
        <v>7</v>
      </c>
      <c r="C815" s="47">
        <f t="shared" si="1644"/>
        <v>21</v>
      </c>
      <c r="E815" s="47">
        <f t="shared" ref="E815" si="1661">plan_id</f>
        <v>25</v>
      </c>
      <c r="F815" s="47">
        <f t="shared" ca="1" si="1180"/>
        <v>2004</v>
      </c>
      <c r="G815" s="47">
        <f t="shared" ref="G815" ca="1" si="1662">VLOOKUP(INDIRECT(CHAR(39)&amp;$A815&amp;CHAR(39)&amp;"!r2c"&amp;$C815,0),variables,2,0)</f>
        <v>10938</v>
      </c>
      <c r="H815" s="50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3">
      <c r="A816" s="47" t="s">
        <v>297</v>
      </c>
      <c r="B816" s="47">
        <f t="shared" si="1623"/>
        <v>7</v>
      </c>
      <c r="C816" s="47">
        <f t="shared" si="1644"/>
        <v>22</v>
      </c>
      <c r="E816" s="47">
        <f t="shared" ref="E816" si="1663">plan_id</f>
        <v>25</v>
      </c>
      <c r="F816" s="47">
        <f t="shared" ca="1" si="1180"/>
        <v>2004</v>
      </c>
      <c r="G816" s="47">
        <f t="shared" ref="G816" ca="1" si="1664">VLOOKUP(INDIRECT(CHAR(39)&amp;$A816&amp;CHAR(39)&amp;"!r2c"&amp;$C816,0),variables,2,0)</f>
        <v>11007</v>
      </c>
      <c r="H816" s="50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Police/Fire members- 2% for 10 years, 2.5% for over 10 years ; Others-  2% for 10 years, 2.25% for next 10 years, and 2.5% for service earned on/after 07/01/86. All service before that at 2%.</v>
      </c>
    </row>
    <row r="817" spans="1:8" x14ac:dyDescent="0.3">
      <c r="A817" s="47" t="s">
        <v>297</v>
      </c>
      <c r="B817" s="47">
        <f t="shared" si="1623"/>
        <v>7</v>
      </c>
      <c r="C817" s="47">
        <f t="shared" si="1644"/>
        <v>23</v>
      </c>
      <c r="E817" s="47">
        <f t="shared" ref="E817" si="1665">plan_id</f>
        <v>25</v>
      </c>
      <c r="F817" s="47">
        <f t="shared" ca="1" si="1180"/>
        <v>2004</v>
      </c>
      <c r="G817" s="47">
        <f t="shared" ref="G817" ca="1" si="1666">VLOOKUP(INDIRECT(CHAR(39)&amp;$A817&amp;CHAR(39)&amp;"!r2c"&amp;$C817,0),variables,2,0)</f>
        <v>10941</v>
      </c>
      <c r="H817" s="50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Yes</v>
      </c>
    </row>
    <row r="818" spans="1:8" x14ac:dyDescent="0.3">
      <c r="A818" s="47" t="s">
        <v>297</v>
      </c>
      <c r="B818" s="47">
        <f t="shared" si="1623"/>
        <v>7</v>
      </c>
      <c r="C818" s="47">
        <f t="shared" si="1644"/>
        <v>24</v>
      </c>
      <c r="E818" s="47">
        <f t="shared" ref="E818" si="1667">plan_id</f>
        <v>25</v>
      </c>
      <c r="F818" s="47">
        <f t="shared" ca="1" si="1180"/>
        <v>2004</v>
      </c>
      <c r="G818" s="47">
        <f t="shared" ref="G818" ca="1" si="1668">VLOOKUP(INDIRECT(CHAR(39)&amp;$A818&amp;CHAR(39)&amp;"!r2c"&amp;$C818,0),variables,2,0)</f>
        <v>10942</v>
      </c>
      <c r="H818" s="50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0</v>
      </c>
    </row>
    <row r="819" spans="1:8" x14ac:dyDescent="0.3">
      <c r="A819" s="47" t="s">
        <v>297</v>
      </c>
      <c r="B819" s="47">
        <f t="shared" si="1623"/>
        <v>7</v>
      </c>
      <c r="C819" s="47">
        <f t="shared" si="1644"/>
        <v>25</v>
      </c>
      <c r="E819" s="47">
        <f t="shared" ref="E819" si="1669">plan_id</f>
        <v>25</v>
      </c>
      <c r="F819" s="47">
        <f t="shared" ca="1" si="1180"/>
        <v>2004</v>
      </c>
      <c r="G819" s="47">
        <f t="shared" ref="G819" ca="1" si="1670">VLOOKUP(INDIRECT(CHAR(39)&amp;$A819&amp;CHAR(39)&amp;"!r2c"&amp;$C819,0),variables,2,0)</f>
        <v>10701</v>
      </c>
      <c r="H819" s="50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</v>
      </c>
    </row>
    <row r="820" spans="1:8" x14ac:dyDescent="0.3">
      <c r="A820" s="47" t="s">
        <v>297</v>
      </c>
      <c r="B820" s="47">
        <f t="shared" si="1623"/>
        <v>7</v>
      </c>
      <c r="C820" s="47">
        <f t="shared" si="1644"/>
        <v>26</v>
      </c>
      <c r="E820" s="47">
        <f t="shared" ref="E820" si="1671">plan_id</f>
        <v>25</v>
      </c>
      <c r="F820" s="47">
        <f t="shared" ca="1" si="1180"/>
        <v>2004</v>
      </c>
      <c r="G820" s="47">
        <f t="shared" ref="G820" ca="1" si="1672">VLOOKUP(INDIRECT(CHAR(39)&amp;$A820&amp;CHAR(39)&amp;"!r2c"&amp;$C820,0),variables,2,0)</f>
        <v>10702</v>
      </c>
      <c r="H820" s="50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3">
      <c r="A821" s="47" t="s">
        <v>297</v>
      </c>
      <c r="B821" s="47">
        <f t="shared" si="1623"/>
        <v>7</v>
      </c>
      <c r="C821" s="47">
        <f t="shared" si="1644"/>
        <v>27</v>
      </c>
      <c r="E821" s="47">
        <f t="shared" ref="E821" si="1673">plan_id</f>
        <v>25</v>
      </c>
      <c r="F821" s="47">
        <f t="shared" ca="1" si="1180"/>
        <v>2004</v>
      </c>
      <c r="G821" s="47">
        <f t="shared" ref="G821" ca="1" si="1674">VLOOKUP(INDIRECT(CHAR(39)&amp;$A821&amp;CHAR(39)&amp;"!r2c"&amp;$C821,0),variables,2,0)</f>
        <v>10943</v>
      </c>
      <c r="H821" s="50" t="str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 xml:space="preserve">Higher of 10% of base benefits or $50 </v>
      </c>
    </row>
    <row r="822" spans="1:8" x14ac:dyDescent="0.3">
      <c r="A822" s="47" t="s">
        <v>297</v>
      </c>
      <c r="B822" s="47">
        <f t="shared" si="1623"/>
        <v>7</v>
      </c>
      <c r="C822" s="47">
        <f t="shared" si="1644"/>
        <v>28</v>
      </c>
      <c r="E822" s="47">
        <f t="shared" ref="E822" si="1675">plan_id</f>
        <v>25</v>
      </c>
      <c r="F822" s="47">
        <f t="shared" ca="1" si="1180"/>
        <v>2004</v>
      </c>
      <c r="G822" s="47">
        <f t="shared" ref="G822" ca="1" si="1676">VLOOKUP(INDIRECT(CHAR(39)&amp;$A822&amp;CHAR(39)&amp;"!r2c"&amp;$C822,0),variables,2,0)</f>
        <v>10944</v>
      </c>
      <c r="H822" s="50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No</v>
      </c>
    </row>
    <row r="823" spans="1:8" x14ac:dyDescent="0.3">
      <c r="A823" s="47" t="s">
        <v>297</v>
      </c>
      <c r="B823" s="47">
        <f t="shared" si="1623"/>
        <v>7</v>
      </c>
      <c r="C823" s="47">
        <f t="shared" si="1644"/>
        <v>29</v>
      </c>
      <c r="E823" s="47">
        <f t="shared" ref="E823" si="1677">plan_id</f>
        <v>25</v>
      </c>
      <c r="F823" s="47">
        <f t="shared" ca="1" si="1180"/>
        <v>2004</v>
      </c>
      <c r="G823" s="47">
        <f t="shared" ref="G823" ca="1" si="1678">VLOOKUP(INDIRECT(CHAR(39)&amp;$A823&amp;CHAR(39)&amp;"!r2c"&amp;$C823,0),variables,2,0)</f>
        <v>10945</v>
      </c>
      <c r="H823" s="50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</row>
    <row r="824" spans="1:8" x14ac:dyDescent="0.3">
      <c r="A824" s="47" t="s">
        <v>297</v>
      </c>
      <c r="B824" s="47">
        <f t="shared" si="1623"/>
        <v>7</v>
      </c>
      <c r="C824" s="47">
        <f t="shared" si="1644"/>
        <v>30</v>
      </c>
      <c r="E824" s="47">
        <f t="shared" ref="E824" si="1679">plan_id</f>
        <v>25</v>
      </c>
      <c r="F824" s="47">
        <f t="shared" ca="1" si="1180"/>
        <v>2004</v>
      </c>
      <c r="G824" s="47">
        <f t="shared" ref="G824" ca="1" si="1680">VLOOKUP(INDIRECT(CHAR(39)&amp;$A824&amp;CHAR(39)&amp;"!r2c"&amp;$C824,0),variables,2,0)</f>
        <v>10947</v>
      </c>
      <c r="H824" s="50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x14ac:dyDescent="0.3">
      <c r="A825" s="47" t="s">
        <v>297</v>
      </c>
      <c r="B825" s="47">
        <f t="shared" si="1623"/>
        <v>7</v>
      </c>
      <c r="C825" s="47">
        <f t="shared" si="1644"/>
        <v>31</v>
      </c>
      <c r="E825" s="47">
        <f t="shared" ref="E825" si="1681">plan_id</f>
        <v>25</v>
      </c>
      <c r="F825" s="47">
        <f t="shared" ca="1" si="1180"/>
        <v>2004</v>
      </c>
      <c r="G825" s="47">
        <f t="shared" ref="G825" ca="1" si="1682">VLOOKUP(INDIRECT(CHAR(39)&amp;$A825&amp;CHAR(39)&amp;"!r2c"&amp;$C825,0),variables,2,0)</f>
        <v>10948</v>
      </c>
      <c r="H825" s="50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Yes</v>
      </c>
    </row>
    <row r="826" spans="1:8" x14ac:dyDescent="0.3">
      <c r="A826" s="47" t="s">
        <v>297</v>
      </c>
      <c r="B826" s="47">
        <f t="shared" si="1623"/>
        <v>7</v>
      </c>
      <c r="C826" s="47">
        <f t="shared" si="1644"/>
        <v>32</v>
      </c>
      <c r="E826" s="47">
        <f t="shared" ref="E826" si="1683">plan_id</f>
        <v>25</v>
      </c>
      <c r="F826" s="47">
        <f t="shared" ca="1" si="1180"/>
        <v>2004</v>
      </c>
      <c r="G826" s="47">
        <f t="shared" ref="G826" ca="1" si="1684">VLOOKUP(INDIRECT(CHAR(39)&amp;$A826&amp;CHAR(39)&amp;"!r2c"&amp;$C826,0),variables,2,0)</f>
        <v>10949</v>
      </c>
      <c r="H826" s="50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</row>
    <row r="827" spans="1:8" x14ac:dyDescent="0.3">
      <c r="A827" s="47" t="s">
        <v>297</v>
      </c>
      <c r="B827" s="47">
        <f t="shared" si="1623"/>
        <v>7</v>
      </c>
      <c r="C827" s="47">
        <f t="shared" si="1644"/>
        <v>33</v>
      </c>
      <c r="E827" s="47">
        <f t="shared" ref="E827" si="1685">plan_id</f>
        <v>25</v>
      </c>
      <c r="F827" s="47">
        <f t="shared" ca="1" si="1180"/>
        <v>2004</v>
      </c>
      <c r="G827" s="47">
        <f t="shared" ref="G827" ca="1" si="1686">VLOOKUP(INDIRECT(CHAR(39)&amp;$A827&amp;CHAR(39)&amp;"!r2c"&amp;$C827,0),variables,2,0)</f>
        <v>10951</v>
      </c>
      <c r="H827" s="50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No</v>
      </c>
    </row>
    <row r="828" spans="1:8" x14ac:dyDescent="0.3">
      <c r="A828" s="47" t="s">
        <v>297</v>
      </c>
      <c r="B828" s="47">
        <f t="shared" si="1623"/>
        <v>7</v>
      </c>
      <c r="C828" s="47">
        <f t="shared" si="1644"/>
        <v>34</v>
      </c>
      <c r="E828" s="47">
        <f t="shared" ref="E828" si="1687">plan_id</f>
        <v>25</v>
      </c>
      <c r="F828" s="47">
        <f t="shared" ca="1" si="1180"/>
        <v>2004</v>
      </c>
      <c r="G828" s="47">
        <f t="shared" ref="G828" ca="1" si="1688">VLOOKUP(INDIRECT(CHAR(39)&amp;$A828&amp;CHAR(39)&amp;"!r2c"&amp;$C828,0),variables,2,0)</f>
        <v>10950</v>
      </c>
      <c r="H828" s="50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0</v>
      </c>
    </row>
    <row r="829" spans="1:8" x14ac:dyDescent="0.3">
      <c r="A829" s="47" t="s">
        <v>297</v>
      </c>
      <c r="B829" s="47">
        <f t="shared" si="1623"/>
        <v>7</v>
      </c>
      <c r="C829" s="47">
        <f t="shared" si="1644"/>
        <v>35</v>
      </c>
      <c r="E829" s="47">
        <f t="shared" ref="E829" si="1689">plan_id</f>
        <v>25</v>
      </c>
      <c r="F829" s="47">
        <f t="shared" ca="1" si="1180"/>
        <v>2004</v>
      </c>
      <c r="G829" s="47">
        <f t="shared" ref="G829" ca="1" si="1690">VLOOKUP(INDIRECT(CHAR(39)&amp;$A829&amp;CHAR(39)&amp;"!r2c"&amp;$C829,0),variables,2,0)</f>
        <v>10954</v>
      </c>
      <c r="H829" s="50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3.5000000000000003E-2</v>
      </c>
    </row>
    <row r="830" spans="1:8" x14ac:dyDescent="0.3">
      <c r="A830" s="47" t="s">
        <v>297</v>
      </c>
      <c r="B830" s="47">
        <f t="shared" si="1623"/>
        <v>7</v>
      </c>
      <c r="C830" s="47">
        <f t="shared" si="1644"/>
        <v>36</v>
      </c>
      <c r="E830" s="47">
        <f t="shared" ref="E830" si="1691">plan_id</f>
        <v>25</v>
      </c>
      <c r="F830" s="47">
        <f t="shared" ca="1" si="1180"/>
        <v>2004</v>
      </c>
      <c r="G830" s="47">
        <f t="shared" ref="G830" ca="1" si="1692">VLOOKUP(INDIRECT(CHAR(39)&amp;$A830&amp;CHAR(39)&amp;"!r2c"&amp;$C830,0),variables,2,0)</f>
        <v>10955</v>
      </c>
      <c r="H830" s="50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8.2500000000000004E-2</v>
      </c>
    </row>
    <row r="831" spans="1:8" x14ac:dyDescent="0.3">
      <c r="A831" s="47" t="s">
        <v>297</v>
      </c>
      <c r="B831" s="47">
        <f t="shared" si="1623"/>
        <v>7</v>
      </c>
      <c r="C831" s="47">
        <f t="shared" si="1644"/>
        <v>37</v>
      </c>
      <c r="E831" s="47">
        <f t="shared" ref="E831" si="1693">plan_id</f>
        <v>25</v>
      </c>
      <c r="F831" s="47">
        <f t="shared" ca="1" si="1180"/>
        <v>2004</v>
      </c>
      <c r="G831" s="47">
        <f t="shared" ref="G831" ca="1" si="1694">VLOOKUP(INDIRECT(CHAR(39)&amp;$A831&amp;CHAR(39)&amp;"!r2c"&amp;$C831,0),variables,2,0)</f>
        <v>10956</v>
      </c>
      <c r="H831" s="50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</v>
      </c>
    </row>
    <row r="832" spans="1:8" x14ac:dyDescent="0.3">
      <c r="A832" s="47" t="s">
        <v>297</v>
      </c>
      <c r="B832" s="47">
        <f t="shared" si="1623"/>
        <v>7</v>
      </c>
      <c r="C832" s="47">
        <f t="shared" si="1644"/>
        <v>38</v>
      </c>
      <c r="E832" s="47">
        <f t="shared" ref="E832" si="1695">plan_id</f>
        <v>25</v>
      </c>
      <c r="F832" s="47">
        <f t="shared" ca="1" si="1180"/>
        <v>2004</v>
      </c>
      <c r="G832" s="47">
        <f t="shared" ref="G832" ca="1" si="1696">VLOOKUP(INDIRECT(CHAR(39)&amp;$A832&amp;CHAR(39)&amp;"!r2c"&amp;$C832,0),variables,2,0)</f>
        <v>10959</v>
      </c>
      <c r="H832" s="50" t="str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Police/Fire: Merit (first 5 years of employment) – 1.5% per year. Productivity – 1.0% per year Others: Merit (first 10 years of employment) – 1.5% per year. Productivity – 0.5% per year</v>
      </c>
    </row>
    <row r="833" spans="1:8" x14ac:dyDescent="0.3">
      <c r="A833" s="47" t="s">
        <v>297</v>
      </c>
      <c r="B833" s="47">
        <f t="shared" si="1623"/>
        <v>7</v>
      </c>
      <c r="C833" s="47">
        <f t="shared" si="1644"/>
        <v>39</v>
      </c>
      <c r="E833" s="47">
        <f t="shared" ref="E833" si="1697">plan_id</f>
        <v>25</v>
      </c>
      <c r="F833" s="47">
        <f t="shared" ca="1" si="1180"/>
        <v>2004</v>
      </c>
      <c r="G833" s="47">
        <f t="shared" ref="G833" ca="1" si="1698">VLOOKUP(INDIRECT(CHAR(39)&amp;$A833&amp;CHAR(39)&amp;"!r2c"&amp;$C833,0),variables,2,0)</f>
        <v>10962</v>
      </c>
      <c r="H833" s="50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Pg No 84</v>
      </c>
    </row>
    <row r="834" spans="1:8" x14ac:dyDescent="0.3">
      <c r="A834" s="47" t="s">
        <v>297</v>
      </c>
      <c r="B834" s="47">
        <f t="shared" si="1623"/>
        <v>7</v>
      </c>
      <c r="C834" s="47">
        <f t="shared" si="1644"/>
        <v>40</v>
      </c>
      <c r="E834" s="47">
        <f t="shared" ref="E834" si="1699">plan_id</f>
        <v>25</v>
      </c>
      <c r="F834" s="47">
        <f t="shared" ca="1" si="1180"/>
        <v>2004</v>
      </c>
      <c r="G834" s="47">
        <f t="shared" ref="G834" ca="1" si="1700">VLOOKUP(INDIRECT(CHAR(39)&amp;$A834&amp;CHAR(39)&amp;"!r2c"&amp;$C834,0),variables,2,0)</f>
        <v>10964</v>
      </c>
      <c r="H834" s="50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Pg no.86</v>
      </c>
    </row>
    <row r="835" spans="1:8" x14ac:dyDescent="0.3">
      <c r="A835" s="47" t="s">
        <v>297</v>
      </c>
      <c r="B835" s="47">
        <f t="shared" si="1623"/>
        <v>7</v>
      </c>
      <c r="C835" s="47">
        <f t="shared" si="1644"/>
        <v>41</v>
      </c>
      <c r="E835" s="47">
        <f t="shared" ref="E835" si="1701">plan_id</f>
        <v>25</v>
      </c>
      <c r="F835" s="47">
        <f t="shared" ca="1" si="1180"/>
        <v>2004</v>
      </c>
      <c r="G835" s="47">
        <f t="shared" ref="G835" ca="1" si="1702">VLOOKUP(INDIRECT(CHAR(39)&amp;$A835&amp;CHAR(39)&amp;"!r2c"&amp;$C835,0),variables,2,0)</f>
        <v>10967</v>
      </c>
      <c r="H835" s="50" t="str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1994 Group Annuity Mortality Basic table</v>
      </c>
    </row>
    <row r="836" spans="1:8" x14ac:dyDescent="0.3">
      <c r="A836" s="47" t="s">
        <v>297</v>
      </c>
      <c r="B836" s="47">
        <f t="shared" si="1623"/>
        <v>7</v>
      </c>
      <c r="C836" s="47">
        <f t="shared" si="1644"/>
        <v>42</v>
      </c>
      <c r="E836" s="47">
        <f t="shared" ref="E836" si="1703">plan_id</f>
        <v>25</v>
      </c>
      <c r="F836" s="47">
        <f t="shared" ref="F836:F928" ca="1" si="1704">INDIRECT(CHAR(39)&amp;$A836&amp;CHAR(39)&amp;"!r"&amp;$B836&amp;"c2",0)</f>
        <v>2004</v>
      </c>
      <c r="G836" s="47">
        <f t="shared" ref="G836" ca="1" si="1705">VLOOKUP(INDIRECT(CHAR(39)&amp;$A836&amp;CHAR(39)&amp;"!r2c"&amp;$C836,0),variables,2,0)</f>
        <v>10968</v>
      </c>
      <c r="H836" s="50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1994</v>
      </c>
    </row>
    <row r="837" spans="1:8" x14ac:dyDescent="0.3">
      <c r="A837" s="47" t="s">
        <v>297</v>
      </c>
      <c r="B837" s="47">
        <f t="shared" si="1623"/>
        <v>7</v>
      </c>
      <c r="C837" s="47">
        <f t="shared" si="1644"/>
        <v>43</v>
      </c>
      <c r="E837" s="47">
        <f t="shared" ref="E837" si="1706">plan_id</f>
        <v>25</v>
      </c>
      <c r="F837" s="47">
        <f t="shared" ca="1" si="1704"/>
        <v>2004</v>
      </c>
      <c r="G837" s="47">
        <f t="shared" ref="G837" ca="1" si="1707">VLOOKUP(INDIRECT(CHAR(39)&amp;$A837&amp;CHAR(39)&amp;"!r2c"&amp;$C837,0),variables,2,0)</f>
        <v>10969</v>
      </c>
      <c r="H837" s="50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3">
      <c r="A838" s="47" t="s">
        <v>297</v>
      </c>
      <c r="B838" s="47">
        <f t="shared" si="1623"/>
        <v>7</v>
      </c>
      <c r="C838" s="47">
        <f t="shared" si="1644"/>
        <v>44</v>
      </c>
      <c r="E838" s="47">
        <f t="shared" ref="E838" si="1708">plan_id</f>
        <v>25</v>
      </c>
      <c r="F838" s="47">
        <f t="shared" ca="1" si="1704"/>
        <v>2004</v>
      </c>
      <c r="G838" s="47">
        <f t="shared" ref="G838" ca="1" si="1709">VLOOKUP(INDIRECT(CHAR(39)&amp;$A838&amp;CHAR(39)&amp;"!r2c"&amp;$C838,0),variables,2,0)</f>
        <v>10970</v>
      </c>
      <c r="H838" s="50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</row>
    <row r="839" spans="1:8" x14ac:dyDescent="0.3">
      <c r="A839" s="47" t="s">
        <v>297</v>
      </c>
      <c r="B839" s="47">
        <f t="shared" si="1623"/>
        <v>7</v>
      </c>
      <c r="C839" s="47">
        <f t="shared" si="1644"/>
        <v>45</v>
      </c>
      <c r="E839" s="47">
        <f t="shared" ref="E839" si="1710">plan_id</f>
        <v>25</v>
      </c>
      <c r="F839" s="47">
        <f t="shared" ca="1" si="1704"/>
        <v>2004</v>
      </c>
      <c r="G839" s="47">
        <f t="shared" ref="G839" ca="1" si="1711">VLOOKUP(INDIRECT(CHAR(39)&amp;$A839&amp;CHAR(39)&amp;"!r2c"&amp;$C839,0),variables,2,0)</f>
        <v>10971</v>
      </c>
      <c r="H839" s="50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x14ac:dyDescent="0.3">
      <c r="A840" s="47" t="s">
        <v>297</v>
      </c>
      <c r="B840" s="47">
        <f t="shared" si="1623"/>
        <v>7</v>
      </c>
      <c r="C840" s="47">
        <f t="shared" si="1644"/>
        <v>46</v>
      </c>
      <c r="E840" s="47">
        <f t="shared" ref="E840" si="1712">plan_id</f>
        <v>25</v>
      </c>
      <c r="F840" s="47">
        <f t="shared" ca="1" si="1704"/>
        <v>2004</v>
      </c>
      <c r="G840" s="47">
        <f t="shared" ref="G840" ca="1" si="1713">VLOOKUP(INDIRECT(CHAR(39)&amp;$A840&amp;CHAR(39)&amp;"!r2c"&amp;$C840,0),variables,2,0)</f>
        <v>10972</v>
      </c>
      <c r="H840" s="50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percentage of pay</v>
      </c>
    </row>
    <row r="841" spans="1:8" x14ac:dyDescent="0.3">
      <c r="A841" s="47" t="s">
        <v>297</v>
      </c>
      <c r="B841" s="47">
        <f t="shared" si="1623"/>
        <v>7</v>
      </c>
      <c r="C841" s="47">
        <f t="shared" si="1644"/>
        <v>47</v>
      </c>
      <c r="E841" s="47">
        <f t="shared" ref="E841" si="1714">plan_id</f>
        <v>25</v>
      </c>
      <c r="F841" s="47">
        <f t="shared" ca="1" si="1704"/>
        <v>2004</v>
      </c>
      <c r="G841" s="47">
        <f t="shared" ref="G841" ca="1" si="1715">VLOOKUP(INDIRECT(CHAR(39)&amp;$A841&amp;CHAR(39)&amp;"!r2c"&amp;$C841,0),variables,2,0)</f>
        <v>10973</v>
      </c>
      <c r="H841" s="50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25 years</v>
      </c>
    </row>
    <row r="842" spans="1:8" x14ac:dyDescent="0.3">
      <c r="A842" s="47" t="s">
        <v>297</v>
      </c>
      <c r="B842" s="47">
        <f t="shared" si="1623"/>
        <v>7</v>
      </c>
      <c r="C842" s="47">
        <f t="shared" si="1644"/>
        <v>48</v>
      </c>
      <c r="E842" s="47">
        <f t="shared" ref="E842" si="1716">plan_id</f>
        <v>25</v>
      </c>
      <c r="F842" s="47">
        <f t="shared" ca="1" si="1704"/>
        <v>2004</v>
      </c>
      <c r="G842" s="47">
        <f t="shared" ref="G842" ca="1" si="1717">VLOOKUP(INDIRECT(CHAR(39)&amp;$A842&amp;CHAR(39)&amp;"!r2c"&amp;$C842,0),variables,2,0)</f>
        <v>10975</v>
      </c>
      <c r="H842" s="50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PUC</v>
      </c>
    </row>
    <row r="843" spans="1:8" x14ac:dyDescent="0.3">
      <c r="A843" s="47" t="s">
        <v>297</v>
      </c>
      <c r="B843" s="47">
        <f t="shared" si="1623"/>
        <v>7</v>
      </c>
      <c r="C843" s="47">
        <f t="shared" si="1644"/>
        <v>49</v>
      </c>
      <c r="E843" s="47">
        <f t="shared" ref="E843" si="1718">plan_id</f>
        <v>25</v>
      </c>
      <c r="F843" s="47">
        <f t="shared" ca="1" si="1704"/>
        <v>2004</v>
      </c>
      <c r="G843" s="47">
        <f t="shared" ref="G843" ca="1" si="1719">VLOOKUP(INDIRECT(CHAR(39)&amp;$A843&amp;CHAR(39)&amp;"!r2c"&amp;$C843,0),variables,2,0)</f>
        <v>10976</v>
      </c>
      <c r="H843" s="50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8.2500000000000004E-2</v>
      </c>
    </row>
    <row r="844" spans="1:8" x14ac:dyDescent="0.3">
      <c r="A844" s="47" t="s">
        <v>297</v>
      </c>
      <c r="B844" s="47">
        <f t="shared" si="1623"/>
        <v>7</v>
      </c>
      <c r="C844" s="47">
        <f t="shared" si="1644"/>
        <v>50</v>
      </c>
      <c r="E844" s="47">
        <f t="shared" ref="E844" si="1720">plan_id</f>
        <v>25</v>
      </c>
      <c r="F844" s="47">
        <f t="shared" ca="1" si="1704"/>
        <v>2004</v>
      </c>
      <c r="G844" s="47">
        <f t="shared" ref="G844" ca="1" si="1721">VLOOKUP(INDIRECT(CHAR(39)&amp;$A844&amp;CHAR(39)&amp;"!r2c"&amp;$C844,0),variables,2,0)</f>
        <v>10977</v>
      </c>
      <c r="H844" s="50" t="str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No</v>
      </c>
    </row>
    <row r="845" spans="1:8" x14ac:dyDescent="0.3">
      <c r="A845" s="47" t="s">
        <v>297</v>
      </c>
      <c r="B845" s="47">
        <f t="shared" si="1623"/>
        <v>7</v>
      </c>
      <c r="C845" s="47">
        <f t="shared" si="1644"/>
        <v>51</v>
      </c>
      <c r="E845" s="47">
        <f t="shared" ref="E845" si="1722">plan_id</f>
        <v>25</v>
      </c>
      <c r="F845" s="47">
        <f t="shared" ca="1" si="1704"/>
        <v>2004</v>
      </c>
      <c r="G845" s="47">
        <f t="shared" ref="G845" ca="1" si="1723">VLOOKUP(INDIRECT(CHAR(39)&amp;$A845&amp;CHAR(39)&amp;"!r2c"&amp;$C845,0),variables,2,0)</f>
        <v>10978</v>
      </c>
      <c r="H845" s="50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8.2500000000000004E-2</v>
      </c>
    </row>
    <row r="846" spans="1:8" x14ac:dyDescent="0.3">
      <c r="A846" s="47" t="s">
        <v>297</v>
      </c>
      <c r="B846" s="47">
        <f t="shared" si="1623"/>
        <v>7</v>
      </c>
      <c r="C846" s="47">
        <f t="shared" si="1644"/>
        <v>52</v>
      </c>
      <c r="E846" s="47">
        <f t="shared" ref="E846" si="1724">plan_id</f>
        <v>25</v>
      </c>
      <c r="F846" s="47">
        <f t="shared" ca="1" si="1704"/>
        <v>2004</v>
      </c>
      <c r="G846" s="47">
        <f t="shared" ref="G846" ca="1" si="1725">VLOOKUP(INDIRECT(CHAR(39)&amp;$A846&amp;CHAR(39)&amp;"!r2c"&amp;$C846,0),variables,2,0)</f>
        <v>10979</v>
      </c>
      <c r="H846" s="50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0</v>
      </c>
    </row>
    <row r="847" spans="1:8" x14ac:dyDescent="0.3">
      <c r="A847" s="47" t="s">
        <v>297</v>
      </c>
      <c r="B847" s="47">
        <f t="shared" si="1623"/>
        <v>7</v>
      </c>
      <c r="C847" s="47">
        <f t="shared" si="1644"/>
        <v>53</v>
      </c>
      <c r="E847" s="47">
        <f t="shared" ref="E847" si="1726">plan_id</f>
        <v>25</v>
      </c>
      <c r="F847" s="47">
        <f t="shared" ca="1" si="1704"/>
        <v>2004</v>
      </c>
      <c r="G847" s="47">
        <f t="shared" ref="G847" ca="1" si="1727">VLOOKUP(INDIRECT(CHAR(39)&amp;$A847&amp;CHAR(39)&amp;"!r2c"&amp;$C847,0),variables,2,0)</f>
        <v>10980</v>
      </c>
      <c r="H847" s="50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8.2500000000000004E-2</v>
      </c>
    </row>
    <row r="848" spans="1:8" x14ac:dyDescent="0.3">
      <c r="A848" s="47" t="s">
        <v>297</v>
      </c>
      <c r="B848" s="47">
        <f t="shared" si="1623"/>
        <v>7</v>
      </c>
      <c r="C848" s="47">
        <f t="shared" si="1644"/>
        <v>54</v>
      </c>
      <c r="E848" s="47">
        <f t="shared" ref="E848" si="1728">plan_id</f>
        <v>25</v>
      </c>
      <c r="F848" s="47">
        <f t="shared" ca="1" si="1704"/>
        <v>2004</v>
      </c>
      <c r="G848" s="47">
        <f t="shared" ref="G848" ca="1" si="1729">VLOOKUP(INDIRECT(CHAR(39)&amp;$A848&amp;CHAR(39)&amp;"!r2c"&amp;$C848,0),variables,2,0)</f>
        <v>10981</v>
      </c>
      <c r="H848" s="50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0.14599999999999999</v>
      </c>
    </row>
    <row r="849" spans="1:8" x14ac:dyDescent="0.3">
      <c r="A849" s="47" t="s">
        <v>297</v>
      </c>
      <c r="B849" s="47">
        <f t="shared" si="1623"/>
        <v>7</v>
      </c>
      <c r="C849" s="47">
        <f t="shared" si="1644"/>
        <v>55</v>
      </c>
      <c r="E849" s="47">
        <f t="shared" ref="E849" si="1730">plan_id</f>
        <v>25</v>
      </c>
      <c r="F849" s="47">
        <f t="shared" ca="1" si="1704"/>
        <v>2004</v>
      </c>
      <c r="G849" s="47">
        <f t="shared" ref="G849" ca="1" si="1731">VLOOKUP(INDIRECT(CHAR(39)&amp;$A849&amp;CHAR(39)&amp;"!r2c"&amp;$C849,0),variables,2,0)</f>
        <v>10706</v>
      </c>
      <c r="H849" s="50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6.3277545586276412E-4</v>
      </c>
    </row>
    <row r="850" spans="1:8" x14ac:dyDescent="0.3">
      <c r="A850" s="47" t="s">
        <v>297</v>
      </c>
      <c r="B850" s="47">
        <f t="shared" si="1623"/>
        <v>7</v>
      </c>
      <c r="C850" s="47">
        <f t="shared" si="1644"/>
        <v>56</v>
      </c>
      <c r="E850" s="47">
        <f t="shared" ref="E850" si="1732">plan_id</f>
        <v>25</v>
      </c>
      <c r="F850" s="47">
        <f t="shared" ca="1" si="1704"/>
        <v>2004</v>
      </c>
      <c r="G850" s="47">
        <f t="shared" ref="G850" ca="1" si="1733">VLOOKUP(INDIRECT(CHAR(39)&amp;$A850&amp;CHAR(39)&amp;"!r2c"&amp;$C850,0),variables,2,0)</f>
        <v>10983</v>
      </c>
      <c r="H850" s="50" t="str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Yes</v>
      </c>
    </row>
    <row r="851" spans="1:8" x14ac:dyDescent="0.3">
      <c r="A851" s="47" t="s">
        <v>297</v>
      </c>
      <c r="B851" s="47">
        <f t="shared" si="1623"/>
        <v>7</v>
      </c>
      <c r="C851" s="47">
        <f t="shared" si="1644"/>
        <v>57</v>
      </c>
      <c r="E851" s="47">
        <f t="shared" ref="E851" si="1734">plan_id</f>
        <v>25</v>
      </c>
      <c r="F851" s="47">
        <f t="shared" ca="1" si="1704"/>
        <v>2004</v>
      </c>
      <c r="G851" s="47">
        <f t="shared" ref="G851" ca="1" si="1735">VLOOKUP(INDIRECT(CHAR(39)&amp;$A851&amp;CHAR(39)&amp;"!r2c"&amp;$C851,0),variables,2,0)</f>
        <v>10989</v>
      </c>
      <c r="H851" s="50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4708592000</v>
      </c>
    </row>
    <row r="852" spans="1:8" x14ac:dyDescent="0.3">
      <c r="A852" s="47" t="s">
        <v>297</v>
      </c>
      <c r="B852" s="47">
        <f t="shared" si="1623"/>
        <v>7</v>
      </c>
      <c r="C852" s="47">
        <f t="shared" si="1644"/>
        <v>58</v>
      </c>
      <c r="E852" s="47">
        <f t="shared" ref="E852" si="1736">plan_id</f>
        <v>25</v>
      </c>
      <c r="F852" s="47">
        <f t="shared" ca="1" si="1704"/>
        <v>2004</v>
      </c>
      <c r="G852" s="47">
        <f t="shared" ref="G852" ca="1" si="1737">VLOOKUP(INDIRECT(CHAR(39)&amp;$A852&amp;CHAR(39)&amp;"!r2c"&amp;$C852,0),variables,2,0)</f>
        <v>10990</v>
      </c>
      <c r="H852" s="50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6711507000</v>
      </c>
    </row>
    <row r="853" spans="1:8" x14ac:dyDescent="0.3">
      <c r="A853" s="47" t="s">
        <v>297</v>
      </c>
      <c r="B853" s="47">
        <f t="shared" si="1623"/>
        <v>7</v>
      </c>
      <c r="C853" s="47">
        <f t="shared" si="1644"/>
        <v>59</v>
      </c>
      <c r="E853" s="47">
        <f t="shared" ref="E853" si="1738">plan_id</f>
        <v>25</v>
      </c>
      <c r="F853" s="47">
        <f t="shared" ca="1" si="1704"/>
        <v>2004</v>
      </c>
      <c r="G853" s="47">
        <f t="shared" ref="G853" ca="1" si="1739">VLOOKUP(INDIRECT(CHAR(39)&amp;$A853&amp;CHAR(39)&amp;"!r2c"&amp;$C853,0),variables,2,0)</f>
        <v>10991</v>
      </c>
      <c r="H853" s="50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2001915000</v>
      </c>
    </row>
    <row r="854" spans="1:8" x14ac:dyDescent="0.3">
      <c r="A854" s="47" t="s">
        <v>297</v>
      </c>
      <c r="B854" s="47">
        <f t="shared" si="1623"/>
        <v>7</v>
      </c>
      <c r="C854" s="47">
        <f t="shared" si="1644"/>
        <v>60</v>
      </c>
      <c r="E854" s="47">
        <f t="shared" ref="E854" si="1740">plan_id</f>
        <v>25</v>
      </c>
      <c r="F854" s="47">
        <f t="shared" ca="1" si="1704"/>
        <v>2004</v>
      </c>
      <c r="G854" s="47">
        <f t="shared" ref="G854" ca="1" si="1741">VLOOKUP(INDIRECT(CHAR(39)&amp;$A854&amp;CHAR(39)&amp;"!r2c"&amp;$C854,0),variables,2,0)</f>
        <v>10992</v>
      </c>
      <c r="H854" s="50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0.70199999999999996</v>
      </c>
    </row>
    <row r="855" spans="1:8" x14ac:dyDescent="0.3">
      <c r="A855" s="47" t="s">
        <v>297</v>
      </c>
      <c r="B855" s="47">
        <f t="shared" si="1623"/>
        <v>7</v>
      </c>
      <c r="C855" s="47">
        <f t="shared" si="1644"/>
        <v>61</v>
      </c>
      <c r="E855" s="47">
        <f t="shared" ref="E855" si="1742">plan_id</f>
        <v>25</v>
      </c>
      <c r="F855" s="47">
        <f t="shared" ca="1" si="1704"/>
        <v>2004</v>
      </c>
      <c r="G855" s="47">
        <f t="shared" ref="G855" ca="1" si="1743">VLOOKUP(INDIRECT(CHAR(39)&amp;$A855&amp;CHAR(39)&amp;"!r2c"&amp;$C855,0),variables,2,0)</f>
        <v>10993</v>
      </c>
      <c r="H855" s="50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1305670000</v>
      </c>
    </row>
    <row r="856" spans="1:8" x14ac:dyDescent="0.3">
      <c r="A856" s="47" t="s">
        <v>297</v>
      </c>
      <c r="B856" s="47">
        <f t="shared" si="1623"/>
        <v>7</v>
      </c>
      <c r="C856" s="47">
        <f t="shared" si="1644"/>
        <v>62</v>
      </c>
      <c r="E856" s="47">
        <f t="shared" ref="E856" si="1744">plan_id</f>
        <v>25</v>
      </c>
      <c r="F856" s="47">
        <f t="shared" ca="1" si="1704"/>
        <v>2004</v>
      </c>
      <c r="G856" s="47">
        <f t="shared" ref="G856" ca="1" si="1745">VLOOKUP(INDIRECT(CHAR(39)&amp;$A856&amp;CHAR(39)&amp;"!r2c"&amp;$C856,0),variables,2,0)</f>
        <v>10801</v>
      </c>
      <c r="H856" s="50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6172000</v>
      </c>
    </row>
    <row r="857" spans="1:8" x14ac:dyDescent="0.3">
      <c r="A857" s="47" t="s">
        <v>297</v>
      </c>
      <c r="B857" s="47">
        <f t="shared" si="1623"/>
        <v>7</v>
      </c>
      <c r="C857" s="47">
        <f t="shared" si="1644"/>
        <v>63</v>
      </c>
      <c r="E857" s="47">
        <f t="shared" ref="E857" si="1746">plan_id</f>
        <v>25</v>
      </c>
      <c r="F857" s="47">
        <f t="shared" ca="1" si="1704"/>
        <v>2004</v>
      </c>
      <c r="G857" s="47">
        <f t="shared" ref="G857" ca="1" si="1747">VLOOKUP(INDIRECT(CHAR(39)&amp;$A857&amp;CHAR(39)&amp;"!r2c"&amp;$C857,0),variables,2,0)</f>
        <v>10802</v>
      </c>
      <c r="H857" s="50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x14ac:dyDescent="0.3">
      <c r="A858" s="47" t="s">
        <v>297</v>
      </c>
      <c r="B858" s="47">
        <f t="shared" si="1623"/>
        <v>7</v>
      </c>
      <c r="C858" s="47">
        <f t="shared" si="1644"/>
        <v>64</v>
      </c>
      <c r="E858" s="47">
        <f t="shared" ref="E858" si="1748">plan_id</f>
        <v>25</v>
      </c>
      <c r="F858" s="47">
        <f t="shared" ca="1" si="1704"/>
        <v>2004</v>
      </c>
      <c r="G858" s="47">
        <f t="shared" ref="G858" ca="1" si="1749">VLOOKUP(INDIRECT(CHAR(39)&amp;$A858&amp;CHAR(39)&amp;"!r2c"&amp;$C858,0),variables,2,0)</f>
        <v>10803</v>
      </c>
      <c r="H858" s="50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3">
      <c r="A859" s="47" t="s">
        <v>297</v>
      </c>
      <c r="B859" s="47">
        <f t="shared" si="1623"/>
        <v>7</v>
      </c>
      <c r="C859" s="47">
        <f t="shared" si="1644"/>
        <v>65</v>
      </c>
      <c r="E859" s="47">
        <f t="shared" ref="E859" si="1750">plan_id</f>
        <v>25</v>
      </c>
      <c r="F859" s="47">
        <f t="shared" ca="1" si="1704"/>
        <v>2004</v>
      </c>
      <c r="G859" s="47">
        <f t="shared" ref="G859" ca="1" si="1751">VLOOKUP(INDIRECT(CHAR(39)&amp;$A859&amp;CHAR(39)&amp;"!r2c"&amp;$C859,0),variables,2,0)</f>
        <v>10804</v>
      </c>
      <c r="H859" s="50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3">
      <c r="A860" s="47" t="s">
        <v>297</v>
      </c>
      <c r="B860" s="47">
        <f t="shared" si="1623"/>
        <v>7</v>
      </c>
      <c r="C860" s="47">
        <f t="shared" si="1644"/>
        <v>66</v>
      </c>
      <c r="E860" s="47">
        <f t="shared" ref="E860" si="1752">plan_id</f>
        <v>25</v>
      </c>
      <c r="F860" s="47">
        <f t="shared" ca="1" si="1704"/>
        <v>2004</v>
      </c>
      <c r="G860" s="47">
        <f t="shared" ref="G860" ca="1" si="1753">VLOOKUP(INDIRECT(CHAR(39)&amp;$A860&amp;CHAR(39)&amp;"!r2c"&amp;$C860,0),variables,2,0)</f>
        <v>10805</v>
      </c>
      <c r="H860" s="50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3">
      <c r="A861" s="47" t="s">
        <v>297</v>
      </c>
      <c r="B861" s="47">
        <f t="shared" ref="B861" si="1754">B796+1</f>
        <v>7</v>
      </c>
      <c r="C861" s="47">
        <f t="shared" si="1644"/>
        <v>67</v>
      </c>
      <c r="E861" s="47">
        <f t="shared" ref="E861" si="1755">plan_id</f>
        <v>25</v>
      </c>
      <c r="F861" s="47">
        <f t="shared" ca="1" si="1704"/>
        <v>2004</v>
      </c>
      <c r="G861" s="47">
        <f t="shared" ref="G861" ca="1" si="1756">VLOOKUP(INDIRECT(CHAR(39)&amp;$A861&amp;CHAR(39)&amp;"!r2c"&amp;$C861,0),variables,2,0)</f>
        <v>10806</v>
      </c>
      <c r="H861" s="50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3">
      <c r="A862" s="47" t="s">
        <v>297</v>
      </c>
      <c r="B862" s="47">
        <f>B861</f>
        <v>7</v>
      </c>
      <c r="C862" s="47">
        <f t="shared" si="1644"/>
        <v>68</v>
      </c>
      <c r="E862" s="47">
        <f t="shared" ref="E862" si="1757">plan_id</f>
        <v>25</v>
      </c>
      <c r="F862" s="47">
        <f t="shared" ca="1" si="1704"/>
        <v>2004</v>
      </c>
      <c r="G862" s="47">
        <f t="shared" ref="G862" ca="1" si="1758">VLOOKUP(INDIRECT(CHAR(39)&amp;$A862&amp;CHAR(39)&amp;"!r2c"&amp;$C862,0),variables,2,0)</f>
        <v>10807</v>
      </c>
      <c r="H862" s="50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3">
      <c r="A863" s="47" t="s">
        <v>297</v>
      </c>
      <c r="B863" s="47">
        <f t="shared" ref="B863:B887" si="1759">B862</f>
        <v>7</v>
      </c>
      <c r="C863" s="47">
        <f t="shared" si="1644"/>
        <v>69</v>
      </c>
      <c r="E863" s="47">
        <f t="shared" ref="E863" si="1760">plan_id</f>
        <v>25</v>
      </c>
      <c r="F863" s="47">
        <f t="shared" ca="1" si="1704"/>
        <v>2004</v>
      </c>
      <c r="G863" s="47">
        <f t="shared" ref="G863" ca="1" si="1761">VLOOKUP(INDIRECT(CHAR(39)&amp;$A863&amp;CHAR(39)&amp;"!r2c"&amp;$C863,0),variables,2,0)</f>
        <v>10808</v>
      </c>
      <c r="H863" s="50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3">
      <c r="A864" s="47" t="s">
        <v>297</v>
      </c>
      <c r="B864" s="47">
        <f t="shared" si="1759"/>
        <v>7</v>
      </c>
      <c r="C864" s="47">
        <f t="shared" si="1644"/>
        <v>70</v>
      </c>
      <c r="E864" s="47">
        <f t="shared" ref="E864" si="1762">plan_id</f>
        <v>25</v>
      </c>
      <c r="F864" s="47">
        <f t="shared" ca="1" si="1704"/>
        <v>2004</v>
      </c>
      <c r="G864" s="47">
        <f t="shared" ref="G864" ca="1" si="1763">VLOOKUP(INDIRECT(CHAR(39)&amp;$A864&amp;CHAR(39)&amp;"!r2c"&amp;$C864,0),variables,2,0)</f>
        <v>10809</v>
      </c>
      <c r="H864" s="50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3">
      <c r="A865" s="47" t="s">
        <v>297</v>
      </c>
      <c r="B865" s="47">
        <f t="shared" si="1759"/>
        <v>7</v>
      </c>
      <c r="C865" s="47">
        <f t="shared" si="1644"/>
        <v>71</v>
      </c>
      <c r="E865" s="47">
        <f t="shared" ref="E865" si="1764">plan_id</f>
        <v>25</v>
      </c>
      <c r="F865" s="47">
        <f t="shared" ca="1" si="1704"/>
        <v>2004</v>
      </c>
      <c r="G865" s="47">
        <f t="shared" ref="G865" ca="1" si="1765">VLOOKUP(INDIRECT(CHAR(39)&amp;$A865&amp;CHAR(39)&amp;"!r2c"&amp;$C865,0),variables,2,0)</f>
        <v>10810</v>
      </c>
      <c r="H865" s="50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212223000</v>
      </c>
    </row>
    <row r="866" spans="1:8" x14ac:dyDescent="0.3">
      <c r="A866" s="47" t="s">
        <v>297</v>
      </c>
      <c r="B866" s="47">
        <f t="shared" si="1759"/>
        <v>7</v>
      </c>
      <c r="C866" s="47">
        <f t="shared" si="1644"/>
        <v>72</v>
      </c>
      <c r="E866" s="47">
        <f t="shared" ref="E866" si="1766">plan_id</f>
        <v>25</v>
      </c>
      <c r="F866" s="47">
        <f t="shared" ca="1" si="1704"/>
        <v>2004</v>
      </c>
      <c r="G866" s="47">
        <f t="shared" ref="G866" ca="1" si="1767">VLOOKUP(INDIRECT(CHAR(39)&amp;$A866&amp;CHAR(39)&amp;"!r2c"&amp;$C866,0),variables,2,0)</f>
        <v>10811</v>
      </c>
      <c r="H866" s="50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3">
      <c r="A867" s="47" t="s">
        <v>297</v>
      </c>
      <c r="B867" s="47">
        <f t="shared" si="1759"/>
        <v>7</v>
      </c>
      <c r="C867" s="47">
        <f t="shared" si="1644"/>
        <v>73</v>
      </c>
      <c r="E867" s="47">
        <f t="shared" ref="E867" si="1768">plan_id</f>
        <v>25</v>
      </c>
      <c r="F867" s="47">
        <f t="shared" ca="1" si="1704"/>
        <v>2004</v>
      </c>
      <c r="G867" s="47">
        <f t="shared" ref="G867" ca="1" si="1769">VLOOKUP(INDIRECT(CHAR(39)&amp;$A867&amp;CHAR(39)&amp;"!r2c"&amp;$C867,0),variables,2,0)</f>
        <v>10812</v>
      </c>
      <c r="H867" s="50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3">
      <c r="A868" s="47" t="s">
        <v>297</v>
      </c>
      <c r="B868" s="47">
        <f t="shared" si="1759"/>
        <v>7</v>
      </c>
      <c r="C868" s="47">
        <f t="shared" si="1644"/>
        <v>74</v>
      </c>
      <c r="E868" s="47">
        <f t="shared" ref="E868" si="1770">plan_id</f>
        <v>25</v>
      </c>
      <c r="F868" s="47">
        <f t="shared" ca="1" si="1704"/>
        <v>2004</v>
      </c>
      <c r="G868" s="47">
        <f t="shared" ref="G868" ca="1" si="1771">VLOOKUP(INDIRECT(CHAR(39)&amp;$A868&amp;CHAR(39)&amp;"!r2c"&amp;$C868,0),variables,2,0)</f>
        <v>10813</v>
      </c>
      <c r="H868" s="50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3">
      <c r="A869" s="47" t="s">
        <v>297</v>
      </c>
      <c r="B869" s="47">
        <f t="shared" si="1759"/>
        <v>7</v>
      </c>
      <c r="C869" s="47">
        <f t="shared" si="1644"/>
        <v>75</v>
      </c>
      <c r="E869" s="47">
        <f t="shared" ref="E869" si="1772">plan_id</f>
        <v>25</v>
      </c>
      <c r="F869" s="47">
        <f t="shared" ca="1" si="1704"/>
        <v>2004</v>
      </c>
      <c r="G869" s="47">
        <f t="shared" ref="G869" ca="1" si="1773">VLOOKUP(INDIRECT(CHAR(39)&amp;$A869&amp;CHAR(39)&amp;"!r2c"&amp;$C869,0),variables,2,0)</f>
        <v>10814</v>
      </c>
      <c r="H869" s="50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3">
      <c r="A870" s="47" t="s">
        <v>297</v>
      </c>
      <c r="B870" s="47">
        <f t="shared" si="1759"/>
        <v>7</v>
      </c>
      <c r="C870" s="47">
        <f t="shared" si="1644"/>
        <v>76</v>
      </c>
      <c r="E870" s="47">
        <f t="shared" ref="E870" si="1774">plan_id</f>
        <v>25</v>
      </c>
      <c r="F870" s="47">
        <f t="shared" ca="1" si="1704"/>
        <v>2004</v>
      </c>
      <c r="G870" s="47">
        <f t="shared" ref="G870" ca="1" si="1775">VLOOKUP(INDIRECT(CHAR(39)&amp;$A870&amp;CHAR(39)&amp;"!r2c"&amp;$C870,0),variables,2,0)</f>
        <v>10815</v>
      </c>
      <c r="H870" s="50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x14ac:dyDescent="0.3">
      <c r="A871" s="47" t="s">
        <v>297</v>
      </c>
      <c r="B871" s="47">
        <f t="shared" si="1759"/>
        <v>7</v>
      </c>
      <c r="C871" s="47">
        <f t="shared" ref="C871:C934" si="1776">C780</f>
        <v>77</v>
      </c>
      <c r="E871" s="47">
        <f t="shared" ref="E871" si="1777">plan_id</f>
        <v>25</v>
      </c>
      <c r="F871" s="47">
        <f t="shared" ca="1" si="1704"/>
        <v>2004</v>
      </c>
      <c r="G871" s="47">
        <f t="shared" ref="G871" ca="1" si="1778">VLOOKUP(INDIRECT(CHAR(39)&amp;$A871&amp;CHAR(39)&amp;"!r2c"&amp;$C871,0),variables,2,0)</f>
        <v>10816</v>
      </c>
      <c r="H871" s="50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x14ac:dyDescent="0.3">
      <c r="A872" s="47" t="s">
        <v>297</v>
      </c>
      <c r="B872" s="47">
        <f t="shared" si="1759"/>
        <v>7</v>
      </c>
      <c r="C872" s="47">
        <f t="shared" si="1776"/>
        <v>78</v>
      </c>
      <c r="E872" s="47">
        <f t="shared" ref="E872" si="1779">plan_id</f>
        <v>25</v>
      </c>
      <c r="F872" s="47">
        <f t="shared" ca="1" si="1704"/>
        <v>2004</v>
      </c>
      <c r="G872" s="47">
        <f t="shared" ref="G872" ca="1" si="1780">VLOOKUP(INDIRECT(CHAR(39)&amp;$A872&amp;CHAR(39)&amp;"!r2c"&amp;$C872,0),variables,2,0)</f>
        <v>10817</v>
      </c>
      <c r="H872" s="50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3">
      <c r="A873" s="47" t="s">
        <v>297</v>
      </c>
      <c r="B873" s="47">
        <f t="shared" si="1759"/>
        <v>7</v>
      </c>
      <c r="C873" s="47">
        <f t="shared" si="1776"/>
        <v>79</v>
      </c>
      <c r="E873" s="47">
        <f t="shared" ref="E873" si="1781">plan_id</f>
        <v>25</v>
      </c>
      <c r="F873" s="47">
        <f t="shared" ca="1" si="1704"/>
        <v>2004</v>
      </c>
      <c r="G873" s="47">
        <f t="shared" ref="G873" ca="1" si="1782">VLOOKUP(INDIRECT(CHAR(39)&amp;$A873&amp;CHAR(39)&amp;"!r2c"&amp;$C873,0),variables,2,0)</f>
        <v>10818</v>
      </c>
      <c r="H873" s="50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3">
      <c r="A874" s="47" t="s">
        <v>297</v>
      </c>
      <c r="B874" s="47">
        <f t="shared" si="1759"/>
        <v>7</v>
      </c>
      <c r="C874" s="47">
        <f t="shared" si="1776"/>
        <v>80</v>
      </c>
      <c r="E874" s="47">
        <f t="shared" ref="E874" si="1783">plan_id</f>
        <v>25</v>
      </c>
      <c r="F874" s="47">
        <f t="shared" ca="1" si="1704"/>
        <v>2004</v>
      </c>
      <c r="G874" s="47">
        <f t="shared" ref="G874" ca="1" si="1784">VLOOKUP(INDIRECT(CHAR(39)&amp;$A874&amp;CHAR(39)&amp;"!r2c"&amp;$C874,0),variables,2,0)</f>
        <v>10819</v>
      </c>
      <c r="H874" s="50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3">
      <c r="A875" s="47" t="s">
        <v>297</v>
      </c>
      <c r="B875" s="47">
        <f t="shared" si="1759"/>
        <v>7</v>
      </c>
      <c r="C875" s="47">
        <f t="shared" si="1776"/>
        <v>81</v>
      </c>
      <c r="E875" s="47">
        <f t="shared" ref="E875" si="1785">plan_id</f>
        <v>25</v>
      </c>
      <c r="F875" s="47">
        <f t="shared" ca="1" si="1704"/>
        <v>2004</v>
      </c>
      <c r="G875" s="47">
        <f t="shared" ref="G875" ca="1" si="1786">VLOOKUP(INDIRECT(CHAR(39)&amp;$A875&amp;CHAR(39)&amp;"!r2c"&amp;$C875,0),variables,2,0)</f>
        <v>10820</v>
      </c>
      <c r="H875" s="50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0</v>
      </c>
    </row>
    <row r="876" spans="1:8" x14ac:dyDescent="0.3">
      <c r="A876" s="47" t="s">
        <v>297</v>
      </c>
      <c r="B876" s="47">
        <f t="shared" si="1759"/>
        <v>7</v>
      </c>
      <c r="C876" s="47">
        <f t="shared" si="1776"/>
        <v>82</v>
      </c>
      <c r="E876" s="47">
        <f t="shared" ref="E876" si="1787">plan_id</f>
        <v>25</v>
      </c>
      <c r="F876" s="47">
        <f t="shared" ca="1" si="1704"/>
        <v>2004</v>
      </c>
      <c r="G876" s="47">
        <f t="shared" ref="G876" ca="1" si="1788">VLOOKUP(INDIRECT(CHAR(39)&amp;$A876&amp;CHAR(39)&amp;"!r2c"&amp;$C876,0),variables,2,0)</f>
        <v>10821</v>
      </c>
      <c r="H876" s="50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3">
      <c r="A877" s="47" t="s">
        <v>297</v>
      </c>
      <c r="B877" s="47">
        <f t="shared" si="1759"/>
        <v>7</v>
      </c>
      <c r="C877" s="47">
        <f t="shared" si="1776"/>
        <v>83</v>
      </c>
      <c r="E877" s="47">
        <f t="shared" ref="E877" si="1789">plan_id</f>
        <v>25</v>
      </c>
      <c r="F877" s="47">
        <f t="shared" ca="1" si="1704"/>
        <v>2004</v>
      </c>
      <c r="G877" s="47">
        <f t="shared" ref="G877" ca="1" si="1790">VLOOKUP(INDIRECT(CHAR(39)&amp;$A877&amp;CHAR(39)&amp;"!r2c"&amp;$C877,0),variables,2,0)</f>
        <v>10822</v>
      </c>
      <c r="H877" s="50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3">
      <c r="A878" s="47" t="s">
        <v>297</v>
      </c>
      <c r="B878" s="47">
        <f t="shared" si="1759"/>
        <v>7</v>
      </c>
      <c r="C878" s="47">
        <f t="shared" si="1776"/>
        <v>84</v>
      </c>
      <c r="E878" s="47">
        <f t="shared" ref="E878" si="1791">plan_id</f>
        <v>25</v>
      </c>
      <c r="F878" s="47">
        <f t="shared" ca="1" si="1704"/>
        <v>2004</v>
      </c>
      <c r="G878" s="47">
        <f t="shared" ref="G878" ca="1" si="1792">VLOOKUP(INDIRECT(CHAR(39)&amp;$A878&amp;CHAR(39)&amp;"!r2c"&amp;$C878,0),variables,2,0)</f>
        <v>10829</v>
      </c>
      <c r="H878" s="50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292826000</v>
      </c>
    </row>
    <row r="879" spans="1:8" x14ac:dyDescent="0.3">
      <c r="A879" s="47" t="s">
        <v>297</v>
      </c>
      <c r="B879" s="47">
        <f t="shared" si="1759"/>
        <v>7</v>
      </c>
      <c r="C879" s="47">
        <f t="shared" si="1776"/>
        <v>85</v>
      </c>
      <c r="E879" s="47">
        <f t="shared" ref="E879" si="1793">plan_id</f>
        <v>25</v>
      </c>
      <c r="F879" s="47">
        <f t="shared" ca="1" si="1704"/>
        <v>2004</v>
      </c>
      <c r="G879" s="47">
        <f t="shared" ref="G879" ca="1" si="1794">VLOOKUP(INDIRECT(CHAR(39)&amp;$A879&amp;CHAR(39)&amp;"!r2c"&amp;$C879,0),variables,2,0)</f>
        <v>10823</v>
      </c>
      <c r="H879" s="50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218395000</v>
      </c>
    </row>
    <row r="880" spans="1:8" x14ac:dyDescent="0.3">
      <c r="A880" s="47" t="s">
        <v>297</v>
      </c>
      <c r="B880" s="47">
        <f t="shared" si="1759"/>
        <v>7</v>
      </c>
      <c r="C880" s="47">
        <f t="shared" si="1776"/>
        <v>86</v>
      </c>
      <c r="E880" s="47">
        <f t="shared" ref="E880" si="1795">plan_id</f>
        <v>25</v>
      </c>
      <c r="F880" s="47">
        <f t="shared" ca="1" si="1704"/>
        <v>2004</v>
      </c>
      <c r="G880" s="47">
        <f t="shared" ref="G880" ca="1" si="1796">VLOOKUP(INDIRECT(CHAR(39)&amp;$A880&amp;CHAR(39)&amp;"!r2c"&amp;$C880,0),variables,2,0)</f>
        <v>10798</v>
      </c>
      <c r="H880" s="50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3">
      <c r="A881" s="47" t="s">
        <v>297</v>
      </c>
      <c r="B881" s="47">
        <f t="shared" si="1759"/>
        <v>7</v>
      </c>
      <c r="C881" s="47">
        <f t="shared" si="1776"/>
        <v>87</v>
      </c>
      <c r="E881" s="47">
        <f t="shared" ref="E881" si="1797">plan_id</f>
        <v>25</v>
      </c>
      <c r="F881" s="47">
        <f t="shared" ca="1" si="1704"/>
        <v>2004</v>
      </c>
      <c r="G881" s="47">
        <f t="shared" ref="G881" ca="1" si="1798">VLOOKUP(INDIRECT(CHAR(39)&amp;$A881&amp;CHAR(39)&amp;"!r2c"&amp;$C881,0),variables,2,0)</f>
        <v>10799</v>
      </c>
      <c r="H881" s="50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3">
      <c r="A882" s="47" t="s">
        <v>297</v>
      </c>
      <c r="B882" s="47">
        <f t="shared" si="1759"/>
        <v>7</v>
      </c>
      <c r="C882" s="47">
        <f t="shared" si="1776"/>
        <v>88</v>
      </c>
      <c r="E882" s="47">
        <f t="shared" ref="E882" si="1799">plan_id</f>
        <v>25</v>
      </c>
      <c r="F882" s="47">
        <f t="shared" ca="1" si="1704"/>
        <v>2004</v>
      </c>
      <c r="G882" s="47">
        <f t="shared" ref="G882" ca="1" si="1800">VLOOKUP(INDIRECT(CHAR(39)&amp;$A882&amp;CHAR(39)&amp;"!r2c"&amp;$C882,0),variables,2,0)</f>
        <v>10800</v>
      </c>
      <c r="H882" s="50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3">
      <c r="A883" s="47" t="s">
        <v>297</v>
      </c>
      <c r="B883" s="47">
        <f t="shared" si="1759"/>
        <v>7</v>
      </c>
      <c r="C883" s="47">
        <f t="shared" si="1776"/>
        <v>89</v>
      </c>
      <c r="E883" s="47">
        <f t="shared" ref="E883" si="1801">plan_id</f>
        <v>25</v>
      </c>
      <c r="F883" s="47">
        <f t="shared" ca="1" si="1704"/>
        <v>2004</v>
      </c>
      <c r="G883" s="47">
        <f t="shared" ref="G883" ca="1" si="1802">VLOOKUP(INDIRECT(CHAR(39)&amp;$A883&amp;CHAR(39)&amp;"!r2c"&amp;$C883,0),variables,2,0)</f>
        <v>10824</v>
      </c>
      <c r="H883" s="50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3">
      <c r="A884" s="47" t="s">
        <v>297</v>
      </c>
      <c r="B884" s="47">
        <f t="shared" si="1759"/>
        <v>7</v>
      </c>
      <c r="C884" s="47">
        <f t="shared" si="1776"/>
        <v>90</v>
      </c>
      <c r="E884" s="47">
        <f t="shared" ref="E884" si="1803">plan_id</f>
        <v>25</v>
      </c>
      <c r="F884" s="47">
        <f t="shared" ca="1" si="1704"/>
        <v>2004</v>
      </c>
      <c r="G884" s="47">
        <f t="shared" ref="G884" ca="1" si="1804">VLOOKUP(INDIRECT(CHAR(39)&amp;$A884&amp;CHAR(39)&amp;"!r2c"&amp;$C884,0),variables,2,0)</f>
        <v>10825</v>
      </c>
      <c r="H884" s="50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x14ac:dyDescent="0.3">
      <c r="A885" s="47" t="s">
        <v>297</v>
      </c>
      <c r="B885" s="47">
        <f t="shared" si="1759"/>
        <v>7</v>
      </c>
      <c r="C885" s="47">
        <f t="shared" si="1776"/>
        <v>91</v>
      </c>
      <c r="E885" s="47">
        <f t="shared" ref="E885" si="1805">plan_id</f>
        <v>25</v>
      </c>
      <c r="F885" s="47">
        <f t="shared" ca="1" si="1704"/>
        <v>2004</v>
      </c>
      <c r="G885" s="47">
        <f t="shared" ref="G885" ca="1" si="1806">VLOOKUP(INDIRECT(CHAR(39)&amp;$A885&amp;CHAR(39)&amp;"!r2c"&amp;$C885,0),variables,2,0)</f>
        <v>10826</v>
      </c>
      <c r="H885" s="50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</row>
    <row r="886" spans="1:8" x14ac:dyDescent="0.3">
      <c r="A886" s="47" t="s">
        <v>297</v>
      </c>
      <c r="B886" s="47">
        <f t="shared" si="1759"/>
        <v>7</v>
      </c>
      <c r="C886" s="47">
        <f t="shared" si="1776"/>
        <v>92</v>
      </c>
      <c r="E886" s="47">
        <f t="shared" ref="E886" si="1807">plan_id</f>
        <v>25</v>
      </c>
      <c r="F886" s="47">
        <f t="shared" ca="1" si="1704"/>
        <v>2004</v>
      </c>
      <c r="G886" s="47">
        <f t="shared" ref="G886" ca="1" si="1808">VLOOKUP(INDIRECT(CHAR(39)&amp;$A886&amp;CHAR(39)&amp;"!r2c"&amp;$C886,0),variables,2,0)</f>
        <v>10828</v>
      </c>
      <c r="H886" s="50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3">
      <c r="A887" s="47" t="s">
        <v>297</v>
      </c>
      <c r="B887" s="47">
        <f t="shared" si="1759"/>
        <v>7</v>
      </c>
      <c r="C887" s="47">
        <f t="shared" si="1776"/>
        <v>93</v>
      </c>
      <c r="E887" s="47">
        <f t="shared" ref="E887" si="1809">plan_id</f>
        <v>25</v>
      </c>
      <c r="F887" s="47">
        <f t="shared" ca="1" si="1704"/>
        <v>2004</v>
      </c>
      <c r="G887" s="47">
        <f t="shared" ref="G887" ca="1" si="1810">VLOOKUP(INDIRECT(CHAR(39)&amp;$A887&amp;CHAR(39)&amp;"!r2c"&amp;$C887,0),variables,2,0)</f>
        <v>10827</v>
      </c>
      <c r="H887" s="50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279515000</v>
      </c>
    </row>
    <row r="888" spans="1:8" x14ac:dyDescent="0.3">
      <c r="A888" s="47" t="s">
        <v>297</v>
      </c>
      <c r="B888" s="47">
        <f t="shared" ref="B888:B951" si="1811">B823+1</f>
        <v>8</v>
      </c>
      <c r="C888" s="47">
        <f t="shared" si="1776"/>
        <v>3</v>
      </c>
      <c r="E888" s="47">
        <f t="shared" ref="E888" si="1812">plan_id</f>
        <v>25</v>
      </c>
      <c r="F888" s="47">
        <f t="shared" ca="1" si="1704"/>
        <v>2005</v>
      </c>
      <c r="G888" s="47">
        <f t="shared" ref="G888" ca="1" si="1813">VLOOKUP(INDIRECT(CHAR(39)&amp;$A888&amp;CHAR(39)&amp;"!r2c"&amp;$C888,0),variables,2,0)</f>
        <v>10703</v>
      </c>
      <c r="H888" s="50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2008</v>
      </c>
    </row>
    <row r="889" spans="1:8" x14ac:dyDescent="0.3">
      <c r="A889" s="47" t="s">
        <v>297</v>
      </c>
      <c r="B889" s="47">
        <f t="shared" si="1811"/>
        <v>8</v>
      </c>
      <c r="C889" s="47">
        <f t="shared" si="1776"/>
        <v>4</v>
      </c>
      <c r="E889" s="47">
        <f t="shared" ref="E889" si="1814">plan_id</f>
        <v>25</v>
      </c>
      <c r="F889" s="47">
        <f t="shared" ca="1" si="1704"/>
        <v>2005</v>
      </c>
      <c r="G889" s="47">
        <f t="shared" ref="G889" ca="1" si="1815">VLOOKUP(INDIRECT(CHAR(39)&amp;$A889&amp;CHAR(39)&amp;"!r2c"&amp;$C889,0),variables,2,0)</f>
        <v>10845</v>
      </c>
      <c r="H889" s="50" t="str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Buck Consultants</v>
      </c>
    </row>
    <row r="890" spans="1:8" x14ac:dyDescent="0.3">
      <c r="A890" s="47" t="s">
        <v>297</v>
      </c>
      <c r="B890" s="47">
        <f t="shared" si="1811"/>
        <v>8</v>
      </c>
      <c r="C890" s="47">
        <f t="shared" si="1776"/>
        <v>5</v>
      </c>
      <c r="E890" s="47">
        <f t="shared" ref="E890" si="1816">plan_id</f>
        <v>25</v>
      </c>
      <c r="F890" s="47">
        <f t="shared" ca="1" si="1704"/>
        <v>2005</v>
      </c>
      <c r="G890" s="47">
        <f t="shared" ref="G890" ca="1" si="1817">VLOOKUP(INDIRECT(CHAR(39)&amp;$A890&amp;CHAR(39)&amp;"!r2c"&amp;$C890,0),variables,2,0)</f>
        <v>10924</v>
      </c>
      <c r="H890" s="50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0.2132</v>
      </c>
    </row>
    <row r="891" spans="1:8" x14ac:dyDescent="0.3">
      <c r="A891" s="47" t="s">
        <v>297</v>
      </c>
      <c r="B891" s="47">
        <f t="shared" si="1811"/>
        <v>8</v>
      </c>
      <c r="C891" s="47">
        <f t="shared" si="1776"/>
        <v>6</v>
      </c>
      <c r="E891" s="47">
        <f t="shared" ref="E891" si="1818">plan_id</f>
        <v>25</v>
      </c>
      <c r="F891" s="47">
        <f t="shared" ca="1" si="1704"/>
        <v>2005</v>
      </c>
      <c r="G891" s="47">
        <f t="shared" ref="G891" ca="1" si="1819">VLOOKUP(INDIRECT(CHAR(39)&amp;$A891&amp;CHAR(39)&amp;"!r2c"&amp;$C891,0),variables,2,0)</f>
        <v>10925</v>
      </c>
      <c r="H891" s="50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0.14480000000000001</v>
      </c>
    </row>
    <row r="892" spans="1:8" x14ac:dyDescent="0.3">
      <c r="A892" s="47" t="s">
        <v>297</v>
      </c>
      <c r="B892" s="47">
        <f t="shared" si="1811"/>
        <v>8</v>
      </c>
      <c r="C892" s="47">
        <f t="shared" si="1776"/>
        <v>7</v>
      </c>
      <c r="E892" s="47">
        <f t="shared" ref="E892" si="1820">plan_id</f>
        <v>25</v>
      </c>
      <c r="F892" s="47">
        <f t="shared" ca="1" si="1704"/>
        <v>2005</v>
      </c>
      <c r="G892" s="47">
        <f t="shared" ref="G892" ca="1" si="1821">VLOOKUP(INDIRECT(CHAR(39)&amp;$A892&amp;CHAR(39)&amp;"!r2c"&amp;$C892,0),variables,2,0)</f>
        <v>10926</v>
      </c>
      <c r="H892" s="50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6.8400000000000002E-2</v>
      </c>
    </row>
    <row r="893" spans="1:8" x14ac:dyDescent="0.3">
      <c r="A893" s="47" t="s">
        <v>297</v>
      </c>
      <c r="B893" s="47">
        <f t="shared" si="1811"/>
        <v>8</v>
      </c>
      <c r="C893" s="47">
        <f t="shared" si="1776"/>
        <v>8</v>
      </c>
      <c r="E893" s="47">
        <f t="shared" ref="E893" si="1822">plan_id</f>
        <v>25</v>
      </c>
      <c r="F893" s="47">
        <f t="shared" ca="1" si="1704"/>
        <v>2005</v>
      </c>
      <c r="G893" s="47">
        <f t="shared" ref="G893" ca="1" si="1823">VLOOKUP(INDIRECT(CHAR(39)&amp;$A893&amp;CHAR(39)&amp;"!r2c"&amp;$C893,0),variables,2,0)</f>
        <v>10704</v>
      </c>
      <c r="H893" s="50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286075000</v>
      </c>
    </row>
    <row r="894" spans="1:8" x14ac:dyDescent="0.3">
      <c r="A894" s="47" t="s">
        <v>297</v>
      </c>
      <c r="B894" s="47">
        <f t="shared" si="1811"/>
        <v>8</v>
      </c>
      <c r="C894" s="47">
        <f t="shared" si="1776"/>
        <v>9</v>
      </c>
      <c r="E894" s="47">
        <f t="shared" ref="E894" si="1824">plan_id</f>
        <v>25</v>
      </c>
      <c r="F894" s="47">
        <f t="shared" ca="1" si="1704"/>
        <v>2005</v>
      </c>
      <c r="G894" s="47">
        <f t="shared" ref="G894" ca="1" si="1825">VLOOKUP(INDIRECT(CHAR(39)&amp;$A894&amp;CHAR(39)&amp;"!r2c"&amp;$C894,0),variables,2,0)</f>
        <v>10928</v>
      </c>
      <c r="H894" s="50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0.18029999999999999</v>
      </c>
    </row>
    <row r="895" spans="1:8" x14ac:dyDescent="0.3">
      <c r="A895" s="47" t="s">
        <v>297</v>
      </c>
      <c r="B895" s="47">
        <f t="shared" si="1811"/>
        <v>8</v>
      </c>
      <c r="C895" s="47">
        <f t="shared" si="1776"/>
        <v>10</v>
      </c>
      <c r="E895" s="47">
        <f t="shared" ref="E895" si="1826">plan_id</f>
        <v>25</v>
      </c>
      <c r="F895" s="47">
        <f t="shared" ca="1" si="1704"/>
        <v>2005</v>
      </c>
      <c r="G895" s="47">
        <f t="shared" ref="G895" ca="1" si="1827">VLOOKUP(INDIRECT(CHAR(39)&amp;$A895&amp;CHAR(39)&amp;"!r2c"&amp;$C895,0),variables,2,0)</f>
        <v>10929</v>
      </c>
      <c r="H895" s="50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0.18029999999999999</v>
      </c>
    </row>
    <row r="896" spans="1:8" x14ac:dyDescent="0.3">
      <c r="A896" s="47" t="s">
        <v>297</v>
      </c>
      <c r="B896" s="47">
        <f t="shared" si="1811"/>
        <v>8</v>
      </c>
      <c r="C896" s="47">
        <f t="shared" si="1776"/>
        <v>11</v>
      </c>
      <c r="E896" s="47">
        <f t="shared" ref="E896" si="1828">plan_id</f>
        <v>25</v>
      </c>
      <c r="F896" s="47">
        <f t="shared" ca="1" si="1704"/>
        <v>2005</v>
      </c>
      <c r="G896" s="47">
        <f t="shared" ref="G896" ca="1" si="1829">VLOOKUP(INDIRECT(CHAR(39)&amp;$A896&amp;CHAR(39)&amp;"!r2c"&amp;$C896,0),variables,2,0)</f>
        <v>10930</v>
      </c>
      <c r="H896" s="50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3">
      <c r="A897" s="47" t="s">
        <v>297</v>
      </c>
      <c r="B897" s="47">
        <f t="shared" si="1811"/>
        <v>8</v>
      </c>
      <c r="C897" s="47">
        <f t="shared" si="1776"/>
        <v>12</v>
      </c>
      <c r="E897" s="47">
        <f t="shared" ref="E897" si="1830">plan_id</f>
        <v>25</v>
      </c>
      <c r="F897" s="47">
        <f t="shared" ca="1" si="1704"/>
        <v>2005</v>
      </c>
      <c r="G897" s="47">
        <f t="shared" ref="G897" ca="1" si="1831">VLOOKUP(INDIRECT(CHAR(39)&amp;$A897&amp;CHAR(39)&amp;"!r2c"&amp;$C897,0),variables,2,0)</f>
        <v>10705</v>
      </c>
      <c r="H897" s="50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71312000</v>
      </c>
    </row>
    <row r="898" spans="1:8" x14ac:dyDescent="0.3">
      <c r="A898" s="47" t="s">
        <v>297</v>
      </c>
      <c r="B898" s="47">
        <f t="shared" si="1811"/>
        <v>8</v>
      </c>
      <c r="C898" s="47">
        <f t="shared" si="1776"/>
        <v>13</v>
      </c>
      <c r="E898" s="47">
        <f t="shared" ref="E898" si="1832">plan_id</f>
        <v>25</v>
      </c>
      <c r="F898" s="47">
        <f t="shared" ca="1" si="1704"/>
        <v>2005</v>
      </c>
      <c r="G898" s="47">
        <f t="shared" ref="G898" ca="1" si="1833">VLOOKUP(INDIRECT(CHAR(39)&amp;$A898&amp;CHAR(39)&amp;"!r2c"&amp;$C898,0),variables,2,0)</f>
        <v>10842</v>
      </c>
      <c r="H898" s="50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x14ac:dyDescent="0.3">
      <c r="A899" s="47" t="s">
        <v>297</v>
      </c>
      <c r="B899" s="47">
        <f t="shared" si="1811"/>
        <v>8</v>
      </c>
      <c r="C899" s="47">
        <f t="shared" si="1776"/>
        <v>14</v>
      </c>
      <c r="E899" s="47">
        <f t="shared" ref="E899" si="1834">plan_id</f>
        <v>25</v>
      </c>
      <c r="F899" s="47">
        <f t="shared" ca="1" si="1704"/>
        <v>2005</v>
      </c>
      <c r="G899" s="47">
        <f t="shared" ref="G899" ca="1" si="1835">VLOOKUP(INDIRECT(CHAR(39)&amp;$A899&amp;CHAR(39)&amp;"!r2c"&amp;$C899,0),variables,2,0)</f>
        <v>10843</v>
      </c>
      <c r="H899" s="50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x14ac:dyDescent="0.3">
      <c r="A900" s="47" t="s">
        <v>297</v>
      </c>
      <c r="B900" s="47">
        <f t="shared" si="1811"/>
        <v>8</v>
      </c>
      <c r="C900" s="47">
        <f t="shared" si="1776"/>
        <v>15</v>
      </c>
      <c r="E900" s="47">
        <f t="shared" ref="E900" si="1836">plan_id</f>
        <v>25</v>
      </c>
      <c r="F900" s="47">
        <f t="shared" ca="1" si="1704"/>
        <v>2005</v>
      </c>
      <c r="G900" s="47">
        <f t="shared" ref="G900" ca="1" si="1837">VLOOKUP(INDIRECT(CHAR(39)&amp;$A900&amp;CHAR(39)&amp;"!r2c"&amp;$C900,0),variables,2,0)</f>
        <v>10931</v>
      </c>
      <c r="H900" s="50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3">
      <c r="A901" s="47" t="s">
        <v>297</v>
      </c>
      <c r="B901" s="47">
        <f t="shared" si="1811"/>
        <v>8</v>
      </c>
      <c r="C901" s="47">
        <f t="shared" si="1776"/>
        <v>16</v>
      </c>
      <c r="E901" s="47">
        <f t="shared" ref="E901" si="1838">plan_id</f>
        <v>25</v>
      </c>
      <c r="F901" s="47">
        <f t="shared" ca="1" si="1704"/>
        <v>2005</v>
      </c>
      <c r="G901" s="47">
        <f t="shared" ref="G901" ca="1" si="1839">VLOOKUP(INDIRECT(CHAR(39)&amp;$A901&amp;CHAR(39)&amp;"!r2c"&amp;$C901,0),variables,2,0)</f>
        <v>10932</v>
      </c>
      <c r="H901" s="50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3">
      <c r="A902" s="47" t="s">
        <v>297</v>
      </c>
      <c r="B902" s="47">
        <f t="shared" si="1811"/>
        <v>8</v>
      </c>
      <c r="C902" s="47">
        <f t="shared" si="1776"/>
        <v>17</v>
      </c>
      <c r="E902" s="47">
        <f t="shared" ref="E902" si="1840">plan_id</f>
        <v>25</v>
      </c>
      <c r="F902" s="47">
        <f t="shared" ca="1" si="1704"/>
        <v>2005</v>
      </c>
      <c r="G902" s="47">
        <f t="shared" ref="G902" ca="1" si="1841">VLOOKUP(INDIRECT(CHAR(39)&amp;$A902&amp;CHAR(39)&amp;"!r2c"&amp;$C902,0),variables,2,0)</f>
        <v>10933</v>
      </c>
      <c r="H902" s="50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0.3251</v>
      </c>
    </row>
    <row r="903" spans="1:8" x14ac:dyDescent="0.3">
      <c r="A903" s="47" t="s">
        <v>297</v>
      </c>
      <c r="B903" s="47">
        <f t="shared" si="1811"/>
        <v>8</v>
      </c>
      <c r="C903" s="47">
        <f t="shared" si="1776"/>
        <v>18</v>
      </c>
      <c r="E903" s="47">
        <f t="shared" ref="E903" si="1842">plan_id</f>
        <v>25</v>
      </c>
      <c r="F903" s="47">
        <f t="shared" ca="1" si="1704"/>
        <v>2005</v>
      </c>
      <c r="G903" s="47">
        <f t="shared" ref="G903" ca="1" si="1843">VLOOKUP(INDIRECT(CHAR(39)&amp;$A903&amp;CHAR(39)&amp;"!r2c"&amp;$C903,0),variables,2,0)</f>
        <v>10934</v>
      </c>
      <c r="H903" s="50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6.8400000000000002E-2</v>
      </c>
    </row>
    <row r="904" spans="1:8" x14ac:dyDescent="0.3">
      <c r="A904" s="47" t="s">
        <v>297</v>
      </c>
      <c r="B904" s="47">
        <f t="shared" si="1811"/>
        <v>8</v>
      </c>
      <c r="C904" s="47">
        <f t="shared" si="1776"/>
        <v>19</v>
      </c>
      <c r="E904" s="47">
        <f t="shared" ref="E904" si="1844">plan_id</f>
        <v>25</v>
      </c>
      <c r="F904" s="47">
        <f t="shared" ca="1" si="1704"/>
        <v>2005</v>
      </c>
      <c r="G904" s="47">
        <f t="shared" ref="G904" ca="1" si="1845">VLOOKUP(INDIRECT(CHAR(39)&amp;$A904&amp;CHAR(39)&amp;"!r2c"&amp;$C904,0),variables,2,0)</f>
        <v>10935</v>
      </c>
      <c r="H904" s="50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Range</v>
      </c>
    </row>
    <row r="905" spans="1:8" x14ac:dyDescent="0.3">
      <c r="A905" s="47" t="s">
        <v>297</v>
      </c>
      <c r="B905" s="47">
        <f t="shared" si="1811"/>
        <v>8</v>
      </c>
      <c r="C905" s="47">
        <f t="shared" si="1776"/>
        <v>20</v>
      </c>
      <c r="E905" s="47">
        <f t="shared" ref="E905" si="1846">plan_id</f>
        <v>25</v>
      </c>
      <c r="F905" s="47">
        <f t="shared" ca="1" si="1704"/>
        <v>2005</v>
      </c>
      <c r="G905" s="47">
        <f t="shared" ref="G905" ca="1" si="1847">VLOOKUP(INDIRECT(CHAR(39)&amp;$A905&amp;CHAR(39)&amp;"!r2c"&amp;$C905,0),variables,2,0)</f>
        <v>10937</v>
      </c>
      <c r="H905" s="50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3">
      <c r="A906" s="47" t="s">
        <v>297</v>
      </c>
      <c r="B906" s="47">
        <f t="shared" si="1811"/>
        <v>8</v>
      </c>
      <c r="C906" s="47">
        <f t="shared" si="1776"/>
        <v>21</v>
      </c>
      <c r="E906" s="47">
        <f t="shared" ref="E906" si="1848">plan_id</f>
        <v>25</v>
      </c>
      <c r="F906" s="47">
        <f t="shared" ca="1" si="1704"/>
        <v>2005</v>
      </c>
      <c r="G906" s="47">
        <f t="shared" ref="G906" ca="1" si="1849">VLOOKUP(INDIRECT(CHAR(39)&amp;$A906&amp;CHAR(39)&amp;"!r2c"&amp;$C906,0),variables,2,0)</f>
        <v>10938</v>
      </c>
      <c r="H906" s="50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3">
      <c r="A907" s="47" t="s">
        <v>297</v>
      </c>
      <c r="B907" s="47">
        <f t="shared" si="1811"/>
        <v>8</v>
      </c>
      <c r="C907" s="47">
        <f t="shared" si="1776"/>
        <v>22</v>
      </c>
      <c r="E907" s="47">
        <f t="shared" ref="E907" si="1850">plan_id</f>
        <v>25</v>
      </c>
      <c r="F907" s="47">
        <f t="shared" ca="1" si="1704"/>
        <v>2005</v>
      </c>
      <c r="G907" s="47">
        <f t="shared" ref="G907" ca="1" si="1851">VLOOKUP(INDIRECT(CHAR(39)&amp;$A907&amp;CHAR(39)&amp;"!r2c"&amp;$C907,0),variables,2,0)</f>
        <v>11007</v>
      </c>
      <c r="H907" s="50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Police/Fire members- 2% for 10 years, 2.5% for over 10 years ; Others-  2% for 10 years, 2.25% for next 10 years, and 2.5% for service earned on/after 07/01/86. All service before that at 2%.</v>
      </c>
    </row>
    <row r="908" spans="1:8" x14ac:dyDescent="0.3">
      <c r="A908" s="47" t="s">
        <v>297</v>
      </c>
      <c r="B908" s="47">
        <f t="shared" si="1811"/>
        <v>8</v>
      </c>
      <c r="C908" s="47">
        <f t="shared" si="1776"/>
        <v>23</v>
      </c>
      <c r="E908" s="47">
        <f t="shared" ref="E908" si="1852">plan_id</f>
        <v>25</v>
      </c>
      <c r="F908" s="47">
        <f t="shared" ca="1" si="1704"/>
        <v>2005</v>
      </c>
      <c r="G908" s="47">
        <f t="shared" ref="G908" ca="1" si="1853">VLOOKUP(INDIRECT(CHAR(39)&amp;$A908&amp;CHAR(39)&amp;"!r2c"&amp;$C908,0),variables,2,0)</f>
        <v>10941</v>
      </c>
      <c r="H908" s="50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Yes</v>
      </c>
    </row>
    <row r="909" spans="1:8" x14ac:dyDescent="0.3">
      <c r="A909" s="47" t="s">
        <v>297</v>
      </c>
      <c r="B909" s="47">
        <f t="shared" si="1811"/>
        <v>8</v>
      </c>
      <c r="C909" s="47">
        <f t="shared" si="1776"/>
        <v>24</v>
      </c>
      <c r="E909" s="47">
        <f t="shared" ref="E909" si="1854">plan_id</f>
        <v>25</v>
      </c>
      <c r="F909" s="47">
        <f t="shared" ca="1" si="1704"/>
        <v>2005</v>
      </c>
      <c r="G909" s="47">
        <f t="shared" ref="G909" ca="1" si="1855">VLOOKUP(INDIRECT(CHAR(39)&amp;$A909&amp;CHAR(39)&amp;"!r2c"&amp;$C909,0),variables,2,0)</f>
        <v>10942</v>
      </c>
      <c r="H909" s="50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0</v>
      </c>
    </row>
    <row r="910" spans="1:8" x14ac:dyDescent="0.3">
      <c r="A910" s="47" t="s">
        <v>297</v>
      </c>
      <c r="B910" s="47">
        <f t="shared" si="1811"/>
        <v>8</v>
      </c>
      <c r="C910" s="47">
        <f t="shared" si="1776"/>
        <v>25</v>
      </c>
      <c r="E910" s="47">
        <f t="shared" ref="E910" si="1856">plan_id</f>
        <v>25</v>
      </c>
      <c r="F910" s="47">
        <f t="shared" ca="1" si="1704"/>
        <v>2005</v>
      </c>
      <c r="G910" s="47">
        <f t="shared" ref="G910" ca="1" si="1857">VLOOKUP(INDIRECT(CHAR(39)&amp;$A910&amp;CHAR(39)&amp;"!r2c"&amp;$C910,0),variables,2,0)</f>
        <v>10701</v>
      </c>
      <c r="H910" s="50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</row>
    <row r="911" spans="1:8" x14ac:dyDescent="0.3">
      <c r="A911" s="47" t="s">
        <v>297</v>
      </c>
      <c r="B911" s="47">
        <f t="shared" si="1811"/>
        <v>8</v>
      </c>
      <c r="C911" s="47">
        <f t="shared" si="1776"/>
        <v>26</v>
      </c>
      <c r="E911" s="47">
        <f t="shared" ref="E911" si="1858">plan_id</f>
        <v>25</v>
      </c>
      <c r="F911" s="47">
        <f t="shared" ca="1" si="1704"/>
        <v>2005</v>
      </c>
      <c r="G911" s="47">
        <f t="shared" ref="G911" ca="1" si="1859">VLOOKUP(INDIRECT(CHAR(39)&amp;$A911&amp;CHAR(39)&amp;"!r2c"&amp;$C911,0),variables,2,0)</f>
        <v>10702</v>
      </c>
      <c r="H911" s="50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3">
      <c r="A912" s="47" t="s">
        <v>297</v>
      </c>
      <c r="B912" s="47">
        <f t="shared" si="1811"/>
        <v>8</v>
      </c>
      <c r="C912" s="47">
        <f t="shared" si="1776"/>
        <v>27</v>
      </c>
      <c r="E912" s="47">
        <f t="shared" ref="E912" si="1860">plan_id</f>
        <v>25</v>
      </c>
      <c r="F912" s="47">
        <f t="shared" ca="1" si="1704"/>
        <v>2005</v>
      </c>
      <c r="G912" s="47">
        <f t="shared" ref="G912" ca="1" si="1861">VLOOKUP(INDIRECT(CHAR(39)&amp;$A912&amp;CHAR(39)&amp;"!r2c"&amp;$C912,0),variables,2,0)</f>
        <v>10943</v>
      </c>
      <c r="H912" s="50" t="str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 xml:space="preserve">Higher of 10% of base benefits or $50 </v>
      </c>
    </row>
    <row r="913" spans="1:8" x14ac:dyDescent="0.3">
      <c r="A913" s="47" t="s">
        <v>297</v>
      </c>
      <c r="B913" s="47">
        <f t="shared" si="1811"/>
        <v>8</v>
      </c>
      <c r="C913" s="47">
        <f t="shared" si="1776"/>
        <v>28</v>
      </c>
      <c r="E913" s="47">
        <f t="shared" ref="E913" si="1862">plan_id</f>
        <v>25</v>
      </c>
      <c r="F913" s="47">
        <f t="shared" ca="1" si="1704"/>
        <v>2005</v>
      </c>
      <c r="G913" s="47">
        <f t="shared" ref="G913" ca="1" si="1863">VLOOKUP(INDIRECT(CHAR(39)&amp;$A913&amp;CHAR(39)&amp;"!r2c"&amp;$C913,0),variables,2,0)</f>
        <v>10944</v>
      </c>
      <c r="H913" s="50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No</v>
      </c>
    </row>
    <row r="914" spans="1:8" x14ac:dyDescent="0.3">
      <c r="A914" s="47" t="s">
        <v>297</v>
      </c>
      <c r="B914" s="47">
        <f t="shared" si="1811"/>
        <v>8</v>
      </c>
      <c r="C914" s="47">
        <f t="shared" si="1776"/>
        <v>29</v>
      </c>
      <c r="E914" s="47">
        <f t="shared" ref="E914" si="1864">plan_id</f>
        <v>25</v>
      </c>
      <c r="F914" s="47">
        <f t="shared" ca="1" si="1704"/>
        <v>2005</v>
      </c>
      <c r="G914" s="47">
        <f t="shared" ref="G914" ca="1" si="1865">VLOOKUP(INDIRECT(CHAR(39)&amp;$A914&amp;CHAR(39)&amp;"!r2c"&amp;$C914,0),variables,2,0)</f>
        <v>10945</v>
      </c>
      <c r="H914" s="50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</row>
    <row r="915" spans="1:8" x14ac:dyDescent="0.3">
      <c r="A915" s="47" t="s">
        <v>297</v>
      </c>
      <c r="B915" s="47">
        <f t="shared" si="1811"/>
        <v>8</v>
      </c>
      <c r="C915" s="47">
        <f t="shared" si="1776"/>
        <v>30</v>
      </c>
      <c r="E915" s="47">
        <f t="shared" ref="E915" si="1866">plan_id</f>
        <v>25</v>
      </c>
      <c r="F915" s="47">
        <f t="shared" ca="1" si="1704"/>
        <v>2005</v>
      </c>
      <c r="G915" s="47">
        <f t="shared" ref="G915" ca="1" si="1867">VLOOKUP(INDIRECT(CHAR(39)&amp;$A915&amp;CHAR(39)&amp;"!r2c"&amp;$C915,0),variables,2,0)</f>
        <v>10947</v>
      </c>
      <c r="H915" s="50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x14ac:dyDescent="0.3">
      <c r="A916" s="47" t="s">
        <v>297</v>
      </c>
      <c r="B916" s="47">
        <f t="shared" si="1811"/>
        <v>8</v>
      </c>
      <c r="C916" s="47">
        <f t="shared" si="1776"/>
        <v>31</v>
      </c>
      <c r="E916" s="47">
        <f t="shared" ref="E916" si="1868">plan_id</f>
        <v>25</v>
      </c>
      <c r="F916" s="47">
        <f t="shared" ca="1" si="1704"/>
        <v>2005</v>
      </c>
      <c r="G916" s="47">
        <f t="shared" ref="G916" ca="1" si="1869">VLOOKUP(INDIRECT(CHAR(39)&amp;$A916&amp;CHAR(39)&amp;"!r2c"&amp;$C916,0),variables,2,0)</f>
        <v>10948</v>
      </c>
      <c r="H916" s="50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Yes</v>
      </c>
    </row>
    <row r="917" spans="1:8" x14ac:dyDescent="0.3">
      <c r="A917" s="47" t="s">
        <v>297</v>
      </c>
      <c r="B917" s="47">
        <f t="shared" si="1811"/>
        <v>8</v>
      </c>
      <c r="C917" s="47">
        <f t="shared" si="1776"/>
        <v>32</v>
      </c>
      <c r="E917" s="47">
        <f t="shared" ref="E917" si="1870">plan_id</f>
        <v>25</v>
      </c>
      <c r="F917" s="47">
        <f t="shared" ca="1" si="1704"/>
        <v>2005</v>
      </c>
      <c r="G917" s="47">
        <f t="shared" ref="G917" ca="1" si="1871">VLOOKUP(INDIRECT(CHAR(39)&amp;$A917&amp;CHAR(39)&amp;"!r2c"&amp;$C917,0),variables,2,0)</f>
        <v>10949</v>
      </c>
      <c r="H917" s="50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</row>
    <row r="918" spans="1:8" x14ac:dyDescent="0.3">
      <c r="A918" s="47" t="s">
        <v>297</v>
      </c>
      <c r="B918" s="47">
        <f t="shared" si="1811"/>
        <v>8</v>
      </c>
      <c r="C918" s="47">
        <f t="shared" si="1776"/>
        <v>33</v>
      </c>
      <c r="E918" s="47">
        <f t="shared" ref="E918" si="1872">plan_id</f>
        <v>25</v>
      </c>
      <c r="F918" s="47">
        <f t="shared" ca="1" si="1704"/>
        <v>2005</v>
      </c>
      <c r="G918" s="47">
        <f t="shared" ref="G918" ca="1" si="1873">VLOOKUP(INDIRECT(CHAR(39)&amp;$A918&amp;CHAR(39)&amp;"!r2c"&amp;$C918,0),variables,2,0)</f>
        <v>10951</v>
      </c>
      <c r="H918" s="50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No</v>
      </c>
    </row>
    <row r="919" spans="1:8" x14ac:dyDescent="0.3">
      <c r="A919" s="47" t="s">
        <v>297</v>
      </c>
      <c r="B919" s="47">
        <f t="shared" si="1811"/>
        <v>8</v>
      </c>
      <c r="C919" s="47">
        <f t="shared" si="1776"/>
        <v>34</v>
      </c>
      <c r="E919" s="47">
        <f t="shared" ref="E919" si="1874">plan_id</f>
        <v>25</v>
      </c>
      <c r="F919" s="47">
        <f t="shared" ca="1" si="1704"/>
        <v>2005</v>
      </c>
      <c r="G919" s="47">
        <f t="shared" ref="G919" ca="1" si="1875">VLOOKUP(INDIRECT(CHAR(39)&amp;$A919&amp;CHAR(39)&amp;"!r2c"&amp;$C919,0),variables,2,0)</f>
        <v>10950</v>
      </c>
      <c r="H919" s="50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0</v>
      </c>
    </row>
    <row r="920" spans="1:8" x14ac:dyDescent="0.3">
      <c r="A920" s="47" t="s">
        <v>297</v>
      </c>
      <c r="B920" s="47">
        <f t="shared" si="1811"/>
        <v>8</v>
      </c>
      <c r="C920" s="47">
        <f t="shared" si="1776"/>
        <v>35</v>
      </c>
      <c r="E920" s="47">
        <f t="shared" ref="E920" si="1876">plan_id</f>
        <v>25</v>
      </c>
      <c r="F920" s="47">
        <f t="shared" ca="1" si="1704"/>
        <v>2005</v>
      </c>
      <c r="G920" s="47">
        <f t="shared" ref="G920" ca="1" si="1877">VLOOKUP(INDIRECT(CHAR(39)&amp;$A920&amp;CHAR(39)&amp;"!r2c"&amp;$C920,0),variables,2,0)</f>
        <v>10954</v>
      </c>
      <c r="H920" s="50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3.5000000000000003E-2</v>
      </c>
    </row>
    <row r="921" spans="1:8" x14ac:dyDescent="0.3">
      <c r="A921" s="47" t="s">
        <v>297</v>
      </c>
      <c r="B921" s="47">
        <f t="shared" si="1811"/>
        <v>8</v>
      </c>
      <c r="C921" s="47">
        <f t="shared" si="1776"/>
        <v>36</v>
      </c>
      <c r="E921" s="47">
        <f t="shared" ref="E921" si="1878">plan_id</f>
        <v>25</v>
      </c>
      <c r="F921" s="47">
        <f t="shared" ca="1" si="1704"/>
        <v>2005</v>
      </c>
      <c r="G921" s="47">
        <f t="shared" ref="G921" ca="1" si="1879">VLOOKUP(INDIRECT(CHAR(39)&amp;$A921&amp;CHAR(39)&amp;"!r2c"&amp;$C921,0),variables,2,0)</f>
        <v>10955</v>
      </c>
      <c r="H921" s="50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8.2500000000000004E-2</v>
      </c>
    </row>
    <row r="922" spans="1:8" x14ac:dyDescent="0.3">
      <c r="A922" s="47" t="s">
        <v>297</v>
      </c>
      <c r="B922" s="47">
        <f t="shared" si="1811"/>
        <v>8</v>
      </c>
      <c r="C922" s="47">
        <f t="shared" si="1776"/>
        <v>37</v>
      </c>
      <c r="E922" s="47">
        <f t="shared" ref="E922" si="1880">plan_id</f>
        <v>25</v>
      </c>
      <c r="F922" s="47">
        <f t="shared" ca="1" si="1704"/>
        <v>2005</v>
      </c>
      <c r="G922" s="47">
        <f t="shared" ref="G922" ca="1" si="1881">VLOOKUP(INDIRECT(CHAR(39)&amp;$A922&amp;CHAR(39)&amp;"!r2c"&amp;$C922,0),variables,2,0)</f>
        <v>10956</v>
      </c>
      <c r="H922" s="50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4.2500000000000003E-2</v>
      </c>
    </row>
    <row r="923" spans="1:8" x14ac:dyDescent="0.3">
      <c r="A923" s="47" t="s">
        <v>297</v>
      </c>
      <c r="B923" s="47">
        <f t="shared" si="1811"/>
        <v>8</v>
      </c>
      <c r="C923" s="47">
        <f t="shared" si="1776"/>
        <v>38</v>
      </c>
      <c r="E923" s="47">
        <f t="shared" ref="E923" si="1882">plan_id</f>
        <v>25</v>
      </c>
      <c r="F923" s="47">
        <f t="shared" ca="1" si="1704"/>
        <v>2005</v>
      </c>
      <c r="G923" s="47">
        <f t="shared" ref="G923" ca="1" si="1883">VLOOKUP(INDIRECT(CHAR(39)&amp;$A923&amp;CHAR(39)&amp;"!r2c"&amp;$C923,0),variables,2,0)</f>
        <v>10959</v>
      </c>
      <c r="H923" s="50" t="str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Peace Officer / Fire: 6.0% for first 5 years of service; 4.5% thereafter. Others: 5.5% for first 5 years of service; 4% thereafter</v>
      </c>
    </row>
    <row r="924" spans="1:8" x14ac:dyDescent="0.3">
      <c r="A924" s="47" t="s">
        <v>297</v>
      </c>
      <c r="B924" s="47">
        <f t="shared" si="1811"/>
        <v>8</v>
      </c>
      <c r="C924" s="47">
        <f t="shared" si="1776"/>
        <v>39</v>
      </c>
      <c r="E924" s="47">
        <f t="shared" ref="E924" si="1884">plan_id</f>
        <v>25</v>
      </c>
      <c r="F924" s="47">
        <f t="shared" ca="1" si="1704"/>
        <v>2005</v>
      </c>
      <c r="G924" s="47">
        <f t="shared" ref="G924" ca="1" si="1885">VLOOKUP(INDIRECT(CHAR(39)&amp;$A924&amp;CHAR(39)&amp;"!r2c"&amp;$C924,0),variables,2,0)</f>
        <v>10962</v>
      </c>
      <c r="H924" s="50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Pg No 88</v>
      </c>
    </row>
    <row r="925" spans="1:8" x14ac:dyDescent="0.3">
      <c r="A925" s="47" t="s">
        <v>297</v>
      </c>
      <c r="B925" s="47">
        <f t="shared" si="1811"/>
        <v>8</v>
      </c>
      <c r="C925" s="47">
        <f t="shared" si="1776"/>
        <v>40</v>
      </c>
      <c r="E925" s="47">
        <f t="shared" ref="E925" si="1886">plan_id</f>
        <v>25</v>
      </c>
      <c r="F925" s="47">
        <f t="shared" ca="1" si="1704"/>
        <v>2005</v>
      </c>
      <c r="G925" s="47">
        <f t="shared" ref="G925" ca="1" si="1887">VLOOKUP(INDIRECT(CHAR(39)&amp;$A925&amp;CHAR(39)&amp;"!r2c"&amp;$C925,0),variables,2,0)</f>
        <v>10964</v>
      </c>
      <c r="H925" s="50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Pg no.90</v>
      </c>
    </row>
    <row r="926" spans="1:8" x14ac:dyDescent="0.3">
      <c r="A926" s="47" t="s">
        <v>297</v>
      </c>
      <c r="B926" s="47">
        <f t="shared" si="1811"/>
        <v>8</v>
      </c>
      <c r="C926" s="47">
        <f t="shared" si="1776"/>
        <v>41</v>
      </c>
      <c r="E926" s="47">
        <f t="shared" ref="E926" si="1888">plan_id</f>
        <v>25</v>
      </c>
      <c r="F926" s="47">
        <f t="shared" ca="1" si="1704"/>
        <v>2005</v>
      </c>
      <c r="G926" s="47">
        <f t="shared" ref="G926" ca="1" si="1889">VLOOKUP(INDIRECT(CHAR(39)&amp;$A926&amp;CHAR(39)&amp;"!r2c"&amp;$C926,0),variables,2,0)</f>
        <v>10967</v>
      </c>
      <c r="H926" s="50" t="str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1994 Group Annuity Mortality Basic table</v>
      </c>
    </row>
    <row r="927" spans="1:8" x14ac:dyDescent="0.3">
      <c r="A927" s="47" t="s">
        <v>297</v>
      </c>
      <c r="B927" s="47">
        <f t="shared" si="1811"/>
        <v>8</v>
      </c>
      <c r="C927" s="47">
        <f t="shared" si="1776"/>
        <v>42</v>
      </c>
      <c r="E927" s="47">
        <f t="shared" ref="E927" si="1890">plan_id</f>
        <v>25</v>
      </c>
      <c r="F927" s="47">
        <f t="shared" ca="1" si="1704"/>
        <v>2005</v>
      </c>
      <c r="G927" s="47">
        <f t="shared" ref="G927" ca="1" si="1891">VLOOKUP(INDIRECT(CHAR(39)&amp;$A927&amp;CHAR(39)&amp;"!r2c"&amp;$C927,0),variables,2,0)</f>
        <v>10968</v>
      </c>
      <c r="H927" s="50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1994</v>
      </c>
    </row>
    <row r="928" spans="1:8" x14ac:dyDescent="0.3">
      <c r="A928" s="47" t="s">
        <v>297</v>
      </c>
      <c r="B928" s="47">
        <f t="shared" si="1811"/>
        <v>8</v>
      </c>
      <c r="C928" s="47">
        <f t="shared" si="1776"/>
        <v>43</v>
      </c>
      <c r="E928" s="47">
        <f t="shared" ref="E928" si="1892">plan_id</f>
        <v>25</v>
      </c>
      <c r="F928" s="47">
        <f t="shared" ca="1" si="1704"/>
        <v>2005</v>
      </c>
      <c r="G928" s="47">
        <f t="shared" ref="G928" ca="1" si="1893">VLOOKUP(INDIRECT(CHAR(39)&amp;$A928&amp;CHAR(39)&amp;"!r2c"&amp;$C928,0),variables,2,0)</f>
        <v>10969</v>
      </c>
      <c r="H928" s="50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3">
      <c r="A929" s="47" t="s">
        <v>297</v>
      </c>
      <c r="B929" s="47">
        <f t="shared" si="1811"/>
        <v>8</v>
      </c>
      <c r="C929" s="47">
        <f t="shared" si="1776"/>
        <v>44</v>
      </c>
      <c r="E929" s="47">
        <f t="shared" ref="E929" si="1894">plan_id</f>
        <v>25</v>
      </c>
      <c r="F929" s="47">
        <f t="shared" ref="F929:F1050" ca="1" si="1895">INDIRECT(CHAR(39)&amp;$A929&amp;CHAR(39)&amp;"!r"&amp;$B929&amp;"c2",0)</f>
        <v>2005</v>
      </c>
      <c r="G929" s="47">
        <f t="shared" ref="G929" ca="1" si="1896">VLOOKUP(INDIRECT(CHAR(39)&amp;$A929&amp;CHAR(39)&amp;"!r2c"&amp;$C929,0),variables,2,0)</f>
        <v>10970</v>
      </c>
      <c r="H929" s="50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</row>
    <row r="930" spans="1:8" x14ac:dyDescent="0.3">
      <c r="A930" s="47" t="s">
        <v>297</v>
      </c>
      <c r="B930" s="47">
        <f t="shared" si="1811"/>
        <v>8</v>
      </c>
      <c r="C930" s="47">
        <f t="shared" si="1776"/>
        <v>45</v>
      </c>
      <c r="E930" s="47">
        <f t="shared" ref="E930" si="1897">plan_id</f>
        <v>25</v>
      </c>
      <c r="F930" s="47">
        <f t="shared" ca="1" si="1895"/>
        <v>2005</v>
      </c>
      <c r="G930" s="47">
        <f t="shared" ref="G930" ca="1" si="1898">VLOOKUP(INDIRECT(CHAR(39)&amp;$A930&amp;CHAR(39)&amp;"!r2c"&amp;$C930,0),variables,2,0)</f>
        <v>10971</v>
      </c>
      <c r="H930" s="50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x14ac:dyDescent="0.3">
      <c r="A931" s="47" t="s">
        <v>297</v>
      </c>
      <c r="B931" s="47">
        <f t="shared" si="1811"/>
        <v>8</v>
      </c>
      <c r="C931" s="47">
        <f t="shared" si="1776"/>
        <v>46</v>
      </c>
      <c r="E931" s="47">
        <f t="shared" ref="E931" si="1899">plan_id</f>
        <v>25</v>
      </c>
      <c r="F931" s="47">
        <f t="shared" ca="1" si="1895"/>
        <v>2005</v>
      </c>
      <c r="G931" s="47">
        <f t="shared" ref="G931" ca="1" si="1900">VLOOKUP(INDIRECT(CHAR(39)&amp;$A931&amp;CHAR(39)&amp;"!r2c"&amp;$C931,0),variables,2,0)</f>
        <v>10972</v>
      </c>
      <c r="H931" s="50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percentage of pay, closed</v>
      </c>
    </row>
    <row r="932" spans="1:8" x14ac:dyDescent="0.3">
      <c r="A932" s="47" t="s">
        <v>297</v>
      </c>
      <c r="B932" s="47">
        <f t="shared" si="1811"/>
        <v>8</v>
      </c>
      <c r="C932" s="47">
        <f t="shared" si="1776"/>
        <v>47</v>
      </c>
      <c r="E932" s="47">
        <f t="shared" ref="E932" si="1901">plan_id</f>
        <v>25</v>
      </c>
      <c r="F932" s="47">
        <f t="shared" ca="1" si="1895"/>
        <v>2005</v>
      </c>
      <c r="G932" s="47">
        <f t="shared" ref="G932" ca="1" si="1902">VLOOKUP(INDIRECT(CHAR(39)&amp;$A932&amp;CHAR(39)&amp;"!r2c"&amp;$C932,0),variables,2,0)</f>
        <v>10973</v>
      </c>
      <c r="H932" s="50" t="str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23 years</v>
      </c>
    </row>
    <row r="933" spans="1:8" x14ac:dyDescent="0.3">
      <c r="A933" s="47" t="s">
        <v>297</v>
      </c>
      <c r="B933" s="47">
        <f t="shared" si="1811"/>
        <v>8</v>
      </c>
      <c r="C933" s="47">
        <f t="shared" si="1776"/>
        <v>48</v>
      </c>
      <c r="E933" s="47">
        <f t="shared" ref="E933" si="1903">plan_id</f>
        <v>25</v>
      </c>
      <c r="F933" s="47">
        <f t="shared" ca="1" si="1895"/>
        <v>2005</v>
      </c>
      <c r="G933" s="47">
        <f t="shared" ref="G933" ca="1" si="1904">VLOOKUP(INDIRECT(CHAR(39)&amp;$A933&amp;CHAR(39)&amp;"!r2c"&amp;$C933,0),variables,2,0)</f>
        <v>10975</v>
      </c>
      <c r="H933" s="50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PUC</v>
      </c>
    </row>
    <row r="934" spans="1:8" x14ac:dyDescent="0.3">
      <c r="A934" s="47" t="s">
        <v>297</v>
      </c>
      <c r="B934" s="47">
        <f t="shared" si="1811"/>
        <v>8</v>
      </c>
      <c r="C934" s="47">
        <f t="shared" si="1776"/>
        <v>49</v>
      </c>
      <c r="E934" s="47">
        <f t="shared" ref="E934" si="1905">plan_id</f>
        <v>25</v>
      </c>
      <c r="F934" s="47">
        <f t="shared" ca="1" si="1895"/>
        <v>2005</v>
      </c>
      <c r="G934" s="47">
        <f t="shared" ref="G934" ca="1" si="1906">VLOOKUP(INDIRECT(CHAR(39)&amp;$A934&amp;CHAR(39)&amp;"!r2c"&amp;$C934,0),variables,2,0)</f>
        <v>10976</v>
      </c>
      <c r="H934" s="50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8.2500000000000004E-2</v>
      </c>
    </row>
    <row r="935" spans="1:8" x14ac:dyDescent="0.3">
      <c r="A935" s="47" t="s">
        <v>297</v>
      </c>
      <c r="B935" s="47">
        <f t="shared" si="1811"/>
        <v>8</v>
      </c>
      <c r="C935" s="47">
        <f t="shared" ref="C935:C998" si="1907">C844</f>
        <v>50</v>
      </c>
      <c r="E935" s="47">
        <f t="shared" ref="E935" si="1908">plan_id</f>
        <v>25</v>
      </c>
      <c r="F935" s="47">
        <f t="shared" ca="1" si="1895"/>
        <v>2005</v>
      </c>
      <c r="G935" s="47">
        <f t="shared" ref="G935" ca="1" si="1909">VLOOKUP(INDIRECT(CHAR(39)&amp;$A935&amp;CHAR(39)&amp;"!r2c"&amp;$C935,0),variables,2,0)</f>
        <v>10977</v>
      </c>
      <c r="H935" s="50" t="str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No</v>
      </c>
    </row>
    <row r="936" spans="1:8" x14ac:dyDescent="0.3">
      <c r="A936" s="47" t="s">
        <v>297</v>
      </c>
      <c r="B936" s="47">
        <f t="shared" si="1811"/>
        <v>8</v>
      </c>
      <c r="C936" s="47">
        <f t="shared" si="1907"/>
        <v>51</v>
      </c>
      <c r="E936" s="47">
        <f t="shared" ref="E936" si="1910">plan_id</f>
        <v>25</v>
      </c>
      <c r="F936" s="47">
        <f t="shared" ca="1" si="1895"/>
        <v>2005</v>
      </c>
      <c r="G936" s="47">
        <f t="shared" ref="G936" ca="1" si="1911">VLOOKUP(INDIRECT(CHAR(39)&amp;$A936&amp;CHAR(39)&amp;"!r2c"&amp;$C936,0),variables,2,0)</f>
        <v>10978</v>
      </c>
      <c r="H936" s="50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8.2500000000000004E-2</v>
      </c>
    </row>
    <row r="937" spans="1:8" x14ac:dyDescent="0.3">
      <c r="A937" s="47" t="s">
        <v>297</v>
      </c>
      <c r="B937" s="47">
        <f t="shared" si="1811"/>
        <v>8</v>
      </c>
      <c r="C937" s="47">
        <f t="shared" si="1907"/>
        <v>52</v>
      </c>
      <c r="E937" s="47">
        <f t="shared" ref="E937" si="1912">plan_id</f>
        <v>25</v>
      </c>
      <c r="F937" s="47">
        <f t="shared" ca="1" si="1895"/>
        <v>2005</v>
      </c>
      <c r="G937" s="47">
        <f t="shared" ref="G937" ca="1" si="1913">VLOOKUP(INDIRECT(CHAR(39)&amp;$A937&amp;CHAR(39)&amp;"!r2c"&amp;$C937,0),variables,2,0)</f>
        <v>10979</v>
      </c>
      <c r="H937" s="50" t="str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5 Years</v>
      </c>
    </row>
    <row r="938" spans="1:8" x14ac:dyDescent="0.3">
      <c r="A938" s="47" t="s">
        <v>297</v>
      </c>
      <c r="B938" s="47">
        <f t="shared" si="1811"/>
        <v>8</v>
      </c>
      <c r="C938" s="47">
        <f t="shared" si="1907"/>
        <v>53</v>
      </c>
      <c r="E938" s="47">
        <f t="shared" ref="E938" si="1914">plan_id</f>
        <v>25</v>
      </c>
      <c r="F938" s="47">
        <f t="shared" ca="1" si="1895"/>
        <v>2005</v>
      </c>
      <c r="G938" s="47">
        <f t="shared" ref="G938" ca="1" si="1915">VLOOKUP(INDIRECT(CHAR(39)&amp;$A938&amp;CHAR(39)&amp;"!r2c"&amp;$C938,0),variables,2,0)</f>
        <v>10980</v>
      </c>
      <c r="H938" s="50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8.2500000000000004E-2</v>
      </c>
    </row>
    <row r="939" spans="1:8" x14ac:dyDescent="0.3">
      <c r="A939" s="47" t="s">
        <v>297</v>
      </c>
      <c r="B939" s="47">
        <f t="shared" si="1811"/>
        <v>8</v>
      </c>
      <c r="C939" s="47">
        <f t="shared" si="1907"/>
        <v>54</v>
      </c>
      <c r="E939" s="47">
        <f t="shared" ref="E939" si="1916">plan_id</f>
        <v>25</v>
      </c>
      <c r="F939" s="47">
        <f t="shared" ca="1" si="1895"/>
        <v>2005</v>
      </c>
      <c r="G939" s="47">
        <f t="shared" ref="G939" ca="1" si="1917">VLOOKUP(INDIRECT(CHAR(39)&amp;$A939&amp;CHAR(39)&amp;"!r2c"&amp;$C939,0),variables,2,0)</f>
        <v>10981</v>
      </c>
      <c r="H939" s="50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8.5500000000000007E-2</v>
      </c>
    </row>
    <row r="940" spans="1:8" x14ac:dyDescent="0.3">
      <c r="A940" s="47" t="s">
        <v>297</v>
      </c>
      <c r="B940" s="47">
        <f t="shared" si="1811"/>
        <v>8</v>
      </c>
      <c r="C940" s="47">
        <f t="shared" si="1907"/>
        <v>55</v>
      </c>
      <c r="E940" s="47">
        <f t="shared" ref="E940" si="1918">plan_id</f>
        <v>25</v>
      </c>
      <c r="F940" s="47">
        <f t="shared" ca="1" si="1895"/>
        <v>2005</v>
      </c>
      <c r="G940" s="47">
        <f t="shared" ref="G940" ca="1" si="1919">VLOOKUP(INDIRECT(CHAR(39)&amp;$A940&amp;CHAR(39)&amp;"!r2c"&amp;$C940,0),variables,2,0)</f>
        <v>10706</v>
      </c>
      <c r="H940" s="50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5.0865198403675621E-4</v>
      </c>
    </row>
    <row r="941" spans="1:8" x14ac:dyDescent="0.3">
      <c r="A941" s="47" t="s">
        <v>297</v>
      </c>
      <c r="B941" s="47">
        <f t="shared" si="1811"/>
        <v>8</v>
      </c>
      <c r="C941" s="47">
        <f t="shared" si="1907"/>
        <v>56</v>
      </c>
      <c r="E941" s="47">
        <f t="shared" ref="E941" si="1920">plan_id</f>
        <v>25</v>
      </c>
      <c r="F941" s="47">
        <f t="shared" ca="1" si="1895"/>
        <v>2005</v>
      </c>
      <c r="G941" s="47">
        <f t="shared" ref="G941" ca="1" si="1921">VLOOKUP(INDIRECT(CHAR(39)&amp;$A941&amp;CHAR(39)&amp;"!r2c"&amp;$C941,0),variables,2,0)</f>
        <v>10983</v>
      </c>
      <c r="H941" s="50" t="str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Yes</v>
      </c>
    </row>
    <row r="942" spans="1:8" x14ac:dyDescent="0.3">
      <c r="A942" s="47" t="s">
        <v>297</v>
      </c>
      <c r="B942" s="47">
        <f t="shared" si="1811"/>
        <v>8</v>
      </c>
      <c r="C942" s="47">
        <f t="shared" si="1907"/>
        <v>57</v>
      </c>
      <c r="E942" s="47">
        <f t="shared" ref="E942" si="1922">plan_id</f>
        <v>25</v>
      </c>
      <c r="F942" s="47">
        <f t="shared" ca="1" si="1895"/>
        <v>2005</v>
      </c>
      <c r="G942" s="47">
        <f t="shared" ref="G942" ca="1" si="1923">VLOOKUP(INDIRECT(CHAR(39)&amp;$A942&amp;CHAR(39)&amp;"!r2c"&amp;$C942,0),variables,2,0)</f>
        <v>10989</v>
      </c>
      <c r="H942" s="50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4658413000</v>
      </c>
    </row>
    <row r="943" spans="1:8" x14ac:dyDescent="0.3">
      <c r="A943" s="47" t="s">
        <v>297</v>
      </c>
      <c r="B943" s="47">
        <f t="shared" si="1811"/>
        <v>8</v>
      </c>
      <c r="C943" s="47">
        <f t="shared" si="1907"/>
        <v>58</v>
      </c>
      <c r="E943" s="47">
        <f t="shared" ref="E943" si="1924">plan_id</f>
        <v>25</v>
      </c>
      <c r="F943" s="47">
        <f t="shared" ca="1" si="1895"/>
        <v>2005</v>
      </c>
      <c r="G943" s="47">
        <f t="shared" ref="G943" ca="1" si="1925">VLOOKUP(INDIRECT(CHAR(39)&amp;$A943&amp;CHAR(39)&amp;"!r2c"&amp;$C943,0),variables,2,0)</f>
        <v>10990</v>
      </c>
      <c r="H943" s="50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7087191000</v>
      </c>
    </row>
    <row r="944" spans="1:8" x14ac:dyDescent="0.3">
      <c r="A944" s="47" t="s">
        <v>297</v>
      </c>
      <c r="B944" s="47">
        <f t="shared" si="1811"/>
        <v>8</v>
      </c>
      <c r="C944" s="47">
        <f t="shared" si="1907"/>
        <v>59</v>
      </c>
      <c r="E944" s="47">
        <f t="shared" ref="E944" si="1926">plan_id</f>
        <v>25</v>
      </c>
      <c r="F944" s="47">
        <f t="shared" ca="1" si="1895"/>
        <v>2005</v>
      </c>
      <c r="G944" s="47">
        <f t="shared" ref="G944" ca="1" si="1927">VLOOKUP(INDIRECT(CHAR(39)&amp;$A944&amp;CHAR(39)&amp;"!r2c"&amp;$C944,0),variables,2,0)</f>
        <v>10991</v>
      </c>
      <c r="H944" s="50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2428778000</v>
      </c>
    </row>
    <row r="945" spans="1:8" x14ac:dyDescent="0.3">
      <c r="A945" s="47" t="s">
        <v>297</v>
      </c>
      <c r="B945" s="47">
        <f t="shared" si="1811"/>
        <v>8</v>
      </c>
      <c r="C945" s="47">
        <f t="shared" si="1907"/>
        <v>60</v>
      </c>
      <c r="E945" s="47">
        <f t="shared" ref="E945" si="1928">plan_id</f>
        <v>25</v>
      </c>
      <c r="F945" s="47">
        <f t="shared" ca="1" si="1895"/>
        <v>2005</v>
      </c>
      <c r="G945" s="47">
        <f t="shared" ref="G945" ca="1" si="1929">VLOOKUP(INDIRECT(CHAR(39)&amp;$A945&amp;CHAR(39)&amp;"!r2c"&amp;$C945,0),variables,2,0)</f>
        <v>10992</v>
      </c>
      <c r="H945" s="50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0.65700000000000003</v>
      </c>
    </row>
    <row r="946" spans="1:8" x14ac:dyDescent="0.3">
      <c r="A946" s="47" t="s">
        <v>297</v>
      </c>
      <c r="B946" s="47">
        <f t="shared" si="1811"/>
        <v>8</v>
      </c>
      <c r="C946" s="47">
        <f t="shared" si="1907"/>
        <v>61</v>
      </c>
      <c r="E946" s="47">
        <f t="shared" ref="E946" si="1930">plan_id</f>
        <v>25</v>
      </c>
      <c r="F946" s="47">
        <f t="shared" ca="1" si="1895"/>
        <v>2005</v>
      </c>
      <c r="G946" s="47">
        <f t="shared" ref="G946" ca="1" si="1931">VLOOKUP(INDIRECT(CHAR(39)&amp;$A946&amp;CHAR(39)&amp;"!r2c"&amp;$C946,0),variables,2,0)</f>
        <v>10993</v>
      </c>
      <c r="H946" s="50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1404043000</v>
      </c>
    </row>
    <row r="947" spans="1:8" x14ac:dyDescent="0.3">
      <c r="A947" s="47" t="s">
        <v>297</v>
      </c>
      <c r="B947" s="47">
        <f t="shared" si="1811"/>
        <v>8</v>
      </c>
      <c r="C947" s="47">
        <f t="shared" si="1907"/>
        <v>62</v>
      </c>
      <c r="E947" s="47">
        <f t="shared" ref="E947" si="1932">plan_id</f>
        <v>25</v>
      </c>
      <c r="F947" s="47">
        <f t="shared" ca="1" si="1895"/>
        <v>2005</v>
      </c>
      <c r="G947" s="47">
        <f t="shared" ref="G947" ca="1" si="1933">VLOOKUP(INDIRECT(CHAR(39)&amp;$A947&amp;CHAR(39)&amp;"!r2c"&amp;$C947,0),variables,2,0)</f>
        <v>10801</v>
      </c>
      <c r="H947" s="50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-35146000</v>
      </c>
    </row>
    <row r="948" spans="1:8" x14ac:dyDescent="0.3">
      <c r="A948" s="47" t="s">
        <v>297</v>
      </c>
      <c r="B948" s="47">
        <f t="shared" si="1811"/>
        <v>8</v>
      </c>
      <c r="C948" s="47">
        <f t="shared" si="1907"/>
        <v>63</v>
      </c>
      <c r="E948" s="47">
        <f t="shared" ref="E948" si="1934">plan_id</f>
        <v>25</v>
      </c>
      <c r="F948" s="47">
        <f t="shared" ca="1" si="1895"/>
        <v>2005</v>
      </c>
      <c r="G948" s="47">
        <f t="shared" ref="G948" ca="1" si="1935">VLOOKUP(INDIRECT(CHAR(39)&amp;$A948&amp;CHAR(39)&amp;"!r2c"&amp;$C948,0),variables,2,0)</f>
        <v>10802</v>
      </c>
      <c r="H948" s="50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x14ac:dyDescent="0.3">
      <c r="A949" s="47" t="s">
        <v>297</v>
      </c>
      <c r="B949" s="47">
        <f t="shared" si="1811"/>
        <v>8</v>
      </c>
      <c r="C949" s="47">
        <f t="shared" si="1907"/>
        <v>64</v>
      </c>
      <c r="E949" s="47">
        <f t="shared" ref="E949" si="1936">plan_id</f>
        <v>25</v>
      </c>
      <c r="F949" s="47">
        <f t="shared" ca="1" si="1895"/>
        <v>2005</v>
      </c>
      <c r="G949" s="47">
        <f t="shared" ref="G949" ca="1" si="1937">VLOOKUP(INDIRECT(CHAR(39)&amp;$A949&amp;CHAR(39)&amp;"!r2c"&amp;$C949,0),variables,2,0)</f>
        <v>10803</v>
      </c>
      <c r="H949" s="50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3">
      <c r="A950" s="47" t="s">
        <v>297</v>
      </c>
      <c r="B950" s="47">
        <f t="shared" si="1811"/>
        <v>8</v>
      </c>
      <c r="C950" s="47">
        <f t="shared" si="1907"/>
        <v>65</v>
      </c>
      <c r="E950" s="47">
        <f t="shared" ref="E950" si="1938">plan_id</f>
        <v>25</v>
      </c>
      <c r="F950" s="47">
        <f t="shared" ca="1" si="1895"/>
        <v>2005</v>
      </c>
      <c r="G950" s="47">
        <f t="shared" ref="G950" ca="1" si="1939">VLOOKUP(INDIRECT(CHAR(39)&amp;$A950&amp;CHAR(39)&amp;"!r2c"&amp;$C950,0),variables,2,0)</f>
        <v>10804</v>
      </c>
      <c r="H950" s="50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3">
      <c r="A951" s="47" t="s">
        <v>297</v>
      </c>
      <c r="B951" s="47">
        <f t="shared" si="1811"/>
        <v>8</v>
      </c>
      <c r="C951" s="47">
        <f t="shared" si="1907"/>
        <v>66</v>
      </c>
      <c r="E951" s="47">
        <f t="shared" ref="E951" si="1940">plan_id</f>
        <v>25</v>
      </c>
      <c r="F951" s="47">
        <f t="shared" ca="1" si="1895"/>
        <v>2005</v>
      </c>
      <c r="G951" s="47">
        <f t="shared" ref="G951" ca="1" si="1941">VLOOKUP(INDIRECT(CHAR(39)&amp;$A951&amp;CHAR(39)&amp;"!r2c"&amp;$C951,0),variables,2,0)</f>
        <v>10805</v>
      </c>
      <c r="H951" s="50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3">
      <c r="A952" s="47" t="s">
        <v>297</v>
      </c>
      <c r="B952" s="47">
        <f t="shared" ref="B952" si="1942">B887+1</f>
        <v>8</v>
      </c>
      <c r="C952" s="47">
        <f t="shared" si="1907"/>
        <v>67</v>
      </c>
      <c r="E952" s="47">
        <f t="shared" ref="E952" si="1943">plan_id</f>
        <v>25</v>
      </c>
      <c r="F952" s="47">
        <f t="shared" ca="1" si="1895"/>
        <v>2005</v>
      </c>
      <c r="G952" s="47">
        <f t="shared" ref="G952" ca="1" si="1944">VLOOKUP(INDIRECT(CHAR(39)&amp;$A952&amp;CHAR(39)&amp;"!r2c"&amp;$C952,0),variables,2,0)</f>
        <v>10806</v>
      </c>
      <c r="H952" s="50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3">
      <c r="A953" s="47" t="s">
        <v>297</v>
      </c>
      <c r="B953" s="47">
        <f>B952</f>
        <v>8</v>
      </c>
      <c r="C953" s="47">
        <f t="shared" si="1907"/>
        <v>68</v>
      </c>
      <c r="E953" s="47">
        <f t="shared" ref="E953" si="1945">plan_id</f>
        <v>25</v>
      </c>
      <c r="F953" s="47">
        <f t="shared" ca="1" si="1895"/>
        <v>2005</v>
      </c>
      <c r="G953" s="47">
        <f t="shared" ref="G953" ca="1" si="1946">VLOOKUP(INDIRECT(CHAR(39)&amp;$A953&amp;CHAR(39)&amp;"!r2c"&amp;$C953,0),variables,2,0)</f>
        <v>10807</v>
      </c>
      <c r="H953" s="50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3">
      <c r="A954" s="47" t="s">
        <v>297</v>
      </c>
      <c r="B954" s="47">
        <f t="shared" ref="B954:B978" si="1947">B953</f>
        <v>8</v>
      </c>
      <c r="C954" s="47">
        <f t="shared" si="1907"/>
        <v>69</v>
      </c>
      <c r="E954" s="47">
        <f t="shared" ref="E954" si="1948">plan_id</f>
        <v>25</v>
      </c>
      <c r="F954" s="47">
        <f t="shared" ca="1" si="1895"/>
        <v>2005</v>
      </c>
      <c r="G954" s="47">
        <f t="shared" ref="G954" ca="1" si="1949">VLOOKUP(INDIRECT(CHAR(39)&amp;$A954&amp;CHAR(39)&amp;"!r2c"&amp;$C954,0),variables,2,0)</f>
        <v>10808</v>
      </c>
      <c r="H954" s="50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3">
      <c r="A955" s="47" t="s">
        <v>297</v>
      </c>
      <c r="B955" s="47">
        <f t="shared" si="1947"/>
        <v>8</v>
      </c>
      <c r="C955" s="47">
        <f t="shared" si="1907"/>
        <v>70</v>
      </c>
      <c r="E955" s="47">
        <f t="shared" ref="E955" si="1950">plan_id</f>
        <v>25</v>
      </c>
      <c r="F955" s="47">
        <f t="shared" ca="1" si="1895"/>
        <v>2005</v>
      </c>
      <c r="G955" s="47">
        <f t="shared" ref="G955" ca="1" si="1951">VLOOKUP(INDIRECT(CHAR(39)&amp;$A955&amp;CHAR(39)&amp;"!r2c"&amp;$C955,0),variables,2,0)</f>
        <v>10809</v>
      </c>
      <c r="H955" s="50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3">
      <c r="A956" s="47" t="s">
        <v>297</v>
      </c>
      <c r="B956" s="47">
        <f t="shared" si="1947"/>
        <v>8</v>
      </c>
      <c r="C956" s="47">
        <f t="shared" si="1907"/>
        <v>71</v>
      </c>
      <c r="E956" s="47">
        <f t="shared" ref="E956" si="1952">plan_id</f>
        <v>25</v>
      </c>
      <c r="F956" s="47">
        <f t="shared" ca="1" si="1895"/>
        <v>2005</v>
      </c>
      <c r="G956" s="47">
        <f t="shared" ref="G956" ca="1" si="1953">VLOOKUP(INDIRECT(CHAR(39)&amp;$A956&amp;CHAR(39)&amp;"!r2c"&amp;$C956,0),variables,2,0)</f>
        <v>10810</v>
      </c>
      <c r="H956" s="50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725931000</v>
      </c>
    </row>
    <row r="957" spans="1:8" x14ac:dyDescent="0.3">
      <c r="A957" s="47" t="s">
        <v>297</v>
      </c>
      <c r="B957" s="47">
        <f t="shared" si="1947"/>
        <v>8</v>
      </c>
      <c r="C957" s="47">
        <f t="shared" si="1907"/>
        <v>72</v>
      </c>
      <c r="E957" s="47">
        <f t="shared" ref="E957" si="1954">plan_id</f>
        <v>25</v>
      </c>
      <c r="F957" s="47">
        <f t="shared" ca="1" si="1895"/>
        <v>2005</v>
      </c>
      <c r="G957" s="47">
        <f t="shared" ref="G957" ca="1" si="1955">VLOOKUP(INDIRECT(CHAR(39)&amp;$A957&amp;CHAR(39)&amp;"!r2c"&amp;$C957,0),variables,2,0)</f>
        <v>10811</v>
      </c>
      <c r="H957" s="50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3">
      <c r="A958" s="47" t="s">
        <v>297</v>
      </c>
      <c r="B958" s="47">
        <f t="shared" si="1947"/>
        <v>8</v>
      </c>
      <c r="C958" s="47">
        <f t="shared" si="1907"/>
        <v>73</v>
      </c>
      <c r="E958" s="47">
        <f t="shared" ref="E958" si="1956">plan_id</f>
        <v>25</v>
      </c>
      <c r="F958" s="47">
        <f t="shared" ca="1" si="1895"/>
        <v>2005</v>
      </c>
      <c r="G958" s="47">
        <f t="shared" ref="G958" ca="1" si="1957">VLOOKUP(INDIRECT(CHAR(39)&amp;$A958&amp;CHAR(39)&amp;"!r2c"&amp;$C958,0),variables,2,0)</f>
        <v>10812</v>
      </c>
      <c r="H958" s="50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3">
      <c r="A959" s="47" t="s">
        <v>297</v>
      </c>
      <c r="B959" s="47">
        <f t="shared" si="1947"/>
        <v>8</v>
      </c>
      <c r="C959" s="47">
        <f t="shared" si="1907"/>
        <v>74</v>
      </c>
      <c r="E959" s="47">
        <f t="shared" ref="E959" si="1958">plan_id</f>
        <v>25</v>
      </c>
      <c r="F959" s="47">
        <f t="shared" ca="1" si="1895"/>
        <v>2005</v>
      </c>
      <c r="G959" s="47">
        <f t="shared" ref="G959" ca="1" si="1959">VLOOKUP(INDIRECT(CHAR(39)&amp;$A959&amp;CHAR(39)&amp;"!r2c"&amp;$C959,0),variables,2,0)</f>
        <v>10813</v>
      </c>
      <c r="H959" s="50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3">
      <c r="A960" s="47" t="s">
        <v>297</v>
      </c>
      <c r="B960" s="47">
        <f t="shared" si="1947"/>
        <v>8</v>
      </c>
      <c r="C960" s="47">
        <f t="shared" si="1907"/>
        <v>75</v>
      </c>
      <c r="E960" s="47">
        <f t="shared" ref="E960" si="1960">plan_id</f>
        <v>25</v>
      </c>
      <c r="F960" s="47">
        <f t="shared" ca="1" si="1895"/>
        <v>2005</v>
      </c>
      <c r="G960" s="47">
        <f t="shared" ref="G960" ca="1" si="1961">VLOOKUP(INDIRECT(CHAR(39)&amp;$A960&amp;CHAR(39)&amp;"!r2c"&amp;$C960,0),variables,2,0)</f>
        <v>10814</v>
      </c>
      <c r="H960" s="50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3">
      <c r="A961" s="47" t="s">
        <v>297</v>
      </c>
      <c r="B961" s="47">
        <f t="shared" si="1947"/>
        <v>8</v>
      </c>
      <c r="C961" s="47">
        <f t="shared" si="1907"/>
        <v>76</v>
      </c>
      <c r="E961" s="47">
        <f t="shared" ref="E961" si="1962">plan_id</f>
        <v>25</v>
      </c>
      <c r="F961" s="47">
        <f t="shared" ca="1" si="1895"/>
        <v>2005</v>
      </c>
      <c r="G961" s="47">
        <f t="shared" ref="G961" ca="1" si="1963">VLOOKUP(INDIRECT(CHAR(39)&amp;$A961&amp;CHAR(39)&amp;"!r2c"&amp;$C961,0),variables,2,0)</f>
        <v>10815</v>
      </c>
      <c r="H961" s="50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x14ac:dyDescent="0.3">
      <c r="A962" s="47" t="s">
        <v>297</v>
      </c>
      <c r="B962" s="47">
        <f t="shared" si="1947"/>
        <v>8</v>
      </c>
      <c r="C962" s="47">
        <f t="shared" si="1907"/>
        <v>77</v>
      </c>
      <c r="E962" s="47">
        <f t="shared" ref="E962" si="1964">plan_id</f>
        <v>25</v>
      </c>
      <c r="F962" s="47">
        <f t="shared" ca="1" si="1895"/>
        <v>2005</v>
      </c>
      <c r="G962" s="47">
        <f t="shared" ref="G962" ca="1" si="1965">VLOOKUP(INDIRECT(CHAR(39)&amp;$A962&amp;CHAR(39)&amp;"!r2c"&amp;$C962,0),variables,2,0)</f>
        <v>10816</v>
      </c>
      <c r="H962" s="50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x14ac:dyDescent="0.3">
      <c r="A963" s="47" t="s">
        <v>297</v>
      </c>
      <c r="B963" s="47">
        <f t="shared" si="1947"/>
        <v>8</v>
      </c>
      <c r="C963" s="47">
        <f t="shared" si="1907"/>
        <v>78</v>
      </c>
      <c r="E963" s="47">
        <f t="shared" ref="E963" si="1966">plan_id</f>
        <v>25</v>
      </c>
      <c r="F963" s="47">
        <f t="shared" ca="1" si="1895"/>
        <v>2005</v>
      </c>
      <c r="G963" s="47">
        <f t="shared" ref="G963" ca="1" si="1967">VLOOKUP(INDIRECT(CHAR(39)&amp;$A963&amp;CHAR(39)&amp;"!r2c"&amp;$C963,0),variables,2,0)</f>
        <v>10817</v>
      </c>
      <c r="H963" s="50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3">
      <c r="A964" s="47" t="s">
        <v>297</v>
      </c>
      <c r="B964" s="47">
        <f t="shared" si="1947"/>
        <v>8</v>
      </c>
      <c r="C964" s="47">
        <f t="shared" si="1907"/>
        <v>79</v>
      </c>
      <c r="E964" s="47">
        <f t="shared" ref="E964" si="1968">plan_id</f>
        <v>25</v>
      </c>
      <c r="F964" s="47">
        <f t="shared" ca="1" si="1895"/>
        <v>2005</v>
      </c>
      <c r="G964" s="47">
        <f t="shared" ref="G964" ca="1" si="1969">VLOOKUP(INDIRECT(CHAR(39)&amp;$A964&amp;CHAR(39)&amp;"!r2c"&amp;$C964,0),variables,2,0)</f>
        <v>10818</v>
      </c>
      <c r="H964" s="50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x14ac:dyDescent="0.3">
      <c r="A965" s="47" t="s">
        <v>297</v>
      </c>
      <c r="B965" s="47">
        <f t="shared" si="1947"/>
        <v>8</v>
      </c>
      <c r="C965" s="47">
        <f t="shared" si="1907"/>
        <v>80</v>
      </c>
      <c r="E965" s="47">
        <f t="shared" ref="E965" si="1970">plan_id</f>
        <v>25</v>
      </c>
      <c r="F965" s="47">
        <f t="shared" ca="1" si="1895"/>
        <v>2005</v>
      </c>
      <c r="G965" s="47">
        <f t="shared" ref="G965" ca="1" si="1971">VLOOKUP(INDIRECT(CHAR(39)&amp;$A965&amp;CHAR(39)&amp;"!r2c"&amp;$C965,0),variables,2,0)</f>
        <v>10819</v>
      </c>
      <c r="H965" s="50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3">
      <c r="A966" s="47" t="s">
        <v>297</v>
      </c>
      <c r="B966" s="47">
        <f t="shared" si="1947"/>
        <v>8</v>
      </c>
      <c r="C966" s="47">
        <f t="shared" si="1907"/>
        <v>81</v>
      </c>
      <c r="E966" s="47">
        <f t="shared" ref="E966" si="1972">plan_id</f>
        <v>25</v>
      </c>
      <c r="F966" s="47">
        <f t="shared" ca="1" si="1895"/>
        <v>2005</v>
      </c>
      <c r="G966" s="47">
        <f t="shared" ref="G966" ca="1" si="1973">VLOOKUP(INDIRECT(CHAR(39)&amp;$A966&amp;CHAR(39)&amp;"!r2c"&amp;$C966,0),variables,2,0)</f>
        <v>10820</v>
      </c>
      <c r="H966" s="50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0</v>
      </c>
    </row>
    <row r="967" spans="1:8" x14ac:dyDescent="0.3">
      <c r="A967" s="47" t="s">
        <v>297</v>
      </c>
      <c r="B967" s="47">
        <f t="shared" si="1947"/>
        <v>8</v>
      </c>
      <c r="C967" s="47">
        <f t="shared" si="1907"/>
        <v>82</v>
      </c>
      <c r="E967" s="47">
        <f t="shared" ref="E967" si="1974">plan_id</f>
        <v>25</v>
      </c>
      <c r="F967" s="47">
        <f t="shared" ca="1" si="1895"/>
        <v>2005</v>
      </c>
      <c r="G967" s="47">
        <f t="shared" ref="G967" ca="1" si="1975">VLOOKUP(INDIRECT(CHAR(39)&amp;$A967&amp;CHAR(39)&amp;"!r2c"&amp;$C967,0),variables,2,0)</f>
        <v>10821</v>
      </c>
      <c r="H967" s="50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3">
      <c r="A968" s="47" t="s">
        <v>297</v>
      </c>
      <c r="B968" s="47">
        <f t="shared" si="1947"/>
        <v>8</v>
      </c>
      <c r="C968" s="47">
        <f t="shared" si="1907"/>
        <v>83</v>
      </c>
      <c r="E968" s="47">
        <f t="shared" ref="E968" si="1976">plan_id</f>
        <v>25</v>
      </c>
      <c r="F968" s="47">
        <f t="shared" ca="1" si="1895"/>
        <v>2005</v>
      </c>
      <c r="G968" s="47">
        <f t="shared" ref="G968" ca="1" si="1977">VLOOKUP(INDIRECT(CHAR(39)&amp;$A968&amp;CHAR(39)&amp;"!r2c"&amp;$C968,0),variables,2,0)</f>
        <v>10822</v>
      </c>
      <c r="H968" s="50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3">
      <c r="A969" s="47" t="s">
        <v>297</v>
      </c>
      <c r="B969" s="47">
        <f t="shared" si="1947"/>
        <v>8</v>
      </c>
      <c r="C969" s="47">
        <f t="shared" si="1907"/>
        <v>84</v>
      </c>
      <c r="E969" s="47">
        <f t="shared" ref="E969" si="1978">plan_id</f>
        <v>25</v>
      </c>
      <c r="F969" s="47">
        <f t="shared" ca="1" si="1895"/>
        <v>2005</v>
      </c>
      <c r="G969" s="47">
        <f t="shared" ref="G969" ca="1" si="1979">VLOOKUP(INDIRECT(CHAR(39)&amp;$A969&amp;CHAR(39)&amp;"!r2c"&amp;$C969,0),variables,2,0)</f>
        <v>10829</v>
      </c>
      <c r="H969" s="50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296486000</v>
      </c>
    </row>
    <row r="970" spans="1:8" x14ac:dyDescent="0.3">
      <c r="A970" s="47" t="s">
        <v>297</v>
      </c>
      <c r="B970" s="47">
        <f t="shared" si="1947"/>
        <v>8</v>
      </c>
      <c r="C970" s="47">
        <f t="shared" si="1907"/>
        <v>85</v>
      </c>
      <c r="E970" s="47">
        <f t="shared" ref="E970" si="1980">plan_id</f>
        <v>25</v>
      </c>
      <c r="F970" s="47">
        <f t="shared" ca="1" si="1895"/>
        <v>2005</v>
      </c>
      <c r="G970" s="47">
        <f t="shared" ref="G970" ca="1" si="1981">VLOOKUP(INDIRECT(CHAR(39)&amp;$A970&amp;CHAR(39)&amp;"!r2c"&amp;$C970,0),variables,2,0)</f>
        <v>10823</v>
      </c>
      <c r="H970" s="50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690785000</v>
      </c>
    </row>
    <row r="971" spans="1:8" x14ac:dyDescent="0.3">
      <c r="A971" s="47" t="s">
        <v>297</v>
      </c>
      <c r="B971" s="47">
        <f t="shared" si="1947"/>
        <v>8</v>
      </c>
      <c r="C971" s="47">
        <f t="shared" si="1907"/>
        <v>86</v>
      </c>
      <c r="E971" s="47">
        <f t="shared" ref="E971" si="1982">plan_id</f>
        <v>25</v>
      </c>
      <c r="F971" s="47">
        <f t="shared" ca="1" si="1895"/>
        <v>2005</v>
      </c>
      <c r="G971" s="47">
        <f t="shared" ref="G971" ca="1" si="1983">VLOOKUP(INDIRECT(CHAR(39)&amp;$A971&amp;CHAR(39)&amp;"!r2c"&amp;$C971,0),variables,2,0)</f>
        <v>10798</v>
      </c>
      <c r="H971" s="50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3">
      <c r="A972" s="47" t="s">
        <v>297</v>
      </c>
      <c r="B972" s="47">
        <f t="shared" si="1947"/>
        <v>8</v>
      </c>
      <c r="C972" s="47">
        <f t="shared" si="1907"/>
        <v>87</v>
      </c>
      <c r="E972" s="47">
        <f t="shared" ref="E972" si="1984">plan_id</f>
        <v>25</v>
      </c>
      <c r="F972" s="47">
        <f t="shared" ca="1" si="1895"/>
        <v>2005</v>
      </c>
      <c r="G972" s="47">
        <f t="shared" ref="G972" ca="1" si="1985">VLOOKUP(INDIRECT(CHAR(39)&amp;$A972&amp;CHAR(39)&amp;"!r2c"&amp;$C972,0),variables,2,0)</f>
        <v>10799</v>
      </c>
      <c r="H972" s="50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3">
      <c r="A973" s="47" t="s">
        <v>297</v>
      </c>
      <c r="B973" s="47">
        <f t="shared" si="1947"/>
        <v>8</v>
      </c>
      <c r="C973" s="47">
        <f t="shared" si="1907"/>
        <v>88</v>
      </c>
      <c r="E973" s="47">
        <f t="shared" ref="E973" si="1986">plan_id</f>
        <v>25</v>
      </c>
      <c r="F973" s="47">
        <f t="shared" ca="1" si="1895"/>
        <v>2005</v>
      </c>
      <c r="G973" s="47">
        <f t="shared" ref="G973" ca="1" si="1987">VLOOKUP(INDIRECT(CHAR(39)&amp;$A973&amp;CHAR(39)&amp;"!r2c"&amp;$C973,0),variables,2,0)</f>
        <v>10800</v>
      </c>
      <c r="H973" s="50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3">
      <c r="A974" s="47" t="s">
        <v>297</v>
      </c>
      <c r="B974" s="47">
        <f t="shared" si="1947"/>
        <v>8</v>
      </c>
      <c r="C974" s="47">
        <f t="shared" si="1907"/>
        <v>89</v>
      </c>
      <c r="E974" s="47">
        <f t="shared" ref="E974" si="1988">plan_id</f>
        <v>25</v>
      </c>
      <c r="F974" s="47">
        <f t="shared" ca="1" si="1895"/>
        <v>2005</v>
      </c>
      <c r="G974" s="47">
        <f t="shared" ref="G974" ca="1" si="1989">VLOOKUP(INDIRECT(CHAR(39)&amp;$A974&amp;CHAR(39)&amp;"!r2c"&amp;$C974,0),variables,2,0)</f>
        <v>10824</v>
      </c>
      <c r="H974" s="50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3">
      <c r="A975" s="47" t="s">
        <v>297</v>
      </c>
      <c r="B975" s="47">
        <f t="shared" si="1947"/>
        <v>8</v>
      </c>
      <c r="C975" s="47">
        <f t="shared" si="1907"/>
        <v>90</v>
      </c>
      <c r="E975" s="47">
        <f t="shared" ref="E975" si="1990">plan_id</f>
        <v>25</v>
      </c>
      <c r="F975" s="47">
        <f t="shared" ca="1" si="1895"/>
        <v>2005</v>
      </c>
      <c r="G975" s="47">
        <f t="shared" ref="G975" ca="1" si="1991">VLOOKUP(INDIRECT(CHAR(39)&amp;$A975&amp;CHAR(39)&amp;"!r2c"&amp;$C975,0),variables,2,0)</f>
        <v>10825</v>
      </c>
      <c r="H975" s="50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</row>
    <row r="976" spans="1:8" x14ac:dyDescent="0.3">
      <c r="A976" s="47" t="s">
        <v>297</v>
      </c>
      <c r="B976" s="47">
        <f t="shared" si="1947"/>
        <v>8</v>
      </c>
      <c r="C976" s="47">
        <f t="shared" si="1907"/>
        <v>91</v>
      </c>
      <c r="E976" s="47">
        <f t="shared" ref="E976" si="1992">plan_id</f>
        <v>25</v>
      </c>
      <c r="F976" s="47">
        <f t="shared" ca="1" si="1895"/>
        <v>2005</v>
      </c>
      <c r="G976" s="47">
        <f t="shared" ref="G976" ca="1" si="1993">VLOOKUP(INDIRECT(CHAR(39)&amp;$A976&amp;CHAR(39)&amp;"!r2c"&amp;$C976,0),variables,2,0)</f>
        <v>10826</v>
      </c>
      <c r="H976" s="50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</row>
    <row r="977" spans="1:8" x14ac:dyDescent="0.3">
      <c r="A977" s="47" t="s">
        <v>297</v>
      </c>
      <c r="B977" s="47">
        <f t="shared" si="1947"/>
        <v>8</v>
      </c>
      <c r="C977" s="47">
        <f t="shared" si="1907"/>
        <v>92</v>
      </c>
      <c r="E977" s="47">
        <f t="shared" ref="E977" si="1994">plan_id</f>
        <v>25</v>
      </c>
      <c r="F977" s="47">
        <f t="shared" ca="1" si="1895"/>
        <v>2005</v>
      </c>
      <c r="G977" s="47">
        <f t="shared" ref="G977" ca="1" si="1995">VLOOKUP(INDIRECT(CHAR(39)&amp;$A977&amp;CHAR(39)&amp;"!r2c"&amp;$C977,0),variables,2,0)</f>
        <v>10828</v>
      </c>
      <c r="H977" s="50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3">
      <c r="A978" s="47" t="s">
        <v>297</v>
      </c>
      <c r="B978" s="47">
        <f t="shared" si="1947"/>
        <v>8</v>
      </c>
      <c r="C978" s="47">
        <f t="shared" si="1907"/>
        <v>93</v>
      </c>
      <c r="E978" s="47">
        <f t="shared" ref="E978" si="1996">plan_id</f>
        <v>25</v>
      </c>
      <c r="F978" s="47">
        <f t="shared" ca="1" si="1895"/>
        <v>2005</v>
      </c>
      <c r="G978" s="47">
        <f t="shared" ref="G978" ca="1" si="1997">VLOOKUP(INDIRECT(CHAR(39)&amp;$A978&amp;CHAR(39)&amp;"!r2c"&amp;$C978,0),variables,2,0)</f>
        <v>10827</v>
      </c>
      <c r="H978" s="50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253118000</v>
      </c>
    </row>
    <row r="979" spans="1:8" x14ac:dyDescent="0.3">
      <c r="A979" s="47" t="s">
        <v>297</v>
      </c>
      <c r="B979" s="47">
        <f t="shared" ref="B979:B1042" si="1998">B914+1</f>
        <v>9</v>
      </c>
      <c r="C979" s="47">
        <f t="shared" si="1907"/>
        <v>3</v>
      </c>
      <c r="E979" s="47">
        <f t="shared" ref="E979" si="1999">plan_id</f>
        <v>25</v>
      </c>
      <c r="F979" s="47">
        <f t="shared" ca="1" si="1895"/>
        <v>2006</v>
      </c>
      <c r="G979" s="47">
        <f t="shared" ref="G979" ca="1" si="2000">VLOOKUP(INDIRECT(CHAR(39)&amp;$A979&amp;CHAR(39)&amp;"!r2c"&amp;$C979,0),variables,2,0)</f>
        <v>10703</v>
      </c>
      <c r="H979" s="50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2009</v>
      </c>
    </row>
    <row r="980" spans="1:8" x14ac:dyDescent="0.3">
      <c r="A980" s="47" t="s">
        <v>297</v>
      </c>
      <c r="B980" s="47">
        <f t="shared" si="1998"/>
        <v>9</v>
      </c>
      <c r="C980" s="47">
        <f t="shared" si="1907"/>
        <v>4</v>
      </c>
      <c r="E980" s="47">
        <f t="shared" ref="E980" si="2001">plan_id</f>
        <v>25</v>
      </c>
      <c r="F980" s="47">
        <f t="shared" ca="1" si="1895"/>
        <v>2006</v>
      </c>
      <c r="G980" s="47">
        <f t="shared" ref="G980" ca="1" si="2002">VLOOKUP(INDIRECT(CHAR(39)&amp;$A980&amp;CHAR(39)&amp;"!r2c"&amp;$C980,0),variables,2,0)</f>
        <v>10845</v>
      </c>
      <c r="H980" s="50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Buck Consultants</v>
      </c>
    </row>
    <row r="981" spans="1:8" x14ac:dyDescent="0.3">
      <c r="A981" s="47" t="s">
        <v>297</v>
      </c>
      <c r="B981" s="47">
        <f t="shared" si="1998"/>
        <v>9</v>
      </c>
      <c r="C981" s="47">
        <f t="shared" si="1907"/>
        <v>5</v>
      </c>
      <c r="E981" s="47">
        <f t="shared" ref="E981" si="2003">plan_id</f>
        <v>25</v>
      </c>
      <c r="F981" s="47">
        <f t="shared" ca="1" si="1895"/>
        <v>2006</v>
      </c>
      <c r="G981" s="47">
        <f t="shared" ref="G981" ca="1" si="2004">VLOOKUP(INDIRECT(CHAR(39)&amp;$A981&amp;CHAR(39)&amp;"!r2c"&amp;$C981,0),variables,2,0)</f>
        <v>10924</v>
      </c>
      <c r="H981" s="50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0.1066</v>
      </c>
    </row>
    <row r="982" spans="1:8" x14ac:dyDescent="0.3">
      <c r="A982" s="47" t="s">
        <v>297</v>
      </c>
      <c r="B982" s="47">
        <f t="shared" si="1998"/>
        <v>9</v>
      </c>
      <c r="C982" s="47">
        <f t="shared" si="1907"/>
        <v>6</v>
      </c>
      <c r="E982" s="47">
        <f t="shared" ref="E982" si="2005">plan_id</f>
        <v>25</v>
      </c>
      <c r="F982" s="47">
        <f t="shared" ca="1" si="1895"/>
        <v>2006</v>
      </c>
      <c r="G982" s="47">
        <f t="shared" ref="G982" ca="1" si="2006">VLOOKUP(INDIRECT(CHAR(39)&amp;$A982&amp;CHAR(39)&amp;"!r2c"&amp;$C982,0),variables,2,0)</f>
        <v>10925</v>
      </c>
      <c r="H982" s="50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3.8199999999999998E-2</v>
      </c>
    </row>
    <row r="983" spans="1:8" x14ac:dyDescent="0.3">
      <c r="A983" s="47" t="s">
        <v>297</v>
      </c>
      <c r="B983" s="47">
        <f t="shared" si="1998"/>
        <v>9</v>
      </c>
      <c r="C983" s="47">
        <f t="shared" si="1907"/>
        <v>7</v>
      </c>
      <c r="E983" s="47">
        <f t="shared" ref="E983" si="2007">plan_id</f>
        <v>25</v>
      </c>
      <c r="F983" s="47">
        <f t="shared" ca="1" si="1895"/>
        <v>2006</v>
      </c>
      <c r="G983" s="47">
        <f t="shared" ref="G983" ca="1" si="2008">VLOOKUP(INDIRECT(CHAR(39)&amp;$A983&amp;CHAR(39)&amp;"!r2c"&amp;$C983,0),variables,2,0)</f>
        <v>10926</v>
      </c>
      <c r="H983" s="50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6.8400000000000002E-2</v>
      </c>
    </row>
    <row r="984" spans="1:8" x14ac:dyDescent="0.3">
      <c r="A984" s="47" t="s">
        <v>297</v>
      </c>
      <c r="B984" s="47">
        <f t="shared" si="1998"/>
        <v>9</v>
      </c>
      <c r="C984" s="47">
        <f t="shared" si="1907"/>
        <v>8</v>
      </c>
      <c r="E984" s="47">
        <f t="shared" ref="E984" si="2009">plan_id</f>
        <v>25</v>
      </c>
      <c r="F984" s="47">
        <f t="shared" ca="1" si="1895"/>
        <v>2006</v>
      </c>
      <c r="G984" s="47">
        <f t="shared" ref="G984" ca="1" si="2010">VLOOKUP(INDIRECT(CHAR(39)&amp;$A984&amp;CHAR(39)&amp;"!r2c"&amp;$C984,0),variables,2,0)</f>
        <v>10704</v>
      </c>
      <c r="H984" s="50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118815000</v>
      </c>
    </row>
    <row r="985" spans="1:8" x14ac:dyDescent="0.3">
      <c r="A985" s="47" t="s">
        <v>297</v>
      </c>
      <c r="B985" s="47">
        <f t="shared" si="1998"/>
        <v>9</v>
      </c>
      <c r="C985" s="47">
        <f t="shared" si="1907"/>
        <v>9</v>
      </c>
      <c r="E985" s="47">
        <f t="shared" ref="E985" si="2011">plan_id</f>
        <v>25</v>
      </c>
      <c r="F985" s="47">
        <f t="shared" ca="1" si="1895"/>
        <v>2006</v>
      </c>
      <c r="G985" s="47">
        <f t="shared" ref="G985" ca="1" si="2012">VLOOKUP(INDIRECT(CHAR(39)&amp;$A985&amp;CHAR(39)&amp;"!r2c"&amp;$C985,0),variables,2,0)</f>
        <v>10928</v>
      </c>
      <c r="H985" s="50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7.0900000000000005E-2</v>
      </c>
    </row>
    <row r="986" spans="1:8" x14ac:dyDescent="0.3">
      <c r="A986" s="47" t="s">
        <v>297</v>
      </c>
      <c r="B986" s="47">
        <f t="shared" si="1998"/>
        <v>9</v>
      </c>
      <c r="C986" s="47">
        <f t="shared" si="1907"/>
        <v>10</v>
      </c>
      <c r="E986" s="47">
        <f t="shared" ref="E986" si="2013">plan_id</f>
        <v>25</v>
      </c>
      <c r="F986" s="47">
        <f t="shared" ca="1" si="1895"/>
        <v>2006</v>
      </c>
      <c r="G986" s="47">
        <f t="shared" ref="G986" ca="1" si="2014">VLOOKUP(INDIRECT(CHAR(39)&amp;$A986&amp;CHAR(39)&amp;"!r2c"&amp;$C986,0),variables,2,0)</f>
        <v>10929</v>
      </c>
      <c r="H986" s="50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7.0900000000000005E-2</v>
      </c>
    </row>
    <row r="987" spans="1:8" x14ac:dyDescent="0.3">
      <c r="A987" s="47" t="s">
        <v>297</v>
      </c>
      <c r="B987" s="47">
        <f t="shared" si="1998"/>
        <v>9</v>
      </c>
      <c r="C987" s="47">
        <f t="shared" si="1907"/>
        <v>11</v>
      </c>
      <c r="E987" s="47">
        <f t="shared" ref="E987" si="2015">plan_id</f>
        <v>25</v>
      </c>
      <c r="F987" s="47">
        <f t="shared" ca="1" si="1895"/>
        <v>2006</v>
      </c>
      <c r="G987" s="47">
        <f t="shared" ref="G987" ca="1" si="2016">VLOOKUP(INDIRECT(CHAR(39)&amp;$A987&amp;CHAR(39)&amp;"!r2c"&amp;$C987,0),variables,2,0)</f>
        <v>10930</v>
      </c>
      <c r="H987" s="50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3">
      <c r="A988" s="47" t="s">
        <v>297</v>
      </c>
      <c r="B988" s="47">
        <f t="shared" si="1998"/>
        <v>9</v>
      </c>
      <c r="C988" s="47">
        <f t="shared" si="1907"/>
        <v>12</v>
      </c>
      <c r="E988" s="47">
        <f t="shared" ref="E988" si="2017">plan_id</f>
        <v>25</v>
      </c>
      <c r="F988" s="47">
        <f t="shared" ca="1" si="1895"/>
        <v>2006</v>
      </c>
      <c r="G988" s="47">
        <f t="shared" ref="G988" ca="1" si="2018">VLOOKUP(INDIRECT(CHAR(39)&amp;$A988&amp;CHAR(39)&amp;"!r2c"&amp;$C988,0),variables,2,0)</f>
        <v>10705</v>
      </c>
      <c r="H988" s="50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71666000</v>
      </c>
    </row>
    <row r="989" spans="1:8" x14ac:dyDescent="0.3">
      <c r="A989" s="47" t="s">
        <v>297</v>
      </c>
      <c r="B989" s="47">
        <f t="shared" si="1998"/>
        <v>9</v>
      </c>
      <c r="C989" s="47">
        <f t="shared" si="1907"/>
        <v>13</v>
      </c>
      <c r="E989" s="47">
        <f t="shared" ref="E989" si="2019">plan_id</f>
        <v>25</v>
      </c>
      <c r="F989" s="47">
        <f t="shared" ca="1" si="1895"/>
        <v>2006</v>
      </c>
      <c r="G989" s="47">
        <f t="shared" ref="G989" ca="1" si="2020">VLOOKUP(INDIRECT(CHAR(39)&amp;$A989&amp;CHAR(39)&amp;"!r2c"&amp;$C989,0),variables,2,0)</f>
        <v>10842</v>
      </c>
      <c r="H989" s="50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x14ac:dyDescent="0.3">
      <c r="A990" s="47" t="s">
        <v>297</v>
      </c>
      <c r="B990" s="47">
        <f t="shared" si="1998"/>
        <v>9</v>
      </c>
      <c r="C990" s="47">
        <f t="shared" si="1907"/>
        <v>14</v>
      </c>
      <c r="E990" s="47">
        <f t="shared" ref="E990" si="2021">plan_id</f>
        <v>25</v>
      </c>
      <c r="F990" s="47">
        <f t="shared" ca="1" si="1895"/>
        <v>2006</v>
      </c>
      <c r="G990" s="47">
        <f t="shared" ref="G990" ca="1" si="2022">VLOOKUP(INDIRECT(CHAR(39)&amp;$A990&amp;CHAR(39)&amp;"!r2c"&amp;$C990,0),variables,2,0)</f>
        <v>10843</v>
      </c>
      <c r="H990" s="50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x14ac:dyDescent="0.3">
      <c r="A991" s="47" t="s">
        <v>297</v>
      </c>
      <c r="B991" s="47">
        <f t="shared" si="1998"/>
        <v>9</v>
      </c>
      <c r="C991" s="47">
        <f t="shared" si="1907"/>
        <v>15</v>
      </c>
      <c r="E991" s="47">
        <f t="shared" ref="E991" si="2023">plan_id</f>
        <v>25</v>
      </c>
      <c r="F991" s="47">
        <f t="shared" ca="1" si="1895"/>
        <v>2006</v>
      </c>
      <c r="G991" s="47">
        <f t="shared" ref="G991" ca="1" si="2024">VLOOKUP(INDIRECT(CHAR(39)&amp;$A991&amp;CHAR(39)&amp;"!r2c"&amp;$C991,0),variables,2,0)</f>
        <v>10931</v>
      </c>
      <c r="H991" s="50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0.24310000000000001</v>
      </c>
    </row>
    <row r="992" spans="1:8" x14ac:dyDescent="0.3">
      <c r="A992" s="47" t="s">
        <v>297</v>
      </c>
      <c r="B992" s="47">
        <f t="shared" si="1998"/>
        <v>9</v>
      </c>
      <c r="C992" s="47">
        <f t="shared" si="1907"/>
        <v>16</v>
      </c>
      <c r="E992" s="47">
        <f t="shared" ref="E992" si="2025">plan_id</f>
        <v>25</v>
      </c>
      <c r="F992" s="47">
        <f t="shared" ca="1" si="1895"/>
        <v>2006</v>
      </c>
      <c r="G992" s="47">
        <f t="shared" ref="G992" ca="1" si="2026">VLOOKUP(INDIRECT(CHAR(39)&amp;$A992&amp;CHAR(39)&amp;"!r2c"&amp;$C992,0),variables,2,0)</f>
        <v>10932</v>
      </c>
      <c r="H992" s="50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3">
      <c r="A993" s="47" t="s">
        <v>297</v>
      </c>
      <c r="B993" s="47">
        <f t="shared" si="1998"/>
        <v>9</v>
      </c>
      <c r="C993" s="47">
        <f t="shared" si="1907"/>
        <v>17</v>
      </c>
      <c r="E993" s="47">
        <f t="shared" ref="E993" si="2027">plan_id</f>
        <v>25</v>
      </c>
      <c r="F993" s="47">
        <f t="shared" ca="1" si="1895"/>
        <v>2006</v>
      </c>
      <c r="G993" s="47">
        <f t="shared" ref="G993" ca="1" si="2028">VLOOKUP(INDIRECT(CHAR(39)&amp;$A993&amp;CHAR(39)&amp;"!r2c"&amp;$C993,0),variables,2,0)</f>
        <v>10933</v>
      </c>
      <c r="H993" s="50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0.1091</v>
      </c>
    </row>
    <row r="994" spans="1:8" x14ac:dyDescent="0.3">
      <c r="A994" s="47" t="s">
        <v>297</v>
      </c>
      <c r="B994" s="47">
        <f t="shared" si="1998"/>
        <v>9</v>
      </c>
      <c r="C994" s="47">
        <f t="shared" si="1907"/>
        <v>18</v>
      </c>
      <c r="E994" s="47">
        <f t="shared" ref="E994" si="2029">plan_id</f>
        <v>25</v>
      </c>
      <c r="F994" s="47">
        <f t="shared" ca="1" si="1895"/>
        <v>2006</v>
      </c>
      <c r="G994" s="47">
        <f t="shared" ref="G994" ca="1" si="2030">VLOOKUP(INDIRECT(CHAR(39)&amp;$A994&amp;CHAR(39)&amp;"!r2c"&amp;$C994,0),variables,2,0)</f>
        <v>10934</v>
      </c>
      <c r="H994" s="50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6.8400000000000002E-2</v>
      </c>
    </row>
    <row r="995" spans="1:8" x14ac:dyDescent="0.3">
      <c r="A995" s="47" t="s">
        <v>297</v>
      </c>
      <c r="B995" s="47">
        <f t="shared" si="1998"/>
        <v>9</v>
      </c>
      <c r="C995" s="47">
        <f t="shared" si="1907"/>
        <v>19</v>
      </c>
      <c r="E995" s="47">
        <f t="shared" ref="E995" si="2031">plan_id</f>
        <v>25</v>
      </c>
      <c r="F995" s="47">
        <f t="shared" ca="1" si="1895"/>
        <v>2006</v>
      </c>
      <c r="G995" s="47">
        <f t="shared" ref="G995" ca="1" si="2032">VLOOKUP(INDIRECT(CHAR(39)&amp;$A995&amp;CHAR(39)&amp;"!r2c"&amp;$C995,0),variables,2,0)</f>
        <v>10935</v>
      </c>
      <c r="H995" s="50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Range</v>
      </c>
    </row>
    <row r="996" spans="1:8" x14ac:dyDescent="0.3">
      <c r="A996" s="47" t="s">
        <v>297</v>
      </c>
      <c r="B996" s="47">
        <f t="shared" si="1998"/>
        <v>9</v>
      </c>
      <c r="C996" s="47">
        <f t="shared" si="1907"/>
        <v>20</v>
      </c>
      <c r="E996" s="47">
        <f t="shared" ref="E996" si="2033">plan_id</f>
        <v>25</v>
      </c>
      <c r="F996" s="47">
        <f t="shared" ca="1" si="1895"/>
        <v>2006</v>
      </c>
      <c r="G996" s="47">
        <f t="shared" ref="G996" ca="1" si="2034">VLOOKUP(INDIRECT(CHAR(39)&amp;$A996&amp;CHAR(39)&amp;"!r2c"&amp;$C996,0),variables,2,0)</f>
        <v>10937</v>
      </c>
      <c r="H996" s="50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3">
      <c r="A997" s="47" t="s">
        <v>297</v>
      </c>
      <c r="B997" s="47">
        <f t="shared" si="1998"/>
        <v>9</v>
      </c>
      <c r="C997" s="47">
        <f t="shared" si="1907"/>
        <v>21</v>
      </c>
      <c r="E997" s="47">
        <f t="shared" ref="E997" si="2035">plan_id</f>
        <v>25</v>
      </c>
      <c r="F997" s="47">
        <f t="shared" ca="1" si="1895"/>
        <v>2006</v>
      </c>
      <c r="G997" s="47">
        <f t="shared" ref="G997" ca="1" si="2036">VLOOKUP(INDIRECT(CHAR(39)&amp;$A997&amp;CHAR(39)&amp;"!r2c"&amp;$C997,0),variables,2,0)</f>
        <v>10938</v>
      </c>
      <c r="H997" s="50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3">
      <c r="A998" s="47" t="s">
        <v>297</v>
      </c>
      <c r="B998" s="47">
        <f t="shared" si="1998"/>
        <v>9</v>
      </c>
      <c r="C998" s="47">
        <f t="shared" si="1907"/>
        <v>22</v>
      </c>
      <c r="E998" s="47">
        <f t="shared" ref="E998" si="2037">plan_id</f>
        <v>25</v>
      </c>
      <c r="F998" s="47">
        <f t="shared" ca="1" si="1895"/>
        <v>2006</v>
      </c>
      <c r="G998" s="47">
        <f t="shared" ref="G998" ca="1" si="2038">VLOOKUP(INDIRECT(CHAR(39)&amp;$A998&amp;CHAR(39)&amp;"!r2c"&amp;$C998,0),variables,2,0)</f>
        <v>11007</v>
      </c>
      <c r="H998" s="50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Police/Fire members- 2% for 10 years, 2.5% for over 10 years ; Others-  2% for 10 years, 2.25% for next 10 years, and 2.5% for service earned on/after 07/01/86. All service before that at 2%.</v>
      </c>
    </row>
    <row r="999" spans="1:8" x14ac:dyDescent="0.3">
      <c r="A999" s="47" t="s">
        <v>297</v>
      </c>
      <c r="B999" s="47">
        <f t="shared" si="1998"/>
        <v>9</v>
      </c>
      <c r="C999" s="47">
        <f t="shared" ref="C999:C1062" si="2039">C908</f>
        <v>23</v>
      </c>
      <c r="E999" s="47">
        <f t="shared" ref="E999" si="2040">plan_id</f>
        <v>25</v>
      </c>
      <c r="F999" s="47">
        <f t="shared" ca="1" si="1895"/>
        <v>2006</v>
      </c>
      <c r="G999" s="47">
        <f t="shared" ref="G999" ca="1" si="2041">VLOOKUP(INDIRECT(CHAR(39)&amp;$A999&amp;CHAR(39)&amp;"!r2c"&amp;$C999,0),variables,2,0)</f>
        <v>10941</v>
      </c>
      <c r="H999" s="50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Yes</v>
      </c>
    </row>
    <row r="1000" spans="1:8" x14ac:dyDescent="0.3">
      <c r="A1000" s="47" t="s">
        <v>297</v>
      </c>
      <c r="B1000" s="47">
        <f t="shared" si="1998"/>
        <v>9</v>
      </c>
      <c r="C1000" s="47">
        <f t="shared" si="2039"/>
        <v>24</v>
      </c>
      <c r="E1000" s="47">
        <f t="shared" ref="E1000" si="2042">plan_id</f>
        <v>25</v>
      </c>
      <c r="F1000" s="47">
        <f t="shared" ca="1" si="1895"/>
        <v>2006</v>
      </c>
      <c r="G1000" s="47">
        <f t="shared" ref="G1000" ca="1" si="2043">VLOOKUP(INDIRECT(CHAR(39)&amp;$A1000&amp;CHAR(39)&amp;"!r2c"&amp;$C1000,0),variables,2,0)</f>
        <v>10942</v>
      </c>
      <c r="H1000" s="50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0</v>
      </c>
    </row>
    <row r="1001" spans="1:8" x14ac:dyDescent="0.3">
      <c r="A1001" s="47" t="s">
        <v>297</v>
      </c>
      <c r="B1001" s="47">
        <f t="shared" si="1998"/>
        <v>9</v>
      </c>
      <c r="C1001" s="47">
        <f t="shared" si="2039"/>
        <v>25</v>
      </c>
      <c r="E1001" s="47">
        <f t="shared" ref="E1001" si="2044">plan_id</f>
        <v>25</v>
      </c>
      <c r="F1001" s="47">
        <f t="shared" ca="1" si="1895"/>
        <v>2006</v>
      </c>
      <c r="G1001" s="47">
        <f t="shared" ref="G1001" ca="1" si="2045">VLOOKUP(INDIRECT(CHAR(39)&amp;$A1001&amp;CHAR(39)&amp;"!r2c"&amp;$C1001,0),variables,2,0)</f>
        <v>10701</v>
      </c>
      <c r="H1001" s="50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</v>
      </c>
    </row>
    <row r="1002" spans="1:8" x14ac:dyDescent="0.3">
      <c r="A1002" s="47" t="s">
        <v>297</v>
      </c>
      <c r="B1002" s="47">
        <f t="shared" si="1998"/>
        <v>9</v>
      </c>
      <c r="C1002" s="47">
        <f t="shared" si="2039"/>
        <v>26</v>
      </c>
      <c r="E1002" s="47">
        <f t="shared" ref="E1002" si="2046">plan_id</f>
        <v>25</v>
      </c>
      <c r="F1002" s="47">
        <f t="shared" ca="1" si="1895"/>
        <v>2006</v>
      </c>
      <c r="G1002" s="47">
        <f t="shared" ref="G1002" ca="1" si="2047">VLOOKUP(INDIRECT(CHAR(39)&amp;$A1002&amp;CHAR(39)&amp;"!r2c"&amp;$C1002,0),variables,2,0)</f>
        <v>10702</v>
      </c>
      <c r="H1002" s="50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3">
      <c r="A1003" s="47" t="s">
        <v>297</v>
      </c>
      <c r="B1003" s="47">
        <f t="shared" si="1998"/>
        <v>9</v>
      </c>
      <c r="C1003" s="47">
        <f t="shared" si="2039"/>
        <v>27</v>
      </c>
      <c r="E1003" s="47">
        <f t="shared" ref="E1003" si="2048">plan_id</f>
        <v>25</v>
      </c>
      <c r="F1003" s="47">
        <f t="shared" ca="1" si="1895"/>
        <v>2006</v>
      </c>
      <c r="G1003" s="47">
        <f t="shared" ref="G1003" ca="1" si="2049">VLOOKUP(INDIRECT(CHAR(39)&amp;$A1003&amp;CHAR(39)&amp;"!r2c"&amp;$C1003,0),variables,2,0)</f>
        <v>10943</v>
      </c>
      <c r="H1003" s="50" t="str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 xml:space="preserve">Higher of 10% of base benefits or $50 </v>
      </c>
    </row>
    <row r="1004" spans="1:8" x14ac:dyDescent="0.3">
      <c r="A1004" s="47" t="s">
        <v>297</v>
      </c>
      <c r="B1004" s="47">
        <f t="shared" si="1998"/>
        <v>9</v>
      </c>
      <c r="C1004" s="47">
        <f t="shared" si="2039"/>
        <v>28</v>
      </c>
      <c r="E1004" s="47">
        <f t="shared" ref="E1004" si="2050">plan_id</f>
        <v>25</v>
      </c>
      <c r="F1004" s="47">
        <f t="shared" ca="1" si="1895"/>
        <v>2006</v>
      </c>
      <c r="G1004" s="47">
        <f t="shared" ref="G1004" ca="1" si="2051">VLOOKUP(INDIRECT(CHAR(39)&amp;$A1004&amp;CHAR(39)&amp;"!r2c"&amp;$C1004,0),variables,2,0)</f>
        <v>10944</v>
      </c>
      <c r="H1004" s="50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</row>
    <row r="1005" spans="1:8" x14ac:dyDescent="0.3">
      <c r="A1005" s="47" t="s">
        <v>297</v>
      </c>
      <c r="B1005" s="47">
        <f t="shared" si="1998"/>
        <v>9</v>
      </c>
      <c r="C1005" s="47">
        <f t="shared" si="2039"/>
        <v>29</v>
      </c>
      <c r="E1005" s="47">
        <f t="shared" ref="E1005" si="2052">plan_id</f>
        <v>25</v>
      </c>
      <c r="F1005" s="47">
        <f t="shared" ca="1" si="1895"/>
        <v>2006</v>
      </c>
      <c r="G1005" s="47">
        <f t="shared" ref="G1005" ca="1" si="2053">VLOOKUP(INDIRECT(CHAR(39)&amp;$A1005&amp;CHAR(39)&amp;"!r2c"&amp;$C1005,0),variables,2,0)</f>
        <v>10945</v>
      </c>
      <c r="H1005" s="50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x14ac:dyDescent="0.3">
      <c r="A1006" s="47" t="s">
        <v>297</v>
      </c>
      <c r="B1006" s="47">
        <f t="shared" si="1998"/>
        <v>9</v>
      </c>
      <c r="C1006" s="47">
        <f t="shared" si="2039"/>
        <v>30</v>
      </c>
      <c r="E1006" s="47">
        <f t="shared" ref="E1006" si="2054">plan_id</f>
        <v>25</v>
      </c>
      <c r="F1006" s="47">
        <f t="shared" ca="1" si="1895"/>
        <v>2006</v>
      </c>
      <c r="G1006" s="47">
        <f t="shared" ref="G1006" ca="1" si="2055">VLOOKUP(INDIRECT(CHAR(39)&amp;$A1006&amp;CHAR(39)&amp;"!r2c"&amp;$C1006,0),variables,2,0)</f>
        <v>10947</v>
      </c>
      <c r="H1006" s="50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x14ac:dyDescent="0.3">
      <c r="A1007" s="47" t="s">
        <v>297</v>
      </c>
      <c r="B1007" s="47">
        <f t="shared" si="1998"/>
        <v>9</v>
      </c>
      <c r="C1007" s="47">
        <f t="shared" si="2039"/>
        <v>31</v>
      </c>
      <c r="E1007" s="47">
        <f t="shared" ref="E1007" si="2056">plan_id</f>
        <v>25</v>
      </c>
      <c r="F1007" s="47">
        <f t="shared" ca="1" si="1895"/>
        <v>2006</v>
      </c>
      <c r="G1007" s="47">
        <f t="shared" ref="G1007" ca="1" si="2057">VLOOKUP(INDIRECT(CHAR(39)&amp;$A1007&amp;CHAR(39)&amp;"!r2c"&amp;$C1007,0),variables,2,0)</f>
        <v>10948</v>
      </c>
      <c r="H1007" s="50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Yes</v>
      </c>
    </row>
    <row r="1008" spans="1:8" x14ac:dyDescent="0.3">
      <c r="A1008" s="47" t="s">
        <v>297</v>
      </c>
      <c r="B1008" s="47">
        <f t="shared" si="1998"/>
        <v>9</v>
      </c>
      <c r="C1008" s="47">
        <f t="shared" si="2039"/>
        <v>32</v>
      </c>
      <c r="E1008" s="47">
        <f t="shared" ref="E1008" si="2058">plan_id</f>
        <v>25</v>
      </c>
      <c r="F1008" s="47">
        <f t="shared" ca="1" si="1895"/>
        <v>2006</v>
      </c>
      <c r="G1008" s="47">
        <f t="shared" ref="G1008" ca="1" si="2059">VLOOKUP(INDIRECT(CHAR(39)&amp;$A1008&amp;CHAR(39)&amp;"!r2c"&amp;$C1008,0),variables,2,0)</f>
        <v>10949</v>
      </c>
      <c r="H1008" s="50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x14ac:dyDescent="0.3">
      <c r="A1009" s="47" t="s">
        <v>297</v>
      </c>
      <c r="B1009" s="47">
        <f t="shared" si="1998"/>
        <v>9</v>
      </c>
      <c r="C1009" s="47">
        <f t="shared" si="2039"/>
        <v>33</v>
      </c>
      <c r="E1009" s="47">
        <f t="shared" ref="E1009" si="2060">plan_id</f>
        <v>25</v>
      </c>
      <c r="F1009" s="47">
        <f t="shared" ca="1" si="1895"/>
        <v>2006</v>
      </c>
      <c r="G1009" s="47">
        <f t="shared" ref="G1009" ca="1" si="2061">VLOOKUP(INDIRECT(CHAR(39)&amp;$A1009&amp;CHAR(39)&amp;"!r2c"&amp;$C1009,0),variables,2,0)</f>
        <v>10951</v>
      </c>
      <c r="H1009" s="50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No</v>
      </c>
    </row>
    <row r="1010" spans="1:8" x14ac:dyDescent="0.3">
      <c r="A1010" s="47" t="s">
        <v>297</v>
      </c>
      <c r="B1010" s="47">
        <f t="shared" si="1998"/>
        <v>9</v>
      </c>
      <c r="C1010" s="47">
        <f t="shared" si="2039"/>
        <v>34</v>
      </c>
      <c r="E1010" s="47">
        <f t="shared" ref="E1010" si="2062">plan_id</f>
        <v>25</v>
      </c>
      <c r="F1010" s="47">
        <f t="shared" ca="1" si="1895"/>
        <v>2006</v>
      </c>
      <c r="G1010" s="47">
        <f t="shared" ref="G1010" ca="1" si="2063">VLOOKUP(INDIRECT(CHAR(39)&amp;$A1010&amp;CHAR(39)&amp;"!r2c"&amp;$C1010,0),variables,2,0)</f>
        <v>10950</v>
      </c>
      <c r="H1010" s="50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0</v>
      </c>
    </row>
    <row r="1011" spans="1:8" x14ac:dyDescent="0.3">
      <c r="A1011" s="47" t="s">
        <v>297</v>
      </c>
      <c r="B1011" s="47">
        <f t="shared" si="1998"/>
        <v>9</v>
      </c>
      <c r="C1011" s="47">
        <f t="shared" si="2039"/>
        <v>35</v>
      </c>
      <c r="E1011" s="47">
        <f t="shared" ref="E1011" si="2064">plan_id</f>
        <v>25</v>
      </c>
      <c r="F1011" s="47">
        <f t="shared" ca="1" si="1895"/>
        <v>2006</v>
      </c>
      <c r="G1011" s="47">
        <f t="shared" ref="G1011" ca="1" si="2065">VLOOKUP(INDIRECT(CHAR(39)&amp;$A1011&amp;CHAR(39)&amp;"!r2c"&amp;$C1011,0),variables,2,0)</f>
        <v>10954</v>
      </c>
      <c r="H1011" s="50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3.5000000000000003E-2</v>
      </c>
    </row>
    <row r="1012" spans="1:8" x14ac:dyDescent="0.3">
      <c r="A1012" s="47" t="s">
        <v>297</v>
      </c>
      <c r="B1012" s="47">
        <f t="shared" si="1998"/>
        <v>9</v>
      </c>
      <c r="C1012" s="47">
        <f t="shared" si="2039"/>
        <v>36</v>
      </c>
      <c r="E1012" s="47">
        <f t="shared" ref="E1012" si="2066">plan_id</f>
        <v>25</v>
      </c>
      <c r="F1012" s="47">
        <f t="shared" ca="1" si="1895"/>
        <v>2006</v>
      </c>
      <c r="G1012" s="47">
        <f t="shared" ref="G1012" ca="1" si="2067">VLOOKUP(INDIRECT(CHAR(39)&amp;$A1012&amp;CHAR(39)&amp;"!r2c"&amp;$C1012,0),variables,2,0)</f>
        <v>10955</v>
      </c>
      <c r="H1012" s="50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8.2500000000000004E-2</v>
      </c>
    </row>
    <row r="1013" spans="1:8" x14ac:dyDescent="0.3">
      <c r="A1013" s="47" t="s">
        <v>297</v>
      </c>
      <c r="B1013" s="47">
        <f t="shared" si="1998"/>
        <v>9</v>
      </c>
      <c r="C1013" s="47">
        <f t="shared" si="2039"/>
        <v>37</v>
      </c>
      <c r="E1013" s="47">
        <f t="shared" ref="E1013" si="2068">plan_id</f>
        <v>25</v>
      </c>
      <c r="F1013" s="47">
        <f t="shared" ca="1" si="1895"/>
        <v>2006</v>
      </c>
      <c r="G1013" s="47">
        <f t="shared" ref="G1013" ca="1" si="2069">VLOOKUP(INDIRECT(CHAR(39)&amp;$A1013&amp;CHAR(39)&amp;"!r2c"&amp;$C1013,0),variables,2,0)</f>
        <v>10956</v>
      </c>
      <c r="H1013" s="50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0.04</v>
      </c>
    </row>
    <row r="1014" spans="1:8" x14ac:dyDescent="0.3">
      <c r="A1014" s="47" t="s">
        <v>297</v>
      </c>
      <c r="B1014" s="47">
        <f t="shared" si="1998"/>
        <v>9</v>
      </c>
      <c r="C1014" s="47">
        <f t="shared" si="2039"/>
        <v>38</v>
      </c>
      <c r="E1014" s="47">
        <f t="shared" ref="E1014" si="2070">plan_id</f>
        <v>25</v>
      </c>
      <c r="F1014" s="47">
        <f t="shared" ca="1" si="1895"/>
        <v>2006</v>
      </c>
      <c r="G1014" s="47">
        <f t="shared" ref="G1014" ca="1" si="2071">VLOOKUP(INDIRECT(CHAR(39)&amp;$A1014&amp;CHAR(39)&amp;"!r2c"&amp;$C1014,0),variables,2,0)</f>
        <v>10959</v>
      </c>
      <c r="H1014" s="50" t="str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Peace Officer/Firefighter: Merit – 2.5%/yr for the first 6 yrs of employment, 0.5% thereafter; Productivity – 0.5%/yr; Others: Merit grading down – 5.5% to 1.5% after 5yrs; &gt;6 yrs of service - 1.0% to 0%; Productivity – 0.5%/yr</v>
      </c>
    </row>
    <row r="1015" spans="1:8" x14ac:dyDescent="0.3">
      <c r="A1015" s="47" t="s">
        <v>297</v>
      </c>
      <c r="B1015" s="47">
        <f t="shared" si="1998"/>
        <v>9</v>
      </c>
      <c r="C1015" s="47">
        <f t="shared" si="2039"/>
        <v>39</v>
      </c>
      <c r="E1015" s="47">
        <f t="shared" ref="E1015" si="2072">plan_id</f>
        <v>25</v>
      </c>
      <c r="F1015" s="47">
        <f t="shared" ca="1" si="1895"/>
        <v>2006</v>
      </c>
      <c r="G1015" s="47">
        <f t="shared" ref="G1015" ca="1" si="2073">VLOOKUP(INDIRECT(CHAR(39)&amp;$A1015&amp;CHAR(39)&amp;"!r2c"&amp;$C1015,0),variables,2,0)</f>
        <v>10962</v>
      </c>
      <c r="H1015" s="50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 No 85</v>
      </c>
    </row>
    <row r="1016" spans="1:8" x14ac:dyDescent="0.3">
      <c r="A1016" s="47" t="s">
        <v>297</v>
      </c>
      <c r="B1016" s="47">
        <f t="shared" si="1998"/>
        <v>9</v>
      </c>
      <c r="C1016" s="47">
        <f t="shared" si="2039"/>
        <v>40</v>
      </c>
      <c r="E1016" s="47">
        <f t="shared" ref="E1016" si="2074">plan_id</f>
        <v>25</v>
      </c>
      <c r="F1016" s="47">
        <f t="shared" ca="1" si="1895"/>
        <v>2006</v>
      </c>
      <c r="G1016" s="47">
        <f t="shared" ref="G1016" ca="1" si="2075">VLOOKUP(INDIRECT(CHAR(39)&amp;$A1016&amp;CHAR(39)&amp;"!r2c"&amp;$C1016,0),variables,2,0)</f>
        <v>10964</v>
      </c>
      <c r="H1016" s="50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 no.87 &amp; 88</v>
      </c>
    </row>
    <row r="1017" spans="1:8" x14ac:dyDescent="0.3">
      <c r="A1017" s="47" t="s">
        <v>297</v>
      </c>
      <c r="B1017" s="47">
        <f t="shared" si="1998"/>
        <v>9</v>
      </c>
      <c r="C1017" s="47">
        <f t="shared" si="2039"/>
        <v>41</v>
      </c>
      <c r="E1017" s="47">
        <f t="shared" ref="E1017" si="2076">plan_id</f>
        <v>25</v>
      </c>
      <c r="F1017" s="47">
        <f t="shared" ca="1" si="1895"/>
        <v>2006</v>
      </c>
      <c r="G1017" s="47">
        <f t="shared" ref="G1017" ca="1" si="2077">VLOOKUP(INDIRECT(CHAR(39)&amp;$A1017&amp;CHAR(39)&amp;"!r2c"&amp;$C1017,0),variables,2,0)</f>
        <v>10967</v>
      </c>
      <c r="H1017" s="50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1994 Group Annuity Mortality Basic table</v>
      </c>
    </row>
    <row r="1018" spans="1:8" x14ac:dyDescent="0.3">
      <c r="A1018" s="47" t="s">
        <v>297</v>
      </c>
      <c r="B1018" s="47">
        <f t="shared" si="1998"/>
        <v>9</v>
      </c>
      <c r="C1018" s="47">
        <f t="shared" si="2039"/>
        <v>42</v>
      </c>
      <c r="E1018" s="47">
        <f t="shared" ref="E1018" si="2078">plan_id</f>
        <v>25</v>
      </c>
      <c r="F1018" s="47">
        <f t="shared" ca="1" si="1895"/>
        <v>2006</v>
      </c>
      <c r="G1018" s="47">
        <f t="shared" ref="G1018" ca="1" si="2079">VLOOKUP(INDIRECT(CHAR(39)&amp;$A1018&amp;CHAR(39)&amp;"!r2c"&amp;$C1018,0),variables,2,0)</f>
        <v>10968</v>
      </c>
      <c r="H1018" s="50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1994</v>
      </c>
    </row>
    <row r="1019" spans="1:8" x14ac:dyDescent="0.3">
      <c r="A1019" s="47" t="s">
        <v>297</v>
      </c>
      <c r="B1019" s="47">
        <f t="shared" si="1998"/>
        <v>9</v>
      </c>
      <c r="C1019" s="47">
        <f t="shared" si="2039"/>
        <v>43</v>
      </c>
      <c r="E1019" s="47">
        <f t="shared" ref="E1019" si="2080">plan_id</f>
        <v>25</v>
      </c>
      <c r="F1019" s="47">
        <f t="shared" ca="1" si="1895"/>
        <v>2006</v>
      </c>
      <c r="G1019" s="47">
        <f t="shared" ref="G1019" ca="1" si="2081">VLOOKUP(INDIRECT(CHAR(39)&amp;$A1019&amp;CHAR(39)&amp;"!r2c"&amp;$C1019,0),variables,2,0)</f>
        <v>10969</v>
      </c>
      <c r="H1019" s="50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3">
      <c r="A1020" s="47" t="s">
        <v>297</v>
      </c>
      <c r="B1020" s="47">
        <f t="shared" si="1998"/>
        <v>9</v>
      </c>
      <c r="C1020" s="47">
        <f t="shared" si="2039"/>
        <v>44</v>
      </c>
      <c r="E1020" s="47">
        <f t="shared" ref="E1020" si="2082">plan_id</f>
        <v>25</v>
      </c>
      <c r="F1020" s="47">
        <f t="shared" ca="1" si="1895"/>
        <v>2006</v>
      </c>
      <c r="G1020" s="47">
        <f t="shared" ref="G1020" ca="1" si="2083">VLOOKUP(INDIRECT(CHAR(39)&amp;$A1020&amp;CHAR(39)&amp;"!r2c"&amp;$C1020,0),variables,2,0)</f>
        <v>10970</v>
      </c>
      <c r="H1020" s="50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</row>
    <row r="1021" spans="1:8" x14ac:dyDescent="0.3">
      <c r="A1021" s="47" t="s">
        <v>297</v>
      </c>
      <c r="B1021" s="47">
        <f t="shared" si="1998"/>
        <v>9</v>
      </c>
      <c r="C1021" s="47">
        <f t="shared" si="2039"/>
        <v>45</v>
      </c>
      <c r="E1021" s="47">
        <f t="shared" ref="E1021" si="2084">plan_id</f>
        <v>25</v>
      </c>
      <c r="F1021" s="47">
        <f t="shared" ca="1" si="1895"/>
        <v>2006</v>
      </c>
      <c r="G1021" s="47">
        <f t="shared" ref="G1021" ca="1" si="2085">VLOOKUP(INDIRECT(CHAR(39)&amp;$A1021&amp;CHAR(39)&amp;"!r2c"&amp;$C1021,0),variables,2,0)</f>
        <v>10971</v>
      </c>
      <c r="H1021" s="50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x14ac:dyDescent="0.3">
      <c r="A1022" s="47" t="s">
        <v>297</v>
      </c>
      <c r="B1022" s="47">
        <f t="shared" si="1998"/>
        <v>9</v>
      </c>
      <c r="C1022" s="47">
        <f t="shared" si="2039"/>
        <v>46</v>
      </c>
      <c r="E1022" s="47">
        <f t="shared" ref="E1022" si="2086">plan_id</f>
        <v>25</v>
      </c>
      <c r="F1022" s="47">
        <f t="shared" ca="1" si="1895"/>
        <v>2006</v>
      </c>
      <c r="G1022" s="47">
        <f t="shared" ref="G1022" ca="1" si="2087">VLOOKUP(INDIRECT(CHAR(39)&amp;$A1022&amp;CHAR(39)&amp;"!r2c"&amp;$C1022,0),variables,2,0)</f>
        <v>10972</v>
      </c>
      <c r="H1022" s="50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dollar, closed</v>
      </c>
    </row>
    <row r="1023" spans="1:8" x14ac:dyDescent="0.3">
      <c r="A1023" s="47" t="s">
        <v>297</v>
      </c>
      <c r="B1023" s="47">
        <f t="shared" si="1998"/>
        <v>9</v>
      </c>
      <c r="C1023" s="47">
        <f t="shared" si="2039"/>
        <v>47</v>
      </c>
      <c r="E1023" s="47">
        <f t="shared" ref="E1023" si="2088">plan_id</f>
        <v>25</v>
      </c>
      <c r="F1023" s="47">
        <f t="shared" ca="1" si="1895"/>
        <v>2006</v>
      </c>
      <c r="G1023" s="47">
        <f t="shared" ref="G1023" ca="1" si="2089">VLOOKUP(INDIRECT(CHAR(39)&amp;$A1023&amp;CHAR(39)&amp;"!r2c"&amp;$C1023,0),variables,2,0)</f>
        <v>10973</v>
      </c>
      <c r="H1023" s="50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22 years</v>
      </c>
    </row>
    <row r="1024" spans="1:8" x14ac:dyDescent="0.3">
      <c r="A1024" s="47" t="s">
        <v>297</v>
      </c>
      <c r="B1024" s="47">
        <f t="shared" si="1998"/>
        <v>9</v>
      </c>
      <c r="C1024" s="47">
        <f t="shared" si="2039"/>
        <v>48</v>
      </c>
      <c r="E1024" s="47">
        <f t="shared" ref="E1024" si="2090">plan_id</f>
        <v>25</v>
      </c>
      <c r="F1024" s="47">
        <f t="shared" ca="1" si="1895"/>
        <v>2006</v>
      </c>
      <c r="G1024" s="47">
        <f t="shared" ref="G1024" ca="1" si="2091">VLOOKUP(INDIRECT(CHAR(39)&amp;$A1024&amp;CHAR(39)&amp;"!r2c"&amp;$C1024,0),variables,2,0)</f>
        <v>10975</v>
      </c>
      <c r="H1024" s="50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EAN</v>
      </c>
    </row>
    <row r="1025" spans="1:8" x14ac:dyDescent="0.3">
      <c r="A1025" s="47" t="s">
        <v>297</v>
      </c>
      <c r="B1025" s="47">
        <f t="shared" si="1998"/>
        <v>9</v>
      </c>
      <c r="C1025" s="47">
        <f t="shared" si="2039"/>
        <v>49</v>
      </c>
      <c r="E1025" s="47">
        <f t="shared" ref="E1025" si="2092">plan_id</f>
        <v>25</v>
      </c>
      <c r="F1025" s="47">
        <f t="shared" ca="1" si="1895"/>
        <v>2006</v>
      </c>
      <c r="G1025" s="47">
        <f t="shared" ref="G1025" ca="1" si="2093">VLOOKUP(INDIRECT(CHAR(39)&amp;$A1025&amp;CHAR(39)&amp;"!r2c"&amp;$C1025,0),variables,2,0)</f>
        <v>10976</v>
      </c>
      <c r="H1025" s="50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8.2500000000000004E-2</v>
      </c>
    </row>
    <row r="1026" spans="1:8" x14ac:dyDescent="0.3">
      <c r="A1026" s="47" t="s">
        <v>297</v>
      </c>
      <c r="B1026" s="47">
        <f t="shared" si="1998"/>
        <v>9</v>
      </c>
      <c r="C1026" s="47">
        <f t="shared" si="2039"/>
        <v>50</v>
      </c>
      <c r="E1026" s="47">
        <f t="shared" ref="E1026" si="2094">plan_id</f>
        <v>25</v>
      </c>
      <c r="F1026" s="47">
        <f t="shared" ca="1" si="1895"/>
        <v>2006</v>
      </c>
      <c r="G1026" s="47">
        <f t="shared" ref="G1026" ca="1" si="2095">VLOOKUP(INDIRECT(CHAR(39)&amp;$A1026&amp;CHAR(39)&amp;"!r2c"&amp;$C1026,0),variables,2,0)</f>
        <v>10977</v>
      </c>
      <c r="H1026" s="50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</row>
    <row r="1027" spans="1:8" x14ac:dyDescent="0.3">
      <c r="A1027" s="47" t="s">
        <v>297</v>
      </c>
      <c r="B1027" s="47">
        <f t="shared" si="1998"/>
        <v>9</v>
      </c>
      <c r="C1027" s="47">
        <f t="shared" si="2039"/>
        <v>51</v>
      </c>
      <c r="E1027" s="47">
        <f t="shared" ref="E1027" si="2096">plan_id</f>
        <v>25</v>
      </c>
      <c r="F1027" s="47">
        <f t="shared" ca="1" si="1895"/>
        <v>2006</v>
      </c>
      <c r="G1027" s="47">
        <f t="shared" ref="G1027" ca="1" si="2097">VLOOKUP(INDIRECT(CHAR(39)&amp;$A1027&amp;CHAR(39)&amp;"!r2c"&amp;$C1027,0),variables,2,0)</f>
        <v>10978</v>
      </c>
      <c r="H1027" s="50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8.2500000000000004E-2</v>
      </c>
    </row>
    <row r="1028" spans="1:8" x14ac:dyDescent="0.3">
      <c r="A1028" s="47" t="s">
        <v>297</v>
      </c>
      <c r="B1028" s="47">
        <f t="shared" si="1998"/>
        <v>9</v>
      </c>
      <c r="C1028" s="47">
        <f t="shared" si="2039"/>
        <v>52</v>
      </c>
      <c r="E1028" s="47">
        <f t="shared" ref="E1028" si="2098">plan_id</f>
        <v>25</v>
      </c>
      <c r="F1028" s="47">
        <f t="shared" ca="1" si="1895"/>
        <v>2006</v>
      </c>
      <c r="G1028" s="47">
        <f t="shared" ref="G1028" ca="1" si="2099">VLOOKUP(INDIRECT(CHAR(39)&amp;$A1028&amp;CHAR(39)&amp;"!r2c"&amp;$C1028,0),variables,2,0)</f>
        <v>10979</v>
      </c>
      <c r="H1028" s="50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5 Years</v>
      </c>
    </row>
    <row r="1029" spans="1:8" x14ac:dyDescent="0.3">
      <c r="A1029" s="47" t="s">
        <v>297</v>
      </c>
      <c r="B1029" s="47">
        <f t="shared" si="1998"/>
        <v>9</v>
      </c>
      <c r="C1029" s="47">
        <f t="shared" si="2039"/>
        <v>53</v>
      </c>
      <c r="E1029" s="47">
        <f t="shared" ref="E1029" si="2100">plan_id</f>
        <v>25</v>
      </c>
      <c r="F1029" s="47">
        <f t="shared" ca="1" si="1895"/>
        <v>2006</v>
      </c>
      <c r="G1029" s="47">
        <f t="shared" ref="G1029" ca="1" si="2101">VLOOKUP(INDIRECT(CHAR(39)&amp;$A1029&amp;CHAR(39)&amp;"!r2c"&amp;$C1029,0),variables,2,0)</f>
        <v>10980</v>
      </c>
      <c r="H1029" s="50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8.2500000000000004E-2</v>
      </c>
    </row>
    <row r="1030" spans="1:8" x14ac:dyDescent="0.3">
      <c r="A1030" s="47" t="s">
        <v>297</v>
      </c>
      <c r="B1030" s="47">
        <f t="shared" si="1998"/>
        <v>9</v>
      </c>
      <c r="C1030" s="47">
        <f t="shared" si="2039"/>
        <v>54</v>
      </c>
      <c r="E1030" s="47">
        <f t="shared" ref="E1030" si="2102">plan_id</f>
        <v>25</v>
      </c>
      <c r="F1030" s="47">
        <f t="shared" ca="1" si="1895"/>
        <v>2006</v>
      </c>
      <c r="G1030" s="47">
        <f t="shared" ref="G1030" ca="1" si="2103">VLOOKUP(INDIRECT(CHAR(39)&amp;$A1030&amp;CHAR(39)&amp;"!r2c"&amp;$C1030,0),variables,2,0)</f>
        <v>10981</v>
      </c>
      <c r="H1030" s="50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0.114</v>
      </c>
    </row>
    <row r="1031" spans="1:8" x14ac:dyDescent="0.3">
      <c r="A1031" s="47" t="s">
        <v>297</v>
      </c>
      <c r="B1031" s="47">
        <f t="shared" si="1998"/>
        <v>9</v>
      </c>
      <c r="C1031" s="47">
        <f t="shared" si="2039"/>
        <v>55</v>
      </c>
      <c r="E1031" s="47">
        <f t="shared" ref="E1031" si="2104">plan_id</f>
        <v>25</v>
      </c>
      <c r="F1031" s="47">
        <f t="shared" ca="1" si="1895"/>
        <v>2006</v>
      </c>
      <c r="G1031" s="47">
        <f t="shared" ref="G1031" ca="1" si="2105">VLOOKUP(INDIRECT(CHAR(39)&amp;$A1031&amp;CHAR(39)&amp;"!r2c"&amp;$C1031,0),variables,2,0)</f>
        <v>10706</v>
      </c>
      <c r="H1031" s="50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5.2937280665027442E-4</v>
      </c>
    </row>
    <row r="1032" spans="1:8" x14ac:dyDescent="0.3">
      <c r="A1032" s="47" t="s">
        <v>297</v>
      </c>
      <c r="B1032" s="47">
        <f t="shared" si="1998"/>
        <v>9</v>
      </c>
      <c r="C1032" s="47">
        <f t="shared" si="2039"/>
        <v>56</v>
      </c>
      <c r="E1032" s="47">
        <f t="shared" ref="E1032" si="2106">plan_id</f>
        <v>25</v>
      </c>
      <c r="F1032" s="47">
        <f t="shared" ca="1" si="1895"/>
        <v>2006</v>
      </c>
      <c r="G1032" s="47">
        <f t="shared" ref="G1032" ca="1" si="2107">VLOOKUP(INDIRECT(CHAR(39)&amp;$A1032&amp;CHAR(39)&amp;"!r2c"&amp;$C1032,0),variables,2,0)</f>
        <v>10983</v>
      </c>
      <c r="H1032" s="50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Yes</v>
      </c>
    </row>
    <row r="1033" spans="1:8" x14ac:dyDescent="0.3">
      <c r="A1033" s="47" t="s">
        <v>297</v>
      </c>
      <c r="B1033" s="47">
        <f t="shared" si="1998"/>
        <v>9</v>
      </c>
      <c r="C1033" s="47">
        <f t="shared" si="2039"/>
        <v>57</v>
      </c>
      <c r="E1033" s="47">
        <f t="shared" ref="E1033" si="2108">plan_id</f>
        <v>25</v>
      </c>
      <c r="F1033" s="47">
        <f t="shared" ca="1" si="1895"/>
        <v>2006</v>
      </c>
      <c r="G1033" s="47">
        <f t="shared" ref="G1033" ca="1" si="2109">VLOOKUP(INDIRECT(CHAR(39)&amp;$A1033&amp;CHAR(39)&amp;"!r2c"&amp;$C1033,0),variables,2,0)</f>
        <v>10989</v>
      </c>
      <c r="H1033" s="50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6331065000</v>
      </c>
    </row>
    <row r="1034" spans="1:8" x14ac:dyDescent="0.3">
      <c r="A1034" s="47" t="s">
        <v>297</v>
      </c>
      <c r="B1034" s="47">
        <f t="shared" si="1998"/>
        <v>9</v>
      </c>
      <c r="C1034" s="47">
        <f t="shared" si="2039"/>
        <v>58</v>
      </c>
      <c r="E1034" s="47">
        <f t="shared" ref="E1034" si="2110">plan_id</f>
        <v>25</v>
      </c>
      <c r="F1034" s="47">
        <f t="shared" ca="1" si="1895"/>
        <v>2006</v>
      </c>
      <c r="G1034" s="47">
        <f t="shared" ref="G1034" ca="1" si="2111">VLOOKUP(INDIRECT(CHAR(39)&amp;$A1034&amp;CHAR(39)&amp;"!r2c"&amp;$C1034,0),variables,2,0)</f>
        <v>10990</v>
      </c>
      <c r="H1034" s="50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8094043000</v>
      </c>
    </row>
    <row r="1035" spans="1:8" x14ac:dyDescent="0.3">
      <c r="A1035" s="47" t="s">
        <v>297</v>
      </c>
      <c r="B1035" s="47">
        <f t="shared" si="1998"/>
        <v>9</v>
      </c>
      <c r="C1035" s="47">
        <f t="shared" si="2039"/>
        <v>59</v>
      </c>
      <c r="E1035" s="47">
        <f t="shared" ref="E1035" si="2112">plan_id</f>
        <v>25</v>
      </c>
      <c r="F1035" s="47">
        <f t="shared" ca="1" si="1895"/>
        <v>2006</v>
      </c>
      <c r="G1035" s="47">
        <f t="shared" ref="G1035" ca="1" si="2113">VLOOKUP(INDIRECT(CHAR(39)&amp;$A1035&amp;CHAR(39)&amp;"!r2c"&amp;$C1035,0),variables,2,0)</f>
        <v>10991</v>
      </c>
      <c r="H1035" s="50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1762978000</v>
      </c>
    </row>
    <row r="1036" spans="1:8" x14ac:dyDescent="0.3">
      <c r="A1036" s="47" t="s">
        <v>297</v>
      </c>
      <c r="B1036" s="47">
        <f t="shared" si="1998"/>
        <v>9</v>
      </c>
      <c r="C1036" s="47">
        <f t="shared" si="2039"/>
        <v>60</v>
      </c>
      <c r="E1036" s="47">
        <f t="shared" ref="E1036" si="2114">plan_id</f>
        <v>25</v>
      </c>
      <c r="F1036" s="47">
        <f t="shared" ca="1" si="1895"/>
        <v>2006</v>
      </c>
      <c r="G1036" s="47">
        <f t="shared" ref="G1036" ca="1" si="2115">VLOOKUP(INDIRECT(CHAR(39)&amp;$A1036&amp;CHAR(39)&amp;"!r2c"&amp;$C1036,0),variables,2,0)</f>
        <v>10992</v>
      </c>
      <c r="H1036" s="50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0.78200000000000003</v>
      </c>
    </row>
    <row r="1037" spans="1:8" x14ac:dyDescent="0.3">
      <c r="A1037" s="47" t="s">
        <v>297</v>
      </c>
      <c r="B1037" s="47">
        <f t="shared" si="1998"/>
        <v>9</v>
      </c>
      <c r="C1037" s="47">
        <f t="shared" si="2039"/>
        <v>61</v>
      </c>
      <c r="E1037" s="47">
        <f t="shared" ref="E1037" si="2116">plan_id</f>
        <v>25</v>
      </c>
      <c r="F1037" s="47">
        <f t="shared" ca="1" si="1895"/>
        <v>2006</v>
      </c>
      <c r="G1037" s="47">
        <f t="shared" ref="G1037" ca="1" si="2117">VLOOKUP(INDIRECT(CHAR(39)&amp;$A1037&amp;CHAR(39)&amp;"!r2c"&amp;$C1037,0),variables,2,0)</f>
        <v>10993</v>
      </c>
      <c r="H1037" s="50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1590693000</v>
      </c>
    </row>
    <row r="1038" spans="1:8" x14ac:dyDescent="0.3">
      <c r="A1038" s="47" t="s">
        <v>297</v>
      </c>
      <c r="B1038" s="47">
        <f t="shared" si="1998"/>
        <v>9</v>
      </c>
      <c r="C1038" s="47">
        <f t="shared" si="2039"/>
        <v>62</v>
      </c>
      <c r="E1038" s="47">
        <f t="shared" ref="E1038" si="2118">plan_id</f>
        <v>25</v>
      </c>
      <c r="F1038" s="47">
        <f t="shared" ca="1" si="1895"/>
        <v>2006</v>
      </c>
      <c r="G1038" s="47">
        <f t="shared" ref="G1038" ca="1" si="2119">VLOOKUP(INDIRECT(CHAR(39)&amp;$A1038&amp;CHAR(39)&amp;"!r2c"&amp;$C1038,0),variables,2,0)</f>
        <v>10801</v>
      </c>
      <c r="H1038" s="50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42050000</v>
      </c>
    </row>
    <row r="1039" spans="1:8" x14ac:dyDescent="0.3">
      <c r="A1039" s="47" t="s">
        <v>297</v>
      </c>
      <c r="B1039" s="47">
        <f t="shared" si="1998"/>
        <v>9</v>
      </c>
      <c r="C1039" s="47">
        <f t="shared" si="2039"/>
        <v>63</v>
      </c>
      <c r="E1039" s="47">
        <f t="shared" ref="E1039" si="2120">plan_id</f>
        <v>25</v>
      </c>
      <c r="F1039" s="47">
        <f t="shared" ca="1" si="1895"/>
        <v>2006</v>
      </c>
      <c r="G1039" s="47">
        <f t="shared" ref="G1039" ca="1" si="2121">VLOOKUP(INDIRECT(CHAR(39)&amp;$A1039&amp;CHAR(39)&amp;"!r2c"&amp;$C1039,0),variables,2,0)</f>
        <v>10802</v>
      </c>
      <c r="H1039" s="50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x14ac:dyDescent="0.3">
      <c r="A1040" s="47" t="s">
        <v>297</v>
      </c>
      <c r="B1040" s="47">
        <f t="shared" si="1998"/>
        <v>9</v>
      </c>
      <c r="C1040" s="47">
        <f t="shared" si="2039"/>
        <v>64</v>
      </c>
      <c r="E1040" s="47">
        <f t="shared" ref="E1040" si="2122">plan_id</f>
        <v>25</v>
      </c>
      <c r="F1040" s="47">
        <f t="shared" ca="1" si="1895"/>
        <v>2006</v>
      </c>
      <c r="G1040" s="47">
        <f t="shared" ref="G1040" ca="1" si="2123">VLOOKUP(INDIRECT(CHAR(39)&amp;$A1040&amp;CHAR(39)&amp;"!r2c"&amp;$C1040,0),variables,2,0)</f>
        <v>10803</v>
      </c>
      <c r="H1040" s="50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3">
      <c r="A1041" s="47" t="s">
        <v>297</v>
      </c>
      <c r="B1041" s="47">
        <f t="shared" si="1998"/>
        <v>9</v>
      </c>
      <c r="C1041" s="47">
        <f t="shared" si="2039"/>
        <v>65</v>
      </c>
      <c r="E1041" s="47">
        <f t="shared" ref="E1041" si="2124">plan_id</f>
        <v>25</v>
      </c>
      <c r="F1041" s="47">
        <f t="shared" ca="1" si="1895"/>
        <v>2006</v>
      </c>
      <c r="G1041" s="47">
        <f t="shared" ref="G1041" ca="1" si="2125">VLOOKUP(INDIRECT(CHAR(39)&amp;$A1041&amp;CHAR(39)&amp;"!r2c"&amp;$C1041,0),variables,2,0)</f>
        <v>10804</v>
      </c>
      <c r="H1041" s="50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3">
      <c r="A1042" s="47" t="s">
        <v>297</v>
      </c>
      <c r="B1042" s="47">
        <f t="shared" si="1998"/>
        <v>9</v>
      </c>
      <c r="C1042" s="47">
        <f t="shared" si="2039"/>
        <v>66</v>
      </c>
      <c r="E1042" s="47">
        <f t="shared" ref="E1042" si="2126">plan_id</f>
        <v>25</v>
      </c>
      <c r="F1042" s="47">
        <f t="shared" ca="1" si="1895"/>
        <v>2006</v>
      </c>
      <c r="G1042" s="47">
        <f t="shared" ref="G1042" ca="1" si="2127">VLOOKUP(INDIRECT(CHAR(39)&amp;$A1042&amp;CHAR(39)&amp;"!r2c"&amp;$C1042,0),variables,2,0)</f>
        <v>10805</v>
      </c>
      <c r="H1042" s="50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3">
      <c r="A1043" s="47" t="s">
        <v>297</v>
      </c>
      <c r="B1043" s="47">
        <f t="shared" ref="B1043" si="2128">B978+1</f>
        <v>9</v>
      </c>
      <c r="C1043" s="47">
        <f t="shared" si="2039"/>
        <v>67</v>
      </c>
      <c r="E1043" s="47">
        <f t="shared" ref="E1043" si="2129">plan_id</f>
        <v>25</v>
      </c>
      <c r="F1043" s="47">
        <f t="shared" ca="1" si="1895"/>
        <v>2006</v>
      </c>
      <c r="G1043" s="47">
        <f t="shared" ref="G1043" ca="1" si="2130">VLOOKUP(INDIRECT(CHAR(39)&amp;$A1043&amp;CHAR(39)&amp;"!r2c"&amp;$C1043,0),variables,2,0)</f>
        <v>10806</v>
      </c>
      <c r="H1043" s="50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3">
      <c r="A1044" s="47" t="s">
        <v>297</v>
      </c>
      <c r="B1044" s="47">
        <f>B1043</f>
        <v>9</v>
      </c>
      <c r="C1044" s="47">
        <f t="shared" si="2039"/>
        <v>68</v>
      </c>
      <c r="E1044" s="47">
        <f t="shared" ref="E1044" si="2131">plan_id</f>
        <v>25</v>
      </c>
      <c r="F1044" s="47">
        <f t="shared" ca="1" si="1895"/>
        <v>2006</v>
      </c>
      <c r="G1044" s="47">
        <f t="shared" ref="G1044" ca="1" si="2132">VLOOKUP(INDIRECT(CHAR(39)&amp;$A1044&amp;CHAR(39)&amp;"!r2c"&amp;$C1044,0),variables,2,0)</f>
        <v>10807</v>
      </c>
      <c r="H1044" s="50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3">
      <c r="A1045" s="47" t="s">
        <v>297</v>
      </c>
      <c r="B1045" s="47">
        <f t="shared" ref="B1045:B1069" si="2133">B1044</f>
        <v>9</v>
      </c>
      <c r="C1045" s="47">
        <f t="shared" si="2039"/>
        <v>69</v>
      </c>
      <c r="E1045" s="47">
        <f t="shared" ref="E1045" si="2134">plan_id</f>
        <v>25</v>
      </c>
      <c r="F1045" s="47">
        <f t="shared" ca="1" si="1895"/>
        <v>2006</v>
      </c>
      <c r="G1045" s="47">
        <f t="shared" ref="G1045" ca="1" si="2135">VLOOKUP(INDIRECT(CHAR(39)&amp;$A1045&amp;CHAR(39)&amp;"!r2c"&amp;$C1045,0),variables,2,0)</f>
        <v>10808</v>
      </c>
      <c r="H1045" s="50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3">
      <c r="A1046" s="47" t="s">
        <v>297</v>
      </c>
      <c r="B1046" s="47">
        <f t="shared" si="2133"/>
        <v>9</v>
      </c>
      <c r="C1046" s="47">
        <f t="shared" si="2039"/>
        <v>70</v>
      </c>
      <c r="E1046" s="47">
        <f t="shared" ref="E1046" si="2136">plan_id</f>
        <v>25</v>
      </c>
      <c r="F1046" s="47">
        <f t="shared" ca="1" si="1895"/>
        <v>2006</v>
      </c>
      <c r="G1046" s="47">
        <f t="shared" ref="G1046" ca="1" si="2137">VLOOKUP(INDIRECT(CHAR(39)&amp;$A1046&amp;CHAR(39)&amp;"!r2c"&amp;$C1046,0),variables,2,0)</f>
        <v>10809</v>
      </c>
      <c r="H1046" s="50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3">
      <c r="A1047" s="47" t="s">
        <v>297</v>
      </c>
      <c r="B1047" s="47">
        <f t="shared" si="2133"/>
        <v>9</v>
      </c>
      <c r="C1047" s="47">
        <f t="shared" si="2039"/>
        <v>71</v>
      </c>
      <c r="E1047" s="47">
        <f t="shared" ref="E1047" si="2138">plan_id</f>
        <v>25</v>
      </c>
      <c r="F1047" s="47">
        <f t="shared" ca="1" si="1895"/>
        <v>2006</v>
      </c>
      <c r="G1047" s="47">
        <f t="shared" ref="G1047" ca="1" si="2139">VLOOKUP(INDIRECT(CHAR(39)&amp;$A1047&amp;CHAR(39)&amp;"!r2c"&amp;$C1047,0),variables,2,0)</f>
        <v>10810</v>
      </c>
      <c r="H1047" s="50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52818000</v>
      </c>
    </row>
    <row r="1048" spans="1:8" x14ac:dyDescent="0.3">
      <c r="A1048" s="47" t="s">
        <v>297</v>
      </c>
      <c r="B1048" s="47">
        <f t="shared" si="2133"/>
        <v>9</v>
      </c>
      <c r="C1048" s="47">
        <f t="shared" si="2039"/>
        <v>72</v>
      </c>
      <c r="E1048" s="47">
        <f t="shared" ref="E1048" si="2140">plan_id</f>
        <v>25</v>
      </c>
      <c r="F1048" s="47">
        <f t="shared" ca="1" si="1895"/>
        <v>2006</v>
      </c>
      <c r="G1048" s="47">
        <f t="shared" ref="G1048" ca="1" si="2141">VLOOKUP(INDIRECT(CHAR(39)&amp;$A1048&amp;CHAR(39)&amp;"!r2c"&amp;$C1048,0),variables,2,0)</f>
        <v>10811</v>
      </c>
      <c r="H1048" s="50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3">
      <c r="A1049" s="47" t="s">
        <v>297</v>
      </c>
      <c r="B1049" s="47">
        <f t="shared" si="2133"/>
        <v>9</v>
      </c>
      <c r="C1049" s="47">
        <f t="shared" si="2039"/>
        <v>73</v>
      </c>
      <c r="E1049" s="47">
        <f t="shared" ref="E1049" si="2142">plan_id</f>
        <v>25</v>
      </c>
      <c r="F1049" s="47">
        <f t="shared" ca="1" si="1895"/>
        <v>2006</v>
      </c>
      <c r="G1049" s="47">
        <f t="shared" ref="G1049" ca="1" si="2143">VLOOKUP(INDIRECT(CHAR(39)&amp;$A1049&amp;CHAR(39)&amp;"!r2c"&amp;$C1049,0),variables,2,0)</f>
        <v>10812</v>
      </c>
      <c r="H1049" s="50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3">
      <c r="A1050" s="47" t="s">
        <v>297</v>
      </c>
      <c r="B1050" s="47">
        <f t="shared" si="2133"/>
        <v>9</v>
      </c>
      <c r="C1050" s="47">
        <f t="shared" si="2039"/>
        <v>74</v>
      </c>
      <c r="E1050" s="47">
        <f t="shared" ref="E1050" si="2144">plan_id</f>
        <v>25</v>
      </c>
      <c r="F1050" s="47">
        <f t="shared" ca="1" si="1895"/>
        <v>2006</v>
      </c>
      <c r="G1050" s="47">
        <f t="shared" ref="G1050" ca="1" si="2145">VLOOKUP(INDIRECT(CHAR(39)&amp;$A1050&amp;CHAR(39)&amp;"!r2c"&amp;$C1050,0),variables,2,0)</f>
        <v>10813</v>
      </c>
      <c r="H1050" s="50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3">
      <c r="A1051" s="47" t="s">
        <v>297</v>
      </c>
      <c r="B1051" s="47">
        <f t="shared" si="2133"/>
        <v>9</v>
      </c>
      <c r="C1051" s="47">
        <f t="shared" si="2039"/>
        <v>75</v>
      </c>
      <c r="E1051" s="47">
        <f t="shared" ref="E1051" si="2146">plan_id</f>
        <v>25</v>
      </c>
      <c r="F1051" s="47">
        <f t="shared" ref="F1051:F1143" ca="1" si="2147">INDIRECT(CHAR(39)&amp;$A1051&amp;CHAR(39)&amp;"!r"&amp;$B1051&amp;"c2",0)</f>
        <v>2006</v>
      </c>
      <c r="G1051" s="47">
        <f t="shared" ref="G1051" ca="1" si="2148">VLOOKUP(INDIRECT(CHAR(39)&amp;$A1051&amp;CHAR(39)&amp;"!r2c"&amp;$C1051,0),variables,2,0)</f>
        <v>10814</v>
      </c>
      <c r="H1051" s="50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3">
      <c r="A1052" s="47" t="s">
        <v>297</v>
      </c>
      <c r="B1052" s="47">
        <f t="shared" si="2133"/>
        <v>9</v>
      </c>
      <c r="C1052" s="47">
        <f t="shared" si="2039"/>
        <v>76</v>
      </c>
      <c r="E1052" s="47">
        <f t="shared" ref="E1052" si="2149">plan_id</f>
        <v>25</v>
      </c>
      <c r="F1052" s="47">
        <f t="shared" ca="1" si="2147"/>
        <v>2006</v>
      </c>
      <c r="G1052" s="47">
        <f t="shared" ref="G1052" ca="1" si="2150">VLOOKUP(INDIRECT(CHAR(39)&amp;$A1052&amp;CHAR(39)&amp;"!r2c"&amp;$C1052,0),variables,2,0)</f>
        <v>10815</v>
      </c>
      <c r="H1052" s="50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x14ac:dyDescent="0.3">
      <c r="A1053" s="47" t="s">
        <v>297</v>
      </c>
      <c r="B1053" s="47">
        <f t="shared" si="2133"/>
        <v>9</v>
      </c>
      <c r="C1053" s="47">
        <f t="shared" si="2039"/>
        <v>77</v>
      </c>
      <c r="E1053" s="47">
        <f t="shared" ref="E1053" si="2151">plan_id</f>
        <v>25</v>
      </c>
      <c r="F1053" s="47">
        <f t="shared" ca="1" si="2147"/>
        <v>2006</v>
      </c>
      <c r="G1053" s="47">
        <f t="shared" ref="G1053" ca="1" si="2152">VLOOKUP(INDIRECT(CHAR(39)&amp;$A1053&amp;CHAR(39)&amp;"!r2c"&amp;$C1053,0),variables,2,0)</f>
        <v>10816</v>
      </c>
      <c r="H1053" s="50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</row>
    <row r="1054" spans="1:8" x14ac:dyDescent="0.3">
      <c r="A1054" s="47" t="s">
        <v>297</v>
      </c>
      <c r="B1054" s="47">
        <f t="shared" si="2133"/>
        <v>9</v>
      </c>
      <c r="C1054" s="47">
        <f t="shared" si="2039"/>
        <v>78</v>
      </c>
      <c r="E1054" s="47">
        <f t="shared" ref="E1054" si="2153">plan_id</f>
        <v>25</v>
      </c>
      <c r="F1054" s="47">
        <f t="shared" ca="1" si="2147"/>
        <v>2006</v>
      </c>
      <c r="G1054" s="47">
        <f t="shared" ref="G1054" ca="1" si="2154">VLOOKUP(INDIRECT(CHAR(39)&amp;$A1054&amp;CHAR(39)&amp;"!r2c"&amp;$C1054,0),variables,2,0)</f>
        <v>10817</v>
      </c>
      <c r="H1054" s="50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3">
      <c r="A1055" s="47" t="s">
        <v>297</v>
      </c>
      <c r="B1055" s="47">
        <f t="shared" si="2133"/>
        <v>9</v>
      </c>
      <c r="C1055" s="47">
        <f t="shared" si="2039"/>
        <v>79</v>
      </c>
      <c r="E1055" s="47">
        <f t="shared" ref="E1055" si="2155">plan_id</f>
        <v>25</v>
      </c>
      <c r="F1055" s="47">
        <f t="shared" ca="1" si="2147"/>
        <v>2006</v>
      </c>
      <c r="G1055" s="47">
        <f t="shared" ref="G1055" ca="1" si="2156">VLOOKUP(INDIRECT(CHAR(39)&amp;$A1055&amp;CHAR(39)&amp;"!r2c"&amp;$C1055,0),variables,2,0)</f>
        <v>10818</v>
      </c>
      <c r="H1055" s="50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x14ac:dyDescent="0.3">
      <c r="A1056" s="47" t="s">
        <v>297</v>
      </c>
      <c r="B1056" s="47">
        <f t="shared" si="2133"/>
        <v>9</v>
      </c>
      <c r="C1056" s="47">
        <f t="shared" si="2039"/>
        <v>80</v>
      </c>
      <c r="E1056" s="47">
        <f t="shared" ref="E1056" si="2157">plan_id</f>
        <v>25</v>
      </c>
      <c r="F1056" s="47">
        <f t="shared" ca="1" si="2147"/>
        <v>2006</v>
      </c>
      <c r="G1056" s="47">
        <f t="shared" ref="G1056" ca="1" si="2158">VLOOKUP(INDIRECT(CHAR(39)&amp;$A1056&amp;CHAR(39)&amp;"!r2c"&amp;$C1056,0),variables,2,0)</f>
        <v>10819</v>
      </c>
      <c r="H1056" s="50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3">
      <c r="A1057" s="47" t="s">
        <v>297</v>
      </c>
      <c r="B1057" s="47">
        <f t="shared" si="2133"/>
        <v>9</v>
      </c>
      <c r="C1057" s="47">
        <f t="shared" si="2039"/>
        <v>81</v>
      </c>
      <c r="E1057" s="47">
        <f t="shared" ref="E1057" si="2159">plan_id</f>
        <v>25</v>
      </c>
      <c r="F1057" s="47">
        <f t="shared" ca="1" si="2147"/>
        <v>2006</v>
      </c>
      <c r="G1057" s="47">
        <f t="shared" ref="G1057" ca="1" si="2160">VLOOKUP(INDIRECT(CHAR(39)&amp;$A1057&amp;CHAR(39)&amp;"!r2c"&amp;$C1057,0),variables,2,0)</f>
        <v>10820</v>
      </c>
      <c r="H1057" s="50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0</v>
      </c>
    </row>
    <row r="1058" spans="1:8" x14ac:dyDescent="0.3">
      <c r="A1058" s="47" t="s">
        <v>297</v>
      </c>
      <c r="B1058" s="47">
        <f t="shared" si="2133"/>
        <v>9</v>
      </c>
      <c r="C1058" s="47">
        <f t="shared" si="2039"/>
        <v>82</v>
      </c>
      <c r="E1058" s="47">
        <f t="shared" ref="E1058" si="2161">plan_id</f>
        <v>25</v>
      </c>
      <c r="F1058" s="47">
        <f t="shared" ca="1" si="2147"/>
        <v>2006</v>
      </c>
      <c r="G1058" s="47">
        <f t="shared" ref="G1058" ca="1" si="2162">VLOOKUP(INDIRECT(CHAR(39)&amp;$A1058&amp;CHAR(39)&amp;"!r2c"&amp;$C1058,0),variables,2,0)</f>
        <v>10821</v>
      </c>
      <c r="H1058" s="50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3">
      <c r="A1059" s="47" t="s">
        <v>297</v>
      </c>
      <c r="B1059" s="47">
        <f t="shared" si="2133"/>
        <v>9</v>
      </c>
      <c r="C1059" s="47">
        <f t="shared" si="2039"/>
        <v>83</v>
      </c>
      <c r="E1059" s="47">
        <f t="shared" ref="E1059" si="2163">plan_id</f>
        <v>25</v>
      </c>
      <c r="F1059" s="47">
        <f t="shared" ca="1" si="2147"/>
        <v>2006</v>
      </c>
      <c r="G1059" s="47">
        <f t="shared" ref="G1059" ca="1" si="2164">VLOOKUP(INDIRECT(CHAR(39)&amp;$A1059&amp;CHAR(39)&amp;"!r2c"&amp;$C1059,0),variables,2,0)</f>
        <v>10822</v>
      </c>
      <c r="H1059" s="50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3">
      <c r="A1060" s="47" t="s">
        <v>297</v>
      </c>
      <c r="B1060" s="47">
        <f t="shared" si="2133"/>
        <v>9</v>
      </c>
      <c r="C1060" s="47">
        <f t="shared" si="2039"/>
        <v>84</v>
      </c>
      <c r="E1060" s="47">
        <f t="shared" ref="E1060" si="2165">plan_id</f>
        <v>25</v>
      </c>
      <c r="F1060" s="47">
        <f t="shared" ca="1" si="2147"/>
        <v>2006</v>
      </c>
      <c r="G1060" s="47">
        <f t="shared" ref="G1060" ca="1" si="2166">VLOOKUP(INDIRECT(CHAR(39)&amp;$A1060&amp;CHAR(39)&amp;"!r2c"&amp;$C1060,0),variables,2,0)</f>
        <v>10829</v>
      </c>
      <c r="H1060" s="50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181187000</v>
      </c>
    </row>
    <row r="1061" spans="1:8" x14ac:dyDescent="0.3">
      <c r="A1061" s="47" t="s">
        <v>297</v>
      </c>
      <c r="B1061" s="47">
        <f t="shared" si="2133"/>
        <v>9</v>
      </c>
      <c r="C1061" s="47">
        <f t="shared" si="2039"/>
        <v>85</v>
      </c>
      <c r="E1061" s="47">
        <f t="shared" ref="E1061" si="2167">plan_id</f>
        <v>25</v>
      </c>
      <c r="F1061" s="47">
        <f t="shared" ca="1" si="2147"/>
        <v>2006</v>
      </c>
      <c r="G1061" s="47">
        <f t="shared" ref="G1061" ca="1" si="2168">VLOOKUP(INDIRECT(CHAR(39)&amp;$A1061&amp;CHAR(39)&amp;"!r2c"&amp;$C1061,0),variables,2,0)</f>
        <v>10823</v>
      </c>
      <c r="H1061" s="50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94868000</v>
      </c>
    </row>
    <row r="1062" spans="1:8" x14ac:dyDescent="0.3">
      <c r="A1062" s="47" t="s">
        <v>297</v>
      </c>
      <c r="B1062" s="47">
        <f t="shared" si="2133"/>
        <v>9</v>
      </c>
      <c r="C1062" s="47">
        <f t="shared" si="2039"/>
        <v>86</v>
      </c>
      <c r="E1062" s="47">
        <f t="shared" ref="E1062" si="2169">plan_id</f>
        <v>25</v>
      </c>
      <c r="F1062" s="47">
        <f t="shared" ca="1" si="2147"/>
        <v>2006</v>
      </c>
      <c r="G1062" s="47">
        <f t="shared" ref="G1062" ca="1" si="2170">VLOOKUP(INDIRECT(CHAR(39)&amp;$A1062&amp;CHAR(39)&amp;"!r2c"&amp;$C1062,0),variables,2,0)</f>
        <v>10798</v>
      </c>
      <c r="H1062" s="50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3">
      <c r="A1063" s="47" t="s">
        <v>297</v>
      </c>
      <c r="B1063" s="47">
        <f t="shared" si="2133"/>
        <v>9</v>
      </c>
      <c r="C1063" s="47">
        <f t="shared" ref="C1063:C1126" si="2171">C972</f>
        <v>87</v>
      </c>
      <c r="E1063" s="47">
        <f t="shared" ref="E1063" si="2172">plan_id</f>
        <v>25</v>
      </c>
      <c r="F1063" s="47">
        <f t="shared" ca="1" si="2147"/>
        <v>2006</v>
      </c>
      <c r="G1063" s="47">
        <f t="shared" ref="G1063" ca="1" si="2173">VLOOKUP(INDIRECT(CHAR(39)&amp;$A1063&amp;CHAR(39)&amp;"!r2c"&amp;$C1063,0),variables,2,0)</f>
        <v>10799</v>
      </c>
      <c r="H1063" s="50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3">
      <c r="A1064" s="47" t="s">
        <v>297</v>
      </c>
      <c r="B1064" s="47">
        <f t="shared" si="2133"/>
        <v>9</v>
      </c>
      <c r="C1064" s="47">
        <f t="shared" si="2171"/>
        <v>88</v>
      </c>
      <c r="E1064" s="47">
        <f t="shared" ref="E1064" si="2174">plan_id</f>
        <v>25</v>
      </c>
      <c r="F1064" s="47">
        <f t="shared" ca="1" si="2147"/>
        <v>2006</v>
      </c>
      <c r="G1064" s="47">
        <f t="shared" ref="G1064" ca="1" si="2175">VLOOKUP(INDIRECT(CHAR(39)&amp;$A1064&amp;CHAR(39)&amp;"!r2c"&amp;$C1064,0),variables,2,0)</f>
        <v>10800</v>
      </c>
      <c r="H1064" s="50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3">
      <c r="A1065" s="47" t="s">
        <v>297</v>
      </c>
      <c r="B1065" s="47">
        <f t="shared" si="2133"/>
        <v>9</v>
      </c>
      <c r="C1065" s="47">
        <f t="shared" si="2171"/>
        <v>89</v>
      </c>
      <c r="E1065" s="47">
        <f t="shared" ref="E1065" si="2176">plan_id</f>
        <v>25</v>
      </c>
      <c r="F1065" s="47">
        <f t="shared" ca="1" si="2147"/>
        <v>2006</v>
      </c>
      <c r="G1065" s="47">
        <f t="shared" ref="G1065" ca="1" si="2177">VLOOKUP(INDIRECT(CHAR(39)&amp;$A1065&amp;CHAR(39)&amp;"!r2c"&amp;$C1065,0),variables,2,0)</f>
        <v>10824</v>
      </c>
      <c r="H1065" s="50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3">
      <c r="A1066" s="47" t="s">
        <v>297</v>
      </c>
      <c r="B1066" s="47">
        <f t="shared" si="2133"/>
        <v>9</v>
      </c>
      <c r="C1066" s="47">
        <f t="shared" si="2171"/>
        <v>90</v>
      </c>
      <c r="E1066" s="47">
        <f t="shared" ref="E1066" si="2178">plan_id</f>
        <v>25</v>
      </c>
      <c r="F1066" s="47">
        <f t="shared" ca="1" si="2147"/>
        <v>2006</v>
      </c>
      <c r="G1066" s="47">
        <f t="shared" ref="G1066" ca="1" si="2179">VLOOKUP(INDIRECT(CHAR(39)&amp;$A1066&amp;CHAR(39)&amp;"!r2c"&amp;$C1066,0),variables,2,0)</f>
        <v>10825</v>
      </c>
      <c r="H1066" s="50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x14ac:dyDescent="0.3">
      <c r="A1067" s="47" t="s">
        <v>297</v>
      </c>
      <c r="B1067" s="47">
        <f t="shared" si="2133"/>
        <v>9</v>
      </c>
      <c r="C1067" s="47">
        <f t="shared" si="2171"/>
        <v>91</v>
      </c>
      <c r="E1067" s="47">
        <f t="shared" ref="E1067" si="2180">plan_id</f>
        <v>25</v>
      </c>
      <c r="F1067" s="47">
        <f t="shared" ca="1" si="2147"/>
        <v>2006</v>
      </c>
      <c r="G1067" s="47">
        <f t="shared" ref="G1067" ca="1" si="2181">VLOOKUP(INDIRECT(CHAR(39)&amp;$A1067&amp;CHAR(39)&amp;"!r2c"&amp;$C1067,0),variables,2,0)</f>
        <v>10826</v>
      </c>
      <c r="H1067" s="50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0</v>
      </c>
    </row>
    <row r="1068" spans="1:8" x14ac:dyDescent="0.3">
      <c r="A1068" s="47" t="s">
        <v>297</v>
      </c>
      <c r="B1068" s="47">
        <f t="shared" si="2133"/>
        <v>9</v>
      </c>
      <c r="C1068" s="47">
        <f t="shared" si="2171"/>
        <v>92</v>
      </c>
      <c r="E1068" s="47">
        <f t="shared" ref="E1068" si="2182">plan_id</f>
        <v>25</v>
      </c>
      <c r="F1068" s="47">
        <f t="shared" ca="1" si="2147"/>
        <v>2006</v>
      </c>
      <c r="G1068" s="47">
        <f t="shared" ref="G1068" ca="1" si="2183">VLOOKUP(INDIRECT(CHAR(39)&amp;$A1068&amp;CHAR(39)&amp;"!r2c"&amp;$C1068,0),variables,2,0)</f>
        <v>10828</v>
      </c>
      <c r="H1068" s="50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3">
      <c r="A1069" s="47" t="s">
        <v>297</v>
      </c>
      <c r="B1069" s="47">
        <f t="shared" si="2133"/>
        <v>9</v>
      </c>
      <c r="C1069" s="47">
        <f t="shared" si="2171"/>
        <v>93</v>
      </c>
      <c r="E1069" s="47">
        <f t="shared" ref="E1069" si="2184">plan_id</f>
        <v>25</v>
      </c>
      <c r="F1069" s="47">
        <f t="shared" ca="1" si="2147"/>
        <v>2006</v>
      </c>
      <c r="G1069" s="47">
        <f t="shared" ref="G1069" ca="1" si="2185">VLOOKUP(INDIRECT(CHAR(39)&amp;$A1069&amp;CHAR(39)&amp;"!r2c"&amp;$C1069,0),variables,2,0)</f>
        <v>10827</v>
      </c>
      <c r="H1069" s="50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-216579000</v>
      </c>
    </row>
    <row r="1070" spans="1:8" x14ac:dyDescent="0.3">
      <c r="A1070" s="47" t="s">
        <v>297</v>
      </c>
      <c r="B1070" s="47">
        <f t="shared" ref="B1070:B1133" si="2186">B1005+1</f>
        <v>10</v>
      </c>
      <c r="C1070" s="47">
        <f t="shared" si="2171"/>
        <v>3</v>
      </c>
      <c r="E1070" s="47">
        <f t="shared" ref="E1070" si="2187">plan_id</f>
        <v>25</v>
      </c>
      <c r="F1070" s="47">
        <f t="shared" ca="1" si="2147"/>
        <v>2007</v>
      </c>
      <c r="G1070" s="47">
        <f t="shared" ref="G1070" ca="1" si="2188">VLOOKUP(INDIRECT(CHAR(39)&amp;$A1070&amp;CHAR(39)&amp;"!r2c"&amp;$C1070,0),variables,2,0)</f>
        <v>10703</v>
      </c>
      <c r="H1070" s="50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2010</v>
      </c>
    </row>
    <row r="1071" spans="1:8" x14ac:dyDescent="0.3">
      <c r="A1071" s="47" t="s">
        <v>297</v>
      </c>
      <c r="B1071" s="47">
        <f t="shared" si="2186"/>
        <v>10</v>
      </c>
      <c r="C1071" s="47">
        <f t="shared" si="2171"/>
        <v>4</v>
      </c>
      <c r="E1071" s="47">
        <f t="shared" ref="E1071" si="2189">plan_id</f>
        <v>25</v>
      </c>
      <c r="F1071" s="47">
        <f t="shared" ca="1" si="2147"/>
        <v>2007</v>
      </c>
      <c r="G1071" s="47">
        <f t="shared" ref="G1071" ca="1" si="2190">VLOOKUP(INDIRECT(CHAR(39)&amp;$A1071&amp;CHAR(39)&amp;"!r2c"&amp;$C1071,0),variables,2,0)</f>
        <v>10845</v>
      </c>
      <c r="H1071" s="50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Buck Consultants</v>
      </c>
    </row>
    <row r="1072" spans="1:8" x14ac:dyDescent="0.3">
      <c r="A1072" s="47" t="s">
        <v>297</v>
      </c>
      <c r="B1072" s="47">
        <f t="shared" si="2186"/>
        <v>10</v>
      </c>
      <c r="C1072" s="47">
        <f t="shared" si="2171"/>
        <v>5</v>
      </c>
      <c r="E1072" s="47">
        <f t="shared" ref="E1072" si="2191">plan_id</f>
        <v>25</v>
      </c>
      <c r="F1072" s="47">
        <f t="shared" ca="1" si="2147"/>
        <v>2007</v>
      </c>
      <c r="G1072" s="47">
        <f t="shared" ref="G1072" ca="1" si="2192">VLOOKUP(INDIRECT(CHAR(39)&amp;$A1072&amp;CHAR(39)&amp;"!r2c"&amp;$C1072,0),variables,2,0)</f>
        <v>10924</v>
      </c>
      <c r="H1072" s="50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9.3299999999999994E-2</v>
      </c>
    </row>
    <row r="1073" spans="1:8" x14ac:dyDescent="0.3">
      <c r="A1073" s="47" t="s">
        <v>297</v>
      </c>
      <c r="B1073" s="47">
        <f t="shared" si="2186"/>
        <v>10</v>
      </c>
      <c r="C1073" s="47">
        <f t="shared" si="2171"/>
        <v>6</v>
      </c>
      <c r="E1073" s="47">
        <f t="shared" ref="E1073" si="2193">plan_id</f>
        <v>25</v>
      </c>
      <c r="F1073" s="47">
        <f t="shared" ca="1" si="2147"/>
        <v>2007</v>
      </c>
      <c r="G1073" s="47">
        <f t="shared" ref="G1073" ca="1" si="2194">VLOOKUP(INDIRECT(CHAR(39)&amp;$A1073&amp;CHAR(39)&amp;"!r2c"&amp;$C1073,0),variables,2,0)</f>
        <v>10925</v>
      </c>
      <c r="H1073" s="50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2.9100000000000001E-2</v>
      </c>
    </row>
    <row r="1074" spans="1:8" x14ac:dyDescent="0.3">
      <c r="A1074" s="47" t="s">
        <v>297</v>
      </c>
      <c r="B1074" s="47">
        <f t="shared" si="2186"/>
        <v>10</v>
      </c>
      <c r="C1074" s="47">
        <f t="shared" si="2171"/>
        <v>7</v>
      </c>
      <c r="E1074" s="47">
        <f t="shared" ref="E1074" si="2195">plan_id</f>
        <v>25</v>
      </c>
      <c r="F1074" s="47">
        <f t="shared" ca="1" si="2147"/>
        <v>2007</v>
      </c>
      <c r="G1074" s="47">
        <f t="shared" ref="G1074" ca="1" si="2196">VLOOKUP(INDIRECT(CHAR(39)&amp;$A1074&amp;CHAR(39)&amp;"!r2c"&amp;$C1074,0),variables,2,0)</f>
        <v>10926</v>
      </c>
      <c r="H1074" s="50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6.4199999999999993E-2</v>
      </c>
    </row>
    <row r="1075" spans="1:8" x14ac:dyDescent="0.3">
      <c r="A1075" s="47" t="s">
        <v>297</v>
      </c>
      <c r="B1075" s="47">
        <f t="shared" si="2186"/>
        <v>10</v>
      </c>
      <c r="C1075" s="47">
        <f t="shared" si="2171"/>
        <v>8</v>
      </c>
      <c r="E1075" s="47">
        <f t="shared" ref="E1075" si="2197">plan_id</f>
        <v>25</v>
      </c>
      <c r="F1075" s="47">
        <f t="shared" ca="1" si="2147"/>
        <v>2007</v>
      </c>
      <c r="G1075" s="47">
        <f t="shared" ref="G1075" ca="1" si="2198">VLOOKUP(INDIRECT(CHAR(39)&amp;$A1075&amp;CHAR(39)&amp;"!r2c"&amp;$C1075,0),variables,2,0)</f>
        <v>10704</v>
      </c>
      <c r="H1075" s="50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132419000</v>
      </c>
    </row>
    <row r="1076" spans="1:8" x14ac:dyDescent="0.3">
      <c r="A1076" s="47" t="s">
        <v>297</v>
      </c>
      <c r="B1076" s="47">
        <f t="shared" si="2186"/>
        <v>10</v>
      </c>
      <c r="C1076" s="47">
        <f t="shared" si="2171"/>
        <v>9</v>
      </c>
      <c r="E1076" s="47">
        <f t="shared" ref="E1076" si="2199">plan_id</f>
        <v>25</v>
      </c>
      <c r="F1076" s="47">
        <f t="shared" ca="1" si="2147"/>
        <v>2007</v>
      </c>
      <c r="G1076" s="47">
        <f t="shared" ref="G1076" ca="1" si="2200">VLOOKUP(INDIRECT(CHAR(39)&amp;$A1076&amp;CHAR(39)&amp;"!r2c"&amp;$C1076,0),variables,2,0)</f>
        <v>10928</v>
      </c>
      <c r="H1076" s="50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7.3400000000000007E-2</v>
      </c>
    </row>
    <row r="1077" spans="1:8" x14ac:dyDescent="0.3">
      <c r="A1077" s="47" t="s">
        <v>297</v>
      </c>
      <c r="B1077" s="47">
        <f t="shared" si="2186"/>
        <v>10</v>
      </c>
      <c r="C1077" s="47">
        <f t="shared" si="2171"/>
        <v>10</v>
      </c>
      <c r="E1077" s="47">
        <f t="shared" ref="E1077" si="2201">plan_id</f>
        <v>25</v>
      </c>
      <c r="F1077" s="47">
        <f t="shared" ca="1" si="2147"/>
        <v>2007</v>
      </c>
      <c r="G1077" s="47">
        <f t="shared" ref="G1077" ca="1" si="2202">VLOOKUP(INDIRECT(CHAR(39)&amp;$A1077&amp;CHAR(39)&amp;"!r2c"&amp;$C1077,0),variables,2,0)</f>
        <v>10929</v>
      </c>
      <c r="H1077" s="50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7.3400000000000007E-2</v>
      </c>
    </row>
    <row r="1078" spans="1:8" x14ac:dyDescent="0.3">
      <c r="A1078" s="47" t="s">
        <v>297</v>
      </c>
      <c r="B1078" s="47">
        <f t="shared" si="2186"/>
        <v>10</v>
      </c>
      <c r="C1078" s="47">
        <f t="shared" si="2171"/>
        <v>11</v>
      </c>
      <c r="E1078" s="47">
        <f t="shared" ref="E1078" si="2203">plan_id</f>
        <v>25</v>
      </c>
      <c r="F1078" s="47">
        <f t="shared" ca="1" si="2147"/>
        <v>2007</v>
      </c>
      <c r="G1078" s="47">
        <f t="shared" ref="G1078" ca="1" si="2204">VLOOKUP(INDIRECT(CHAR(39)&amp;$A1078&amp;CHAR(39)&amp;"!r2c"&amp;$C1078,0),variables,2,0)</f>
        <v>10930</v>
      </c>
      <c r="H1078" s="50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3">
      <c r="A1079" s="47" t="s">
        <v>297</v>
      </c>
      <c r="B1079" s="47">
        <f t="shared" si="2186"/>
        <v>10</v>
      </c>
      <c r="C1079" s="47">
        <f t="shared" si="2171"/>
        <v>12</v>
      </c>
      <c r="E1079" s="47">
        <f t="shared" ref="E1079" si="2205">plan_id</f>
        <v>25</v>
      </c>
      <c r="F1079" s="47">
        <f t="shared" ca="1" si="2147"/>
        <v>2007</v>
      </c>
      <c r="G1079" s="47">
        <f t="shared" ref="G1079" ca="1" si="2206">VLOOKUP(INDIRECT(CHAR(39)&amp;$A1079&amp;CHAR(39)&amp;"!r2c"&amp;$C1079,0),variables,2,0)</f>
        <v>10705</v>
      </c>
      <c r="H1079" s="50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71023000</v>
      </c>
    </row>
    <row r="1080" spans="1:8" x14ac:dyDescent="0.3">
      <c r="A1080" s="47" t="s">
        <v>297</v>
      </c>
      <c r="B1080" s="47">
        <f t="shared" si="2186"/>
        <v>10</v>
      </c>
      <c r="C1080" s="47">
        <f t="shared" si="2171"/>
        <v>13</v>
      </c>
      <c r="E1080" s="47">
        <f t="shared" ref="E1080" si="2207">plan_id</f>
        <v>25</v>
      </c>
      <c r="F1080" s="47">
        <f t="shared" ca="1" si="2147"/>
        <v>2007</v>
      </c>
      <c r="G1080" s="47">
        <f t="shared" ref="G1080" ca="1" si="2208">VLOOKUP(INDIRECT(CHAR(39)&amp;$A1080&amp;CHAR(39)&amp;"!r2c"&amp;$C1080,0),variables,2,0)</f>
        <v>10842</v>
      </c>
      <c r="H1080" s="50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x14ac:dyDescent="0.3">
      <c r="A1081" s="47" t="s">
        <v>297</v>
      </c>
      <c r="B1081" s="47">
        <f t="shared" si="2186"/>
        <v>10</v>
      </c>
      <c r="C1081" s="47">
        <f t="shared" si="2171"/>
        <v>14</v>
      </c>
      <c r="E1081" s="47">
        <f t="shared" ref="E1081" si="2209">plan_id</f>
        <v>25</v>
      </c>
      <c r="F1081" s="47">
        <f t="shared" ca="1" si="2147"/>
        <v>2007</v>
      </c>
      <c r="G1081" s="47">
        <f t="shared" ref="G1081" ca="1" si="2210">VLOOKUP(INDIRECT(CHAR(39)&amp;$A1081&amp;CHAR(39)&amp;"!r2c"&amp;$C1081,0),variables,2,0)</f>
        <v>10843</v>
      </c>
      <c r="H1081" s="50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x14ac:dyDescent="0.3">
      <c r="A1082" s="47" t="s">
        <v>297</v>
      </c>
      <c r="B1082" s="47">
        <f t="shared" si="2186"/>
        <v>10</v>
      </c>
      <c r="C1082" s="47">
        <f t="shared" si="2171"/>
        <v>15</v>
      </c>
      <c r="E1082" s="47">
        <f t="shared" ref="E1082" si="2211">plan_id</f>
        <v>25</v>
      </c>
      <c r="F1082" s="47">
        <f t="shared" ca="1" si="2147"/>
        <v>2007</v>
      </c>
      <c r="G1082" s="47">
        <f t="shared" ref="G1082" ca="1" si="2212">VLOOKUP(INDIRECT(CHAR(39)&amp;$A1082&amp;CHAR(39)&amp;"!r2c"&amp;$C1082,0),variables,2,0)</f>
        <v>10931</v>
      </c>
      <c r="H1082" s="50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0.17399999999999999</v>
      </c>
    </row>
    <row r="1083" spans="1:8" x14ac:dyDescent="0.3">
      <c r="A1083" s="47" t="s">
        <v>297</v>
      </c>
      <c r="B1083" s="47">
        <f t="shared" si="2186"/>
        <v>10</v>
      </c>
      <c r="C1083" s="47">
        <f t="shared" si="2171"/>
        <v>16</v>
      </c>
      <c r="E1083" s="47">
        <f t="shared" ref="E1083" si="2213">plan_id</f>
        <v>25</v>
      </c>
      <c r="F1083" s="47">
        <f t="shared" ca="1" si="2147"/>
        <v>2007</v>
      </c>
      <c r="G1083" s="47">
        <f t="shared" ref="G1083" ca="1" si="2214">VLOOKUP(INDIRECT(CHAR(39)&amp;$A1083&amp;CHAR(39)&amp;"!r2c"&amp;$C1083,0),variables,2,0)</f>
        <v>10932</v>
      </c>
      <c r="H1083" s="50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3">
      <c r="A1084" s="47" t="s">
        <v>297</v>
      </c>
      <c r="B1084" s="47">
        <f t="shared" si="2186"/>
        <v>10</v>
      </c>
      <c r="C1084" s="47">
        <f t="shared" si="2171"/>
        <v>17</v>
      </c>
      <c r="E1084" s="47">
        <f t="shared" ref="E1084" si="2215">plan_id</f>
        <v>25</v>
      </c>
      <c r="F1084" s="47">
        <f t="shared" ca="1" si="2147"/>
        <v>2007</v>
      </c>
      <c r="G1084" s="47">
        <f t="shared" ref="G1084" ca="1" si="2216">VLOOKUP(INDIRECT(CHAR(39)&amp;$A1084&amp;CHAR(39)&amp;"!r2c"&amp;$C1084,0),variables,2,0)</f>
        <v>10933</v>
      </c>
      <c r="H1084" s="50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0.10249999999999999</v>
      </c>
    </row>
    <row r="1085" spans="1:8" x14ac:dyDescent="0.3">
      <c r="A1085" s="47" t="s">
        <v>297</v>
      </c>
      <c r="B1085" s="47">
        <f t="shared" si="2186"/>
        <v>10</v>
      </c>
      <c r="C1085" s="47">
        <f t="shared" si="2171"/>
        <v>18</v>
      </c>
      <c r="E1085" s="47">
        <f t="shared" ref="E1085" si="2217">plan_id</f>
        <v>25</v>
      </c>
      <c r="F1085" s="47">
        <f t="shared" ca="1" si="2147"/>
        <v>2007</v>
      </c>
      <c r="G1085" s="47">
        <f t="shared" ref="G1085" ca="1" si="2218">VLOOKUP(INDIRECT(CHAR(39)&amp;$A1085&amp;CHAR(39)&amp;"!r2c"&amp;$C1085,0),variables,2,0)</f>
        <v>10934</v>
      </c>
      <c r="H1085" s="50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6.4199999999999993E-2</v>
      </c>
    </row>
    <row r="1086" spans="1:8" x14ac:dyDescent="0.3">
      <c r="A1086" s="47" t="s">
        <v>297</v>
      </c>
      <c r="B1086" s="47">
        <f t="shared" si="2186"/>
        <v>10</v>
      </c>
      <c r="C1086" s="47">
        <f t="shared" si="2171"/>
        <v>19</v>
      </c>
      <c r="E1086" s="47">
        <f t="shared" ref="E1086" si="2219">plan_id</f>
        <v>25</v>
      </c>
      <c r="F1086" s="47">
        <f t="shared" ca="1" si="2147"/>
        <v>2007</v>
      </c>
      <c r="G1086" s="47">
        <f t="shared" ref="G1086" ca="1" si="2220">VLOOKUP(INDIRECT(CHAR(39)&amp;$A1086&amp;CHAR(39)&amp;"!r2c"&amp;$C1086,0),variables,2,0)</f>
        <v>10935</v>
      </c>
      <c r="H1086" s="50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Range</v>
      </c>
    </row>
    <row r="1087" spans="1:8" x14ac:dyDescent="0.3">
      <c r="A1087" s="47" t="s">
        <v>297</v>
      </c>
      <c r="B1087" s="47">
        <f t="shared" si="2186"/>
        <v>10</v>
      </c>
      <c r="C1087" s="47">
        <f t="shared" si="2171"/>
        <v>20</v>
      </c>
      <c r="E1087" s="47">
        <f t="shared" ref="E1087" si="2221">plan_id</f>
        <v>25</v>
      </c>
      <c r="F1087" s="47">
        <f t="shared" ca="1" si="2147"/>
        <v>2007</v>
      </c>
      <c r="G1087" s="47">
        <f t="shared" ref="G1087" ca="1" si="2222">VLOOKUP(INDIRECT(CHAR(39)&amp;$A1087&amp;CHAR(39)&amp;"!r2c"&amp;$C1087,0),variables,2,0)</f>
        <v>10937</v>
      </c>
      <c r="H1087" s="50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3">
      <c r="A1088" s="47" t="s">
        <v>297</v>
      </c>
      <c r="B1088" s="47">
        <f t="shared" si="2186"/>
        <v>10</v>
      </c>
      <c r="C1088" s="47">
        <f t="shared" si="2171"/>
        <v>21</v>
      </c>
      <c r="E1088" s="47">
        <f t="shared" ref="E1088" si="2223">plan_id</f>
        <v>25</v>
      </c>
      <c r="F1088" s="47">
        <f t="shared" ca="1" si="2147"/>
        <v>2007</v>
      </c>
      <c r="G1088" s="47">
        <f t="shared" ref="G1088" ca="1" si="2224">VLOOKUP(INDIRECT(CHAR(39)&amp;$A1088&amp;CHAR(39)&amp;"!r2c"&amp;$C1088,0),variables,2,0)</f>
        <v>10938</v>
      </c>
      <c r="H1088" s="50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3">
      <c r="A1089" s="47" t="s">
        <v>297</v>
      </c>
      <c r="B1089" s="47">
        <f t="shared" si="2186"/>
        <v>10</v>
      </c>
      <c r="C1089" s="47">
        <f t="shared" si="2171"/>
        <v>22</v>
      </c>
      <c r="E1089" s="47">
        <f t="shared" ref="E1089" si="2225">plan_id</f>
        <v>25</v>
      </c>
      <c r="F1089" s="47">
        <f t="shared" ca="1" si="2147"/>
        <v>2007</v>
      </c>
      <c r="G1089" s="47">
        <f t="shared" ref="G1089" ca="1" si="2226">VLOOKUP(INDIRECT(CHAR(39)&amp;$A1089&amp;CHAR(39)&amp;"!r2c"&amp;$C1089,0),variables,2,0)</f>
        <v>11007</v>
      </c>
      <c r="H1089" s="50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Police/Fire members- 2% for 10 years, 2.5% for over 10 years ; Others-  2% for 10 years, 2.25% for next 10 years, and 2.5% for service earned on/after 07/01/86. All service before that at 2%.</v>
      </c>
    </row>
    <row r="1090" spans="1:8" x14ac:dyDescent="0.3">
      <c r="A1090" s="47" t="s">
        <v>297</v>
      </c>
      <c r="B1090" s="47">
        <f t="shared" si="2186"/>
        <v>10</v>
      </c>
      <c r="C1090" s="47">
        <f t="shared" si="2171"/>
        <v>23</v>
      </c>
      <c r="E1090" s="47">
        <f t="shared" ref="E1090" si="2227">plan_id</f>
        <v>25</v>
      </c>
      <c r="F1090" s="47">
        <f t="shared" ca="1" si="2147"/>
        <v>2007</v>
      </c>
      <c r="G1090" s="47">
        <f t="shared" ref="G1090" ca="1" si="2228">VLOOKUP(INDIRECT(CHAR(39)&amp;$A1090&amp;CHAR(39)&amp;"!r2c"&amp;$C1090,0),variables,2,0)</f>
        <v>10941</v>
      </c>
      <c r="H1090" s="50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Yes</v>
      </c>
    </row>
    <row r="1091" spans="1:8" x14ac:dyDescent="0.3">
      <c r="A1091" s="47" t="s">
        <v>297</v>
      </c>
      <c r="B1091" s="47">
        <f t="shared" si="2186"/>
        <v>10</v>
      </c>
      <c r="C1091" s="47">
        <f t="shared" si="2171"/>
        <v>24</v>
      </c>
      <c r="E1091" s="47">
        <f t="shared" ref="E1091" si="2229">plan_id</f>
        <v>25</v>
      </c>
      <c r="F1091" s="47">
        <f t="shared" ca="1" si="2147"/>
        <v>2007</v>
      </c>
      <c r="G1091" s="47">
        <f t="shared" ref="G1091" ca="1" si="2230">VLOOKUP(INDIRECT(CHAR(39)&amp;$A1091&amp;CHAR(39)&amp;"!r2c"&amp;$C1091,0),variables,2,0)</f>
        <v>10942</v>
      </c>
      <c r="H1091" s="50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0</v>
      </c>
    </row>
    <row r="1092" spans="1:8" x14ac:dyDescent="0.3">
      <c r="A1092" s="47" t="s">
        <v>297</v>
      </c>
      <c r="B1092" s="47">
        <f t="shared" si="2186"/>
        <v>10</v>
      </c>
      <c r="C1092" s="47">
        <f t="shared" si="2171"/>
        <v>25</v>
      </c>
      <c r="E1092" s="47">
        <f t="shared" ref="E1092" si="2231">plan_id</f>
        <v>25</v>
      </c>
      <c r="F1092" s="47">
        <f t="shared" ca="1" si="2147"/>
        <v>2007</v>
      </c>
      <c r="G1092" s="47">
        <f t="shared" ref="G1092" ca="1" si="2232">VLOOKUP(INDIRECT(CHAR(39)&amp;$A1092&amp;CHAR(39)&amp;"!r2c"&amp;$C1092,0),variables,2,0)</f>
        <v>10701</v>
      </c>
      <c r="H1092" s="50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</v>
      </c>
    </row>
    <row r="1093" spans="1:8" x14ac:dyDescent="0.3">
      <c r="A1093" s="47" t="s">
        <v>297</v>
      </c>
      <c r="B1093" s="47">
        <f t="shared" si="2186"/>
        <v>10</v>
      </c>
      <c r="C1093" s="47">
        <f t="shared" si="2171"/>
        <v>26</v>
      </c>
      <c r="E1093" s="47">
        <f t="shared" ref="E1093" si="2233">plan_id</f>
        <v>25</v>
      </c>
      <c r="F1093" s="47">
        <f t="shared" ca="1" si="2147"/>
        <v>2007</v>
      </c>
      <c r="G1093" s="47">
        <f t="shared" ref="G1093" ca="1" si="2234">VLOOKUP(INDIRECT(CHAR(39)&amp;$A1093&amp;CHAR(39)&amp;"!r2c"&amp;$C1093,0),variables,2,0)</f>
        <v>10702</v>
      </c>
      <c r="H1093" s="50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3">
      <c r="A1094" s="47" t="s">
        <v>297</v>
      </c>
      <c r="B1094" s="47">
        <f t="shared" si="2186"/>
        <v>10</v>
      </c>
      <c r="C1094" s="47">
        <f t="shared" si="2171"/>
        <v>27</v>
      </c>
      <c r="E1094" s="47">
        <f t="shared" ref="E1094" si="2235">plan_id</f>
        <v>25</v>
      </c>
      <c r="F1094" s="47">
        <f t="shared" ca="1" si="2147"/>
        <v>2007</v>
      </c>
      <c r="G1094" s="47">
        <f t="shared" ref="G1094" ca="1" si="2236">VLOOKUP(INDIRECT(CHAR(39)&amp;$A1094&amp;CHAR(39)&amp;"!r2c"&amp;$C1094,0),variables,2,0)</f>
        <v>10943</v>
      </c>
      <c r="H1094" s="50" t="str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 xml:space="preserve">Higher of 10% of base benefits or $50 </v>
      </c>
    </row>
    <row r="1095" spans="1:8" x14ac:dyDescent="0.3">
      <c r="A1095" s="47" t="s">
        <v>297</v>
      </c>
      <c r="B1095" s="47">
        <f t="shared" si="2186"/>
        <v>10</v>
      </c>
      <c r="C1095" s="47">
        <f t="shared" si="2171"/>
        <v>28</v>
      </c>
      <c r="E1095" s="47">
        <f t="shared" ref="E1095" si="2237">plan_id</f>
        <v>25</v>
      </c>
      <c r="F1095" s="47">
        <f t="shared" ca="1" si="2147"/>
        <v>2007</v>
      </c>
      <c r="G1095" s="47">
        <f t="shared" ref="G1095" ca="1" si="2238">VLOOKUP(INDIRECT(CHAR(39)&amp;$A1095&amp;CHAR(39)&amp;"!r2c"&amp;$C1095,0),variables,2,0)</f>
        <v>10944</v>
      </c>
      <c r="H1095" s="50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</row>
    <row r="1096" spans="1:8" x14ac:dyDescent="0.3">
      <c r="A1096" s="47" t="s">
        <v>297</v>
      </c>
      <c r="B1096" s="47">
        <f t="shared" si="2186"/>
        <v>10</v>
      </c>
      <c r="C1096" s="47">
        <f t="shared" si="2171"/>
        <v>29</v>
      </c>
      <c r="E1096" s="47">
        <f t="shared" ref="E1096" si="2239">plan_id</f>
        <v>25</v>
      </c>
      <c r="F1096" s="47">
        <f t="shared" ca="1" si="2147"/>
        <v>2007</v>
      </c>
      <c r="G1096" s="47">
        <f t="shared" ref="G1096" ca="1" si="2240">VLOOKUP(INDIRECT(CHAR(39)&amp;$A1096&amp;CHAR(39)&amp;"!r2c"&amp;$C1096,0),variables,2,0)</f>
        <v>10945</v>
      </c>
      <c r="H1096" s="50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x14ac:dyDescent="0.3">
      <c r="A1097" s="47" t="s">
        <v>297</v>
      </c>
      <c r="B1097" s="47">
        <f t="shared" si="2186"/>
        <v>10</v>
      </c>
      <c r="C1097" s="47">
        <f t="shared" si="2171"/>
        <v>30</v>
      </c>
      <c r="E1097" s="47">
        <f t="shared" ref="E1097" si="2241">plan_id</f>
        <v>25</v>
      </c>
      <c r="F1097" s="47">
        <f t="shared" ca="1" si="2147"/>
        <v>2007</v>
      </c>
      <c r="G1097" s="47">
        <f t="shared" ref="G1097" ca="1" si="2242">VLOOKUP(INDIRECT(CHAR(39)&amp;$A1097&amp;CHAR(39)&amp;"!r2c"&amp;$C1097,0),variables,2,0)</f>
        <v>10947</v>
      </c>
      <c r="H1097" s="50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x14ac:dyDescent="0.3">
      <c r="A1098" s="47" t="s">
        <v>297</v>
      </c>
      <c r="B1098" s="47">
        <f t="shared" si="2186"/>
        <v>10</v>
      </c>
      <c r="C1098" s="47">
        <f t="shared" si="2171"/>
        <v>31</v>
      </c>
      <c r="E1098" s="47">
        <f t="shared" ref="E1098" si="2243">plan_id</f>
        <v>25</v>
      </c>
      <c r="F1098" s="47">
        <f t="shared" ca="1" si="2147"/>
        <v>2007</v>
      </c>
      <c r="G1098" s="47">
        <f t="shared" ref="G1098" ca="1" si="2244">VLOOKUP(INDIRECT(CHAR(39)&amp;$A1098&amp;CHAR(39)&amp;"!r2c"&amp;$C1098,0),variables,2,0)</f>
        <v>10948</v>
      </c>
      <c r="H1098" s="50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Yes</v>
      </c>
    </row>
    <row r="1099" spans="1:8" x14ac:dyDescent="0.3">
      <c r="A1099" s="47" t="s">
        <v>297</v>
      </c>
      <c r="B1099" s="47">
        <f t="shared" si="2186"/>
        <v>10</v>
      </c>
      <c r="C1099" s="47">
        <f t="shared" si="2171"/>
        <v>32</v>
      </c>
      <c r="E1099" s="47">
        <f t="shared" ref="E1099" si="2245">plan_id</f>
        <v>25</v>
      </c>
      <c r="F1099" s="47">
        <f t="shared" ca="1" si="2147"/>
        <v>2007</v>
      </c>
      <c r="G1099" s="47">
        <f t="shared" ref="G1099" ca="1" si="2246">VLOOKUP(INDIRECT(CHAR(39)&amp;$A1099&amp;CHAR(39)&amp;"!r2c"&amp;$C1099,0),variables,2,0)</f>
        <v>10949</v>
      </c>
      <c r="H1099" s="50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x14ac:dyDescent="0.3">
      <c r="A1100" s="47" t="s">
        <v>297</v>
      </c>
      <c r="B1100" s="47">
        <f t="shared" si="2186"/>
        <v>10</v>
      </c>
      <c r="C1100" s="47">
        <f t="shared" si="2171"/>
        <v>33</v>
      </c>
      <c r="E1100" s="47">
        <f t="shared" ref="E1100" si="2247">plan_id</f>
        <v>25</v>
      </c>
      <c r="F1100" s="47">
        <f t="shared" ca="1" si="2147"/>
        <v>2007</v>
      </c>
      <c r="G1100" s="47">
        <f t="shared" ref="G1100" ca="1" si="2248">VLOOKUP(INDIRECT(CHAR(39)&amp;$A1100&amp;CHAR(39)&amp;"!r2c"&amp;$C1100,0),variables,2,0)</f>
        <v>10951</v>
      </c>
      <c r="H1100" s="50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No</v>
      </c>
    </row>
    <row r="1101" spans="1:8" x14ac:dyDescent="0.3">
      <c r="A1101" s="47" t="s">
        <v>297</v>
      </c>
      <c r="B1101" s="47">
        <f t="shared" si="2186"/>
        <v>10</v>
      </c>
      <c r="C1101" s="47">
        <f t="shared" si="2171"/>
        <v>34</v>
      </c>
      <c r="E1101" s="47">
        <f t="shared" ref="E1101" si="2249">plan_id</f>
        <v>25</v>
      </c>
      <c r="F1101" s="47">
        <f t="shared" ca="1" si="2147"/>
        <v>2007</v>
      </c>
      <c r="G1101" s="47">
        <f t="shared" ref="G1101" ca="1" si="2250">VLOOKUP(INDIRECT(CHAR(39)&amp;$A1101&amp;CHAR(39)&amp;"!r2c"&amp;$C1101,0),variables,2,0)</f>
        <v>10950</v>
      </c>
      <c r="H1101" s="50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Yes</v>
      </c>
    </row>
    <row r="1102" spans="1:8" x14ac:dyDescent="0.3">
      <c r="A1102" s="47" t="s">
        <v>297</v>
      </c>
      <c r="B1102" s="47">
        <f t="shared" si="2186"/>
        <v>10</v>
      </c>
      <c r="C1102" s="47">
        <f t="shared" si="2171"/>
        <v>35</v>
      </c>
      <c r="E1102" s="47">
        <f t="shared" ref="E1102" si="2251">plan_id</f>
        <v>25</v>
      </c>
      <c r="F1102" s="47">
        <f t="shared" ca="1" si="2147"/>
        <v>2007</v>
      </c>
      <c r="G1102" s="47">
        <f t="shared" ref="G1102" ca="1" si="2252">VLOOKUP(INDIRECT(CHAR(39)&amp;$A1102&amp;CHAR(39)&amp;"!r2c"&amp;$C1102,0),variables,2,0)</f>
        <v>10954</v>
      </c>
      <c r="H1102" s="50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3.5000000000000003E-2</v>
      </c>
    </row>
    <row r="1103" spans="1:8" x14ac:dyDescent="0.3">
      <c r="A1103" s="47" t="s">
        <v>297</v>
      </c>
      <c r="B1103" s="47">
        <f t="shared" si="2186"/>
        <v>10</v>
      </c>
      <c r="C1103" s="47">
        <f t="shared" si="2171"/>
        <v>36</v>
      </c>
      <c r="E1103" s="47">
        <f t="shared" ref="E1103" si="2253">plan_id</f>
        <v>25</v>
      </c>
      <c r="F1103" s="47">
        <f t="shared" ca="1" si="2147"/>
        <v>2007</v>
      </c>
      <c r="G1103" s="47">
        <f t="shared" ref="G1103" ca="1" si="2254">VLOOKUP(INDIRECT(CHAR(39)&amp;$A1103&amp;CHAR(39)&amp;"!r2c"&amp;$C1103,0),variables,2,0)</f>
        <v>10955</v>
      </c>
      <c r="H1103" s="50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8.2500000000000004E-2</v>
      </c>
    </row>
    <row r="1104" spans="1:8" x14ac:dyDescent="0.3">
      <c r="A1104" s="47" t="s">
        <v>297</v>
      </c>
      <c r="B1104" s="47">
        <f t="shared" si="2186"/>
        <v>10</v>
      </c>
      <c r="C1104" s="47">
        <f t="shared" si="2171"/>
        <v>37</v>
      </c>
      <c r="E1104" s="47">
        <f t="shared" ref="E1104" si="2255">plan_id</f>
        <v>25</v>
      </c>
      <c r="F1104" s="47">
        <f t="shared" ca="1" si="2147"/>
        <v>2007</v>
      </c>
      <c r="G1104" s="47">
        <f t="shared" ref="G1104" ca="1" si="2256">VLOOKUP(INDIRECT(CHAR(39)&amp;$A1104&amp;CHAR(39)&amp;"!r2c"&amp;$C1104,0),variables,2,0)</f>
        <v>10956</v>
      </c>
      <c r="H1104" s="50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0.04</v>
      </c>
    </row>
    <row r="1105" spans="1:8" x14ac:dyDescent="0.3">
      <c r="A1105" s="47" t="s">
        <v>297</v>
      </c>
      <c r="B1105" s="47">
        <f t="shared" si="2186"/>
        <v>10</v>
      </c>
      <c r="C1105" s="47">
        <f t="shared" si="2171"/>
        <v>38</v>
      </c>
      <c r="E1105" s="47">
        <f t="shared" ref="E1105" si="2257">plan_id</f>
        <v>25</v>
      </c>
      <c r="F1105" s="47">
        <f t="shared" ca="1" si="2147"/>
        <v>2007</v>
      </c>
      <c r="G1105" s="47">
        <f t="shared" ref="G1105" ca="1" si="2258">VLOOKUP(INDIRECT(CHAR(39)&amp;$A1105&amp;CHAR(39)&amp;"!r2c"&amp;$C1105,0),variables,2,0)</f>
        <v>10959</v>
      </c>
      <c r="H1105" s="50" t="str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Peace Officer/Firefighter: Merit – 2.5%/yr for the first 6 yrs of employment, 0.5% thereafter; Productivity – 0.5%/yr; Others: Merit grading down – 5.5% to 1.5% after 5yrs; &gt;6 yrs of service - 1.0% to 0%; Productivity – 0.5%/yr</v>
      </c>
    </row>
    <row r="1106" spans="1:8" x14ac:dyDescent="0.3">
      <c r="A1106" s="47" t="s">
        <v>297</v>
      </c>
      <c r="B1106" s="47">
        <f t="shared" si="2186"/>
        <v>10</v>
      </c>
      <c r="C1106" s="47">
        <f t="shared" si="2171"/>
        <v>39</v>
      </c>
      <c r="E1106" s="47">
        <f t="shared" ref="E1106" si="2259">plan_id</f>
        <v>25</v>
      </c>
      <c r="F1106" s="47">
        <f t="shared" ca="1" si="2147"/>
        <v>2007</v>
      </c>
      <c r="G1106" s="47">
        <f t="shared" ref="G1106" ca="1" si="2260">VLOOKUP(INDIRECT(CHAR(39)&amp;$A1106&amp;CHAR(39)&amp;"!r2c"&amp;$C1106,0),variables,2,0)</f>
        <v>10962</v>
      </c>
      <c r="H1106" s="50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 No 92</v>
      </c>
    </row>
    <row r="1107" spans="1:8" x14ac:dyDescent="0.3">
      <c r="A1107" s="47" t="s">
        <v>297</v>
      </c>
      <c r="B1107" s="47">
        <f t="shared" si="2186"/>
        <v>10</v>
      </c>
      <c r="C1107" s="47">
        <f t="shared" si="2171"/>
        <v>40</v>
      </c>
      <c r="E1107" s="47">
        <f t="shared" ref="E1107" si="2261">plan_id</f>
        <v>25</v>
      </c>
      <c r="F1107" s="47">
        <f t="shared" ca="1" si="2147"/>
        <v>2007</v>
      </c>
      <c r="G1107" s="47">
        <f t="shared" ref="G1107" ca="1" si="2262">VLOOKUP(INDIRECT(CHAR(39)&amp;$A1107&amp;CHAR(39)&amp;"!r2c"&amp;$C1107,0),variables,2,0)</f>
        <v>10964</v>
      </c>
      <c r="H1107" s="50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 no.94 &amp; 95</v>
      </c>
    </row>
    <row r="1108" spans="1:8" x14ac:dyDescent="0.3">
      <c r="A1108" s="47" t="s">
        <v>297</v>
      </c>
      <c r="B1108" s="47">
        <f t="shared" si="2186"/>
        <v>10</v>
      </c>
      <c r="C1108" s="47">
        <f t="shared" si="2171"/>
        <v>41</v>
      </c>
      <c r="E1108" s="47">
        <f t="shared" ref="E1108" si="2263">plan_id</f>
        <v>25</v>
      </c>
      <c r="F1108" s="47">
        <f t="shared" ca="1" si="2147"/>
        <v>2007</v>
      </c>
      <c r="G1108" s="47">
        <f t="shared" ref="G1108" ca="1" si="2264">VLOOKUP(INDIRECT(CHAR(39)&amp;$A1108&amp;CHAR(39)&amp;"!r2c"&amp;$C1108,0),variables,2,0)</f>
        <v>10967</v>
      </c>
      <c r="H1108" s="50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1994 Group Annuity Mortality Basic table</v>
      </c>
    </row>
    <row r="1109" spans="1:8" x14ac:dyDescent="0.3">
      <c r="A1109" s="47" t="s">
        <v>297</v>
      </c>
      <c r="B1109" s="47">
        <f t="shared" si="2186"/>
        <v>10</v>
      </c>
      <c r="C1109" s="47">
        <f t="shared" si="2171"/>
        <v>42</v>
      </c>
      <c r="E1109" s="47">
        <f t="shared" ref="E1109" si="2265">plan_id</f>
        <v>25</v>
      </c>
      <c r="F1109" s="47">
        <f t="shared" ca="1" si="2147"/>
        <v>2007</v>
      </c>
      <c r="G1109" s="47">
        <f t="shared" ref="G1109" ca="1" si="2266">VLOOKUP(INDIRECT(CHAR(39)&amp;$A1109&amp;CHAR(39)&amp;"!r2c"&amp;$C1109,0),variables,2,0)</f>
        <v>10968</v>
      </c>
      <c r="H1109" s="50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1994</v>
      </c>
    </row>
    <row r="1110" spans="1:8" x14ac:dyDescent="0.3">
      <c r="A1110" s="47" t="s">
        <v>297</v>
      </c>
      <c r="B1110" s="47">
        <f t="shared" si="2186"/>
        <v>10</v>
      </c>
      <c r="C1110" s="47">
        <f t="shared" si="2171"/>
        <v>43</v>
      </c>
      <c r="E1110" s="47">
        <f t="shared" ref="E1110" si="2267">plan_id</f>
        <v>25</v>
      </c>
      <c r="F1110" s="47">
        <f t="shared" ca="1" si="2147"/>
        <v>2007</v>
      </c>
      <c r="G1110" s="47">
        <f t="shared" ref="G1110" ca="1" si="2268">VLOOKUP(INDIRECT(CHAR(39)&amp;$A1110&amp;CHAR(39)&amp;"!r2c"&amp;$C1110,0),variables,2,0)</f>
        <v>10969</v>
      </c>
      <c r="H1110" s="50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3">
      <c r="A1111" s="47" t="s">
        <v>297</v>
      </c>
      <c r="B1111" s="47">
        <f t="shared" si="2186"/>
        <v>10</v>
      </c>
      <c r="C1111" s="47">
        <f t="shared" si="2171"/>
        <v>44</v>
      </c>
      <c r="E1111" s="47">
        <f t="shared" ref="E1111" si="2269">plan_id</f>
        <v>25</v>
      </c>
      <c r="F1111" s="47">
        <f t="shared" ca="1" si="2147"/>
        <v>2007</v>
      </c>
      <c r="G1111" s="47">
        <f t="shared" ref="G1111" ca="1" si="2270">VLOOKUP(INDIRECT(CHAR(39)&amp;$A1111&amp;CHAR(39)&amp;"!r2c"&amp;$C1111,0),variables,2,0)</f>
        <v>10970</v>
      </c>
      <c r="H1111" s="50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</row>
    <row r="1112" spans="1:8" x14ac:dyDescent="0.3">
      <c r="A1112" s="47" t="s">
        <v>297</v>
      </c>
      <c r="B1112" s="47">
        <f t="shared" si="2186"/>
        <v>10</v>
      </c>
      <c r="C1112" s="47">
        <f t="shared" si="2171"/>
        <v>45</v>
      </c>
      <c r="E1112" s="47">
        <f t="shared" ref="E1112" si="2271">plan_id</f>
        <v>25</v>
      </c>
      <c r="F1112" s="47">
        <f t="shared" ca="1" si="2147"/>
        <v>2007</v>
      </c>
      <c r="G1112" s="47">
        <f t="shared" ref="G1112" ca="1" si="2272">VLOOKUP(INDIRECT(CHAR(39)&amp;$A1112&amp;CHAR(39)&amp;"!r2c"&amp;$C1112,0),variables,2,0)</f>
        <v>10971</v>
      </c>
      <c r="H1112" s="50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x14ac:dyDescent="0.3">
      <c r="A1113" s="47" t="s">
        <v>297</v>
      </c>
      <c r="B1113" s="47">
        <f t="shared" si="2186"/>
        <v>10</v>
      </c>
      <c r="C1113" s="47">
        <f t="shared" si="2171"/>
        <v>46</v>
      </c>
      <c r="E1113" s="47">
        <f t="shared" ref="E1113" si="2273">plan_id</f>
        <v>25</v>
      </c>
      <c r="F1113" s="47">
        <f t="shared" ca="1" si="2147"/>
        <v>2007</v>
      </c>
      <c r="G1113" s="47">
        <f t="shared" ref="G1113" ca="1" si="2274">VLOOKUP(INDIRECT(CHAR(39)&amp;$A1113&amp;CHAR(39)&amp;"!r2c"&amp;$C1113,0),variables,2,0)</f>
        <v>10972</v>
      </c>
      <c r="H1113" s="50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dollar, closed</v>
      </c>
    </row>
    <row r="1114" spans="1:8" x14ac:dyDescent="0.3">
      <c r="A1114" s="47" t="s">
        <v>297</v>
      </c>
      <c r="B1114" s="47">
        <f t="shared" si="2186"/>
        <v>10</v>
      </c>
      <c r="C1114" s="47">
        <f t="shared" si="2171"/>
        <v>47</v>
      </c>
      <c r="E1114" s="47">
        <f t="shared" ref="E1114" si="2275">plan_id</f>
        <v>25</v>
      </c>
      <c r="F1114" s="47">
        <f t="shared" ca="1" si="2147"/>
        <v>2007</v>
      </c>
      <c r="G1114" s="47">
        <f t="shared" ref="G1114" ca="1" si="2276">VLOOKUP(INDIRECT(CHAR(39)&amp;$A1114&amp;CHAR(39)&amp;"!r2c"&amp;$C1114,0),variables,2,0)</f>
        <v>10973</v>
      </c>
      <c r="H1114" s="50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21 years</v>
      </c>
    </row>
    <row r="1115" spans="1:8" x14ac:dyDescent="0.3">
      <c r="A1115" s="47" t="s">
        <v>297</v>
      </c>
      <c r="B1115" s="47">
        <f t="shared" si="2186"/>
        <v>10</v>
      </c>
      <c r="C1115" s="47">
        <f t="shared" si="2171"/>
        <v>48</v>
      </c>
      <c r="E1115" s="47">
        <f t="shared" ref="E1115" si="2277">plan_id</f>
        <v>25</v>
      </c>
      <c r="F1115" s="47">
        <f t="shared" ca="1" si="2147"/>
        <v>2007</v>
      </c>
      <c r="G1115" s="47">
        <f t="shared" ref="G1115" ca="1" si="2278">VLOOKUP(INDIRECT(CHAR(39)&amp;$A1115&amp;CHAR(39)&amp;"!r2c"&amp;$C1115,0),variables,2,0)</f>
        <v>10975</v>
      </c>
      <c r="H1115" s="50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EAN</v>
      </c>
    </row>
    <row r="1116" spans="1:8" x14ac:dyDescent="0.3">
      <c r="A1116" s="47" t="s">
        <v>297</v>
      </c>
      <c r="B1116" s="47">
        <f t="shared" si="2186"/>
        <v>10</v>
      </c>
      <c r="C1116" s="47">
        <f t="shared" si="2171"/>
        <v>49</v>
      </c>
      <c r="E1116" s="47">
        <f t="shared" ref="E1116" si="2279">plan_id</f>
        <v>25</v>
      </c>
      <c r="F1116" s="47">
        <f t="shared" ca="1" si="2147"/>
        <v>2007</v>
      </c>
      <c r="G1116" s="47">
        <f t="shared" ref="G1116" ca="1" si="2280">VLOOKUP(INDIRECT(CHAR(39)&amp;$A1116&amp;CHAR(39)&amp;"!r2c"&amp;$C1116,0),variables,2,0)</f>
        <v>10976</v>
      </c>
      <c r="H1116" s="50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8.2500000000000004E-2</v>
      </c>
    </row>
    <row r="1117" spans="1:8" x14ac:dyDescent="0.3">
      <c r="A1117" s="47" t="s">
        <v>297</v>
      </c>
      <c r="B1117" s="47">
        <f t="shared" si="2186"/>
        <v>10</v>
      </c>
      <c r="C1117" s="47">
        <f t="shared" si="2171"/>
        <v>50</v>
      </c>
      <c r="E1117" s="47">
        <f t="shared" ref="E1117" si="2281">plan_id</f>
        <v>25</v>
      </c>
      <c r="F1117" s="47">
        <f t="shared" ca="1" si="2147"/>
        <v>2007</v>
      </c>
      <c r="G1117" s="47">
        <f t="shared" ref="G1117" ca="1" si="2282">VLOOKUP(INDIRECT(CHAR(39)&amp;$A1117&amp;CHAR(39)&amp;"!r2c"&amp;$C1117,0),variables,2,0)</f>
        <v>10977</v>
      </c>
      <c r="H1117" s="50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</row>
    <row r="1118" spans="1:8" x14ac:dyDescent="0.3">
      <c r="A1118" s="47" t="s">
        <v>297</v>
      </c>
      <c r="B1118" s="47">
        <f t="shared" si="2186"/>
        <v>10</v>
      </c>
      <c r="C1118" s="47">
        <f t="shared" si="2171"/>
        <v>51</v>
      </c>
      <c r="E1118" s="47">
        <f t="shared" ref="E1118" si="2283">plan_id</f>
        <v>25</v>
      </c>
      <c r="F1118" s="47">
        <f t="shared" ca="1" si="2147"/>
        <v>2007</v>
      </c>
      <c r="G1118" s="47">
        <f t="shared" ref="G1118" ca="1" si="2284">VLOOKUP(INDIRECT(CHAR(39)&amp;$A1118&amp;CHAR(39)&amp;"!r2c"&amp;$C1118,0),variables,2,0)</f>
        <v>10978</v>
      </c>
      <c r="H1118" s="50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8.2500000000000004E-2</v>
      </c>
    </row>
    <row r="1119" spans="1:8" x14ac:dyDescent="0.3">
      <c r="A1119" s="47" t="s">
        <v>297</v>
      </c>
      <c r="B1119" s="47">
        <f t="shared" si="2186"/>
        <v>10</v>
      </c>
      <c r="C1119" s="47">
        <f t="shared" si="2171"/>
        <v>52</v>
      </c>
      <c r="E1119" s="47">
        <f t="shared" ref="E1119" si="2285">plan_id</f>
        <v>25</v>
      </c>
      <c r="F1119" s="47">
        <f t="shared" ca="1" si="2147"/>
        <v>2007</v>
      </c>
      <c r="G1119" s="47">
        <f t="shared" ref="G1119" ca="1" si="2286">VLOOKUP(INDIRECT(CHAR(39)&amp;$A1119&amp;CHAR(39)&amp;"!r2c"&amp;$C1119,0),variables,2,0)</f>
        <v>10979</v>
      </c>
      <c r="H1119" s="50" t="str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5 Years</v>
      </c>
    </row>
    <row r="1120" spans="1:8" x14ac:dyDescent="0.3">
      <c r="A1120" s="47" t="s">
        <v>297</v>
      </c>
      <c r="B1120" s="47">
        <f t="shared" si="2186"/>
        <v>10</v>
      </c>
      <c r="C1120" s="47">
        <f t="shared" si="2171"/>
        <v>53</v>
      </c>
      <c r="E1120" s="47">
        <f t="shared" ref="E1120" si="2287">plan_id</f>
        <v>25</v>
      </c>
      <c r="F1120" s="47">
        <f t="shared" ca="1" si="2147"/>
        <v>2007</v>
      </c>
      <c r="G1120" s="47">
        <f t="shared" ref="G1120" ca="1" si="2288">VLOOKUP(INDIRECT(CHAR(39)&amp;$A1120&amp;CHAR(39)&amp;"!r2c"&amp;$C1120,0),variables,2,0)</f>
        <v>10980</v>
      </c>
      <c r="H1120" s="50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0.11600000000000001</v>
      </c>
    </row>
    <row r="1121" spans="1:8" x14ac:dyDescent="0.3">
      <c r="A1121" s="47" t="s">
        <v>297</v>
      </c>
      <c r="B1121" s="47">
        <f t="shared" si="2186"/>
        <v>10</v>
      </c>
      <c r="C1121" s="47">
        <f t="shared" si="2171"/>
        <v>54</v>
      </c>
      <c r="E1121" s="47">
        <f t="shared" ref="E1121" si="2289">plan_id</f>
        <v>25</v>
      </c>
      <c r="F1121" s="47">
        <f t="shared" ca="1" si="2147"/>
        <v>2007</v>
      </c>
      <c r="G1121" s="47">
        <f t="shared" ref="G1121" ca="1" si="2290">VLOOKUP(INDIRECT(CHAR(39)&amp;$A1121&amp;CHAR(39)&amp;"!r2c"&amp;$C1121,0),variables,2,0)</f>
        <v>10981</v>
      </c>
      <c r="H1121" s="50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0.185</v>
      </c>
    </row>
    <row r="1122" spans="1:8" x14ac:dyDescent="0.3">
      <c r="A1122" s="47" t="s">
        <v>297</v>
      </c>
      <c r="B1122" s="47">
        <f t="shared" si="2186"/>
        <v>10</v>
      </c>
      <c r="C1122" s="47">
        <f t="shared" si="2171"/>
        <v>55</v>
      </c>
      <c r="E1122" s="47">
        <f t="shared" ref="E1122" si="2291">plan_id</f>
        <v>25</v>
      </c>
      <c r="F1122" s="47">
        <f t="shared" ca="1" si="2147"/>
        <v>2007</v>
      </c>
      <c r="G1122" s="47">
        <f t="shared" ref="G1122" ca="1" si="2292">VLOOKUP(INDIRECT(CHAR(39)&amp;$A1122&amp;CHAR(39)&amp;"!r2c"&amp;$C1122,0),variables,2,0)</f>
        <v>10706</v>
      </c>
      <c r="H1122" s="50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4.923792780238479E-4</v>
      </c>
    </row>
    <row r="1123" spans="1:8" x14ac:dyDescent="0.3">
      <c r="A1123" s="47" t="s">
        <v>297</v>
      </c>
      <c r="B1123" s="47">
        <f t="shared" si="2186"/>
        <v>10</v>
      </c>
      <c r="C1123" s="47">
        <f t="shared" si="2171"/>
        <v>56</v>
      </c>
      <c r="E1123" s="47">
        <f t="shared" ref="E1123" si="2293">plan_id</f>
        <v>25</v>
      </c>
      <c r="F1123" s="47">
        <f t="shared" ca="1" si="2147"/>
        <v>2007</v>
      </c>
      <c r="G1123" s="47">
        <f t="shared" ref="G1123" ca="1" si="2294">VLOOKUP(INDIRECT(CHAR(39)&amp;$A1123&amp;CHAR(39)&amp;"!r2c"&amp;$C1123,0),variables,2,0)</f>
        <v>10983</v>
      </c>
      <c r="H1123" s="50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Yes</v>
      </c>
    </row>
    <row r="1124" spans="1:8" x14ac:dyDescent="0.3">
      <c r="A1124" s="47" t="s">
        <v>297</v>
      </c>
      <c r="B1124" s="47">
        <f t="shared" si="2186"/>
        <v>10</v>
      </c>
      <c r="C1124" s="47">
        <f t="shared" si="2171"/>
        <v>57</v>
      </c>
      <c r="E1124" s="47">
        <f t="shared" ref="E1124" si="2295">plan_id</f>
        <v>25</v>
      </c>
      <c r="F1124" s="47">
        <f t="shared" ca="1" si="2147"/>
        <v>2007</v>
      </c>
      <c r="G1124" s="47">
        <f t="shared" ref="G1124" ca="1" si="2296">VLOOKUP(INDIRECT(CHAR(39)&amp;$A1124&amp;CHAR(39)&amp;"!r2c"&amp;$C1124,0),variables,2,0)</f>
        <v>10989</v>
      </c>
      <c r="H1124" s="50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6739004000</v>
      </c>
    </row>
    <row r="1125" spans="1:8" x14ac:dyDescent="0.3">
      <c r="A1125" s="47" t="s">
        <v>297</v>
      </c>
      <c r="B1125" s="47">
        <f t="shared" si="2186"/>
        <v>10</v>
      </c>
      <c r="C1125" s="47">
        <f t="shared" si="2171"/>
        <v>58</v>
      </c>
      <c r="E1125" s="47">
        <f t="shared" ref="E1125" si="2297">plan_id</f>
        <v>25</v>
      </c>
      <c r="F1125" s="47">
        <f t="shared" ca="1" si="2147"/>
        <v>2007</v>
      </c>
      <c r="G1125" s="47">
        <f t="shared" ref="G1125" ca="1" si="2298">VLOOKUP(INDIRECT(CHAR(39)&amp;$A1125&amp;CHAR(39)&amp;"!r2c"&amp;$C1125,0),variables,2,0)</f>
        <v>10990</v>
      </c>
      <c r="H1125" s="50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8662324000</v>
      </c>
    </row>
    <row r="1126" spans="1:8" x14ac:dyDescent="0.3">
      <c r="A1126" s="47" t="s">
        <v>297</v>
      </c>
      <c r="B1126" s="47">
        <f t="shared" si="2186"/>
        <v>10</v>
      </c>
      <c r="C1126" s="47">
        <f t="shared" si="2171"/>
        <v>59</v>
      </c>
      <c r="E1126" s="47">
        <f t="shared" ref="E1126" si="2299">plan_id</f>
        <v>25</v>
      </c>
      <c r="F1126" s="47">
        <f t="shared" ca="1" si="2147"/>
        <v>2007</v>
      </c>
      <c r="G1126" s="47">
        <f t="shared" ref="G1126" ca="1" si="2300">VLOOKUP(INDIRECT(CHAR(39)&amp;$A1126&amp;CHAR(39)&amp;"!r2c"&amp;$C1126,0),variables,2,0)</f>
        <v>10991</v>
      </c>
      <c r="H1126" s="50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1923320000</v>
      </c>
    </row>
    <row r="1127" spans="1:8" x14ac:dyDescent="0.3">
      <c r="A1127" s="47" t="s">
        <v>297</v>
      </c>
      <c r="B1127" s="47">
        <f t="shared" si="2186"/>
        <v>10</v>
      </c>
      <c r="C1127" s="47">
        <f t="shared" ref="C1127:C1190" si="2301">C1036</f>
        <v>60</v>
      </c>
      <c r="E1127" s="47">
        <f t="shared" ref="E1127" si="2302">plan_id</f>
        <v>25</v>
      </c>
      <c r="F1127" s="47">
        <f t="shared" ca="1" si="2147"/>
        <v>2007</v>
      </c>
      <c r="G1127" s="47">
        <f t="shared" ref="G1127" ca="1" si="2303">VLOOKUP(INDIRECT(CHAR(39)&amp;$A1127&amp;CHAR(39)&amp;"!r2c"&amp;$C1127,0),variables,2,0)</f>
        <v>10992</v>
      </c>
      <c r="H1127" s="50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0.77800000000000002</v>
      </c>
    </row>
    <row r="1128" spans="1:8" x14ac:dyDescent="0.3">
      <c r="A1128" s="47" t="s">
        <v>297</v>
      </c>
      <c r="B1128" s="47">
        <f t="shared" si="2186"/>
        <v>10</v>
      </c>
      <c r="C1128" s="47">
        <f t="shared" si="2301"/>
        <v>61</v>
      </c>
      <c r="E1128" s="47">
        <f t="shared" ref="E1128" si="2304">plan_id</f>
        <v>25</v>
      </c>
      <c r="F1128" s="47">
        <f t="shared" ca="1" si="2147"/>
        <v>2007</v>
      </c>
      <c r="G1128" s="47">
        <f t="shared" ref="G1128" ca="1" si="2305">VLOOKUP(INDIRECT(CHAR(39)&amp;$A1128&amp;CHAR(39)&amp;"!r2c"&amp;$C1128,0),variables,2,0)</f>
        <v>10993</v>
      </c>
      <c r="H1128" s="50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1605819000</v>
      </c>
    </row>
    <row r="1129" spans="1:8" x14ac:dyDescent="0.3">
      <c r="A1129" s="47" t="s">
        <v>297</v>
      </c>
      <c r="B1129" s="47">
        <f t="shared" si="2186"/>
        <v>10</v>
      </c>
      <c r="C1129" s="47">
        <f t="shared" si="2301"/>
        <v>62</v>
      </c>
      <c r="E1129" s="47">
        <f t="shared" ref="E1129" si="2306">plan_id</f>
        <v>25</v>
      </c>
      <c r="F1129" s="47">
        <f t="shared" ca="1" si="2147"/>
        <v>2007</v>
      </c>
      <c r="G1129" s="47">
        <f t="shared" ref="G1129" ca="1" si="2307">VLOOKUP(INDIRECT(CHAR(39)&amp;$A1129&amp;CHAR(39)&amp;"!r2c"&amp;$C1129,0),variables,2,0)</f>
        <v>10801</v>
      </c>
      <c r="H1129" s="50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-31982000</v>
      </c>
    </row>
    <row r="1130" spans="1:8" x14ac:dyDescent="0.3">
      <c r="A1130" s="47" t="s">
        <v>297</v>
      </c>
      <c r="B1130" s="47">
        <f t="shared" si="2186"/>
        <v>10</v>
      </c>
      <c r="C1130" s="47">
        <f t="shared" si="2301"/>
        <v>63</v>
      </c>
      <c r="E1130" s="47">
        <f t="shared" ref="E1130" si="2308">plan_id</f>
        <v>25</v>
      </c>
      <c r="F1130" s="47">
        <f t="shared" ca="1" si="2147"/>
        <v>2007</v>
      </c>
      <c r="G1130" s="47">
        <f t="shared" ref="G1130" ca="1" si="2309">VLOOKUP(INDIRECT(CHAR(39)&amp;$A1130&amp;CHAR(39)&amp;"!r2c"&amp;$C1130,0),variables,2,0)</f>
        <v>10802</v>
      </c>
      <c r="H1130" s="50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x14ac:dyDescent="0.3">
      <c r="A1131" s="47" t="s">
        <v>297</v>
      </c>
      <c r="B1131" s="47">
        <f t="shared" si="2186"/>
        <v>10</v>
      </c>
      <c r="C1131" s="47">
        <f t="shared" si="2301"/>
        <v>64</v>
      </c>
      <c r="E1131" s="47">
        <f t="shared" ref="E1131" si="2310">plan_id</f>
        <v>25</v>
      </c>
      <c r="F1131" s="47">
        <f t="shared" ca="1" si="2147"/>
        <v>2007</v>
      </c>
      <c r="G1131" s="47">
        <f t="shared" ref="G1131" ca="1" si="2311">VLOOKUP(INDIRECT(CHAR(39)&amp;$A1131&amp;CHAR(39)&amp;"!r2c"&amp;$C1131,0),variables,2,0)</f>
        <v>10803</v>
      </c>
      <c r="H1131" s="50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3">
      <c r="A1132" s="47" t="s">
        <v>297</v>
      </c>
      <c r="B1132" s="47">
        <f t="shared" si="2186"/>
        <v>10</v>
      </c>
      <c r="C1132" s="47">
        <f t="shared" si="2301"/>
        <v>65</v>
      </c>
      <c r="E1132" s="47">
        <f t="shared" ref="E1132" si="2312">plan_id</f>
        <v>25</v>
      </c>
      <c r="F1132" s="47">
        <f t="shared" ca="1" si="2147"/>
        <v>2007</v>
      </c>
      <c r="G1132" s="47">
        <f t="shared" ref="G1132" ca="1" si="2313">VLOOKUP(INDIRECT(CHAR(39)&amp;$A1132&amp;CHAR(39)&amp;"!r2c"&amp;$C1132,0),variables,2,0)</f>
        <v>10804</v>
      </c>
      <c r="H1132" s="50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3">
      <c r="A1133" s="47" t="s">
        <v>297</v>
      </c>
      <c r="B1133" s="47">
        <f t="shared" si="2186"/>
        <v>10</v>
      </c>
      <c r="C1133" s="47">
        <f t="shared" si="2301"/>
        <v>66</v>
      </c>
      <c r="E1133" s="47">
        <f t="shared" ref="E1133" si="2314">plan_id</f>
        <v>25</v>
      </c>
      <c r="F1133" s="47">
        <f t="shared" ca="1" si="2147"/>
        <v>2007</v>
      </c>
      <c r="G1133" s="47">
        <f t="shared" ref="G1133" ca="1" si="2315">VLOOKUP(INDIRECT(CHAR(39)&amp;$A1133&amp;CHAR(39)&amp;"!r2c"&amp;$C1133,0),variables,2,0)</f>
        <v>10805</v>
      </c>
      <c r="H1133" s="50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3">
      <c r="A1134" s="47" t="s">
        <v>297</v>
      </c>
      <c r="B1134" s="47">
        <f t="shared" ref="B1134" si="2316">B1069+1</f>
        <v>10</v>
      </c>
      <c r="C1134" s="47">
        <f t="shared" si="2301"/>
        <v>67</v>
      </c>
      <c r="E1134" s="47">
        <f t="shared" ref="E1134" si="2317">plan_id</f>
        <v>25</v>
      </c>
      <c r="F1134" s="47">
        <f t="shared" ca="1" si="2147"/>
        <v>2007</v>
      </c>
      <c r="G1134" s="47">
        <f t="shared" ref="G1134" ca="1" si="2318">VLOOKUP(INDIRECT(CHAR(39)&amp;$A1134&amp;CHAR(39)&amp;"!r2c"&amp;$C1134,0),variables,2,0)</f>
        <v>10806</v>
      </c>
      <c r="H1134" s="50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3">
      <c r="A1135" s="47" t="s">
        <v>297</v>
      </c>
      <c r="B1135" s="47">
        <f>B1134</f>
        <v>10</v>
      </c>
      <c r="C1135" s="47">
        <f t="shared" si="2301"/>
        <v>68</v>
      </c>
      <c r="E1135" s="47">
        <f t="shared" ref="E1135" si="2319">plan_id</f>
        <v>25</v>
      </c>
      <c r="F1135" s="47">
        <f t="shared" ca="1" si="2147"/>
        <v>2007</v>
      </c>
      <c r="G1135" s="47">
        <f t="shared" ref="G1135" ca="1" si="2320">VLOOKUP(INDIRECT(CHAR(39)&amp;$A1135&amp;CHAR(39)&amp;"!r2c"&amp;$C1135,0),variables,2,0)</f>
        <v>10807</v>
      </c>
      <c r="H1135" s="50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3">
      <c r="A1136" s="47" t="s">
        <v>297</v>
      </c>
      <c r="B1136" s="47">
        <f t="shared" ref="B1136:B1160" si="2321">B1135</f>
        <v>10</v>
      </c>
      <c r="C1136" s="47">
        <f t="shared" si="2301"/>
        <v>69</v>
      </c>
      <c r="E1136" s="47">
        <f t="shared" ref="E1136" si="2322">plan_id</f>
        <v>25</v>
      </c>
      <c r="F1136" s="47">
        <f t="shared" ca="1" si="2147"/>
        <v>2007</v>
      </c>
      <c r="G1136" s="47">
        <f t="shared" ref="G1136" ca="1" si="2323">VLOOKUP(INDIRECT(CHAR(39)&amp;$A1136&amp;CHAR(39)&amp;"!r2c"&amp;$C1136,0),variables,2,0)</f>
        <v>10808</v>
      </c>
      <c r="H1136" s="50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3">
      <c r="A1137" s="47" t="s">
        <v>297</v>
      </c>
      <c r="B1137" s="47">
        <f t="shared" si="2321"/>
        <v>10</v>
      </c>
      <c r="C1137" s="47">
        <f t="shared" si="2301"/>
        <v>70</v>
      </c>
      <c r="E1137" s="47">
        <f t="shared" ref="E1137" si="2324">plan_id</f>
        <v>25</v>
      </c>
      <c r="F1137" s="47">
        <f t="shared" ca="1" si="2147"/>
        <v>2007</v>
      </c>
      <c r="G1137" s="47">
        <f t="shared" ref="G1137" ca="1" si="2325">VLOOKUP(INDIRECT(CHAR(39)&amp;$A1137&amp;CHAR(39)&amp;"!r2c"&amp;$C1137,0),variables,2,0)</f>
        <v>10809</v>
      </c>
      <c r="H1137" s="50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3">
      <c r="A1138" s="47" t="s">
        <v>297</v>
      </c>
      <c r="B1138" s="47">
        <f t="shared" si="2321"/>
        <v>10</v>
      </c>
      <c r="C1138" s="47">
        <f t="shared" si="2301"/>
        <v>71</v>
      </c>
      <c r="E1138" s="47">
        <f t="shared" ref="E1138" si="2326">plan_id</f>
        <v>25</v>
      </c>
      <c r="F1138" s="47">
        <f t="shared" ca="1" si="2147"/>
        <v>2007</v>
      </c>
      <c r="G1138" s="47">
        <f t="shared" ref="G1138" ca="1" si="2327">VLOOKUP(INDIRECT(CHAR(39)&amp;$A1138&amp;CHAR(39)&amp;"!r2c"&amp;$C1138,0),variables,2,0)</f>
        <v>10810</v>
      </c>
      <c r="H1138" s="50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143532000</v>
      </c>
    </row>
    <row r="1139" spans="1:8" x14ac:dyDescent="0.3">
      <c r="A1139" s="47" t="s">
        <v>297</v>
      </c>
      <c r="B1139" s="47">
        <f t="shared" si="2321"/>
        <v>10</v>
      </c>
      <c r="C1139" s="47">
        <f t="shared" si="2301"/>
        <v>72</v>
      </c>
      <c r="E1139" s="47">
        <f t="shared" ref="E1139" si="2328">plan_id</f>
        <v>25</v>
      </c>
      <c r="F1139" s="47">
        <f t="shared" ca="1" si="2147"/>
        <v>2007</v>
      </c>
      <c r="G1139" s="47">
        <f t="shared" ref="G1139" ca="1" si="2329">VLOOKUP(INDIRECT(CHAR(39)&amp;$A1139&amp;CHAR(39)&amp;"!r2c"&amp;$C1139,0),variables,2,0)</f>
        <v>10811</v>
      </c>
      <c r="H1139" s="50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3">
      <c r="A1140" s="47" t="s">
        <v>297</v>
      </c>
      <c r="B1140" s="47">
        <f t="shared" si="2321"/>
        <v>10</v>
      </c>
      <c r="C1140" s="47">
        <f t="shared" si="2301"/>
        <v>73</v>
      </c>
      <c r="E1140" s="47">
        <f t="shared" ref="E1140" si="2330">plan_id</f>
        <v>25</v>
      </c>
      <c r="F1140" s="47">
        <f t="shared" ca="1" si="2147"/>
        <v>2007</v>
      </c>
      <c r="G1140" s="47">
        <f t="shared" ref="G1140" ca="1" si="2331">VLOOKUP(INDIRECT(CHAR(39)&amp;$A1140&amp;CHAR(39)&amp;"!r2c"&amp;$C1140,0),variables,2,0)</f>
        <v>10812</v>
      </c>
      <c r="H1140" s="50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3">
      <c r="A1141" s="47" t="s">
        <v>297</v>
      </c>
      <c r="B1141" s="47">
        <f t="shared" si="2321"/>
        <v>10</v>
      </c>
      <c r="C1141" s="47">
        <f t="shared" si="2301"/>
        <v>74</v>
      </c>
      <c r="E1141" s="47">
        <f t="shared" ref="E1141" si="2332">plan_id</f>
        <v>25</v>
      </c>
      <c r="F1141" s="47">
        <f t="shared" ca="1" si="2147"/>
        <v>2007</v>
      </c>
      <c r="G1141" s="47">
        <f t="shared" ref="G1141" ca="1" si="2333">VLOOKUP(INDIRECT(CHAR(39)&amp;$A1141&amp;CHAR(39)&amp;"!r2c"&amp;$C1141,0),variables,2,0)</f>
        <v>10813</v>
      </c>
      <c r="H1141" s="50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3">
      <c r="A1142" s="47" t="s">
        <v>297</v>
      </c>
      <c r="B1142" s="47">
        <f t="shared" si="2321"/>
        <v>10</v>
      </c>
      <c r="C1142" s="47">
        <f t="shared" si="2301"/>
        <v>75</v>
      </c>
      <c r="E1142" s="47">
        <f t="shared" ref="E1142" si="2334">plan_id</f>
        <v>25</v>
      </c>
      <c r="F1142" s="47">
        <f t="shared" ca="1" si="2147"/>
        <v>2007</v>
      </c>
      <c r="G1142" s="47">
        <f t="shared" ref="G1142" ca="1" si="2335">VLOOKUP(INDIRECT(CHAR(39)&amp;$A1142&amp;CHAR(39)&amp;"!r2c"&amp;$C1142,0),variables,2,0)</f>
        <v>10814</v>
      </c>
      <c r="H1142" s="50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3">
      <c r="A1143" s="47" t="s">
        <v>297</v>
      </c>
      <c r="B1143" s="47">
        <f t="shared" si="2321"/>
        <v>10</v>
      </c>
      <c r="C1143" s="47">
        <f t="shared" si="2301"/>
        <v>76</v>
      </c>
      <c r="E1143" s="47">
        <f t="shared" ref="E1143" si="2336">plan_id</f>
        <v>25</v>
      </c>
      <c r="F1143" s="47">
        <f t="shared" ca="1" si="2147"/>
        <v>2007</v>
      </c>
      <c r="G1143" s="47">
        <f t="shared" ref="G1143" ca="1" si="2337">VLOOKUP(INDIRECT(CHAR(39)&amp;$A1143&amp;CHAR(39)&amp;"!r2c"&amp;$C1143,0),variables,2,0)</f>
        <v>10815</v>
      </c>
      <c r="H1143" s="50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x14ac:dyDescent="0.3">
      <c r="A1144" s="47" t="s">
        <v>297</v>
      </c>
      <c r="B1144" s="47">
        <f t="shared" si="2321"/>
        <v>10</v>
      </c>
      <c r="C1144" s="47">
        <f t="shared" si="2301"/>
        <v>77</v>
      </c>
      <c r="E1144" s="47">
        <f t="shared" ref="E1144" si="2338">plan_id</f>
        <v>25</v>
      </c>
      <c r="F1144" s="47">
        <f t="shared" ref="F1144:F1236" ca="1" si="2339">INDIRECT(CHAR(39)&amp;$A1144&amp;CHAR(39)&amp;"!r"&amp;$B1144&amp;"c2",0)</f>
        <v>2007</v>
      </c>
      <c r="G1144" s="47">
        <f t="shared" ref="G1144" ca="1" si="2340">VLOOKUP(INDIRECT(CHAR(39)&amp;$A1144&amp;CHAR(39)&amp;"!r2c"&amp;$C1144,0),variables,2,0)</f>
        <v>10816</v>
      </c>
      <c r="H1144" s="50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</row>
    <row r="1145" spans="1:8" x14ac:dyDescent="0.3">
      <c r="A1145" s="47" t="s">
        <v>297</v>
      </c>
      <c r="B1145" s="47">
        <f t="shared" si="2321"/>
        <v>10</v>
      </c>
      <c r="C1145" s="47">
        <f t="shared" si="2301"/>
        <v>78</v>
      </c>
      <c r="E1145" s="47">
        <f t="shared" ref="E1145" si="2341">plan_id</f>
        <v>25</v>
      </c>
      <c r="F1145" s="47">
        <f t="shared" ca="1" si="2339"/>
        <v>2007</v>
      </c>
      <c r="G1145" s="47">
        <f t="shared" ref="G1145" ca="1" si="2342">VLOOKUP(INDIRECT(CHAR(39)&amp;$A1145&amp;CHAR(39)&amp;"!r2c"&amp;$C1145,0),variables,2,0)</f>
        <v>10817</v>
      </c>
      <c r="H1145" s="50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3">
      <c r="A1146" s="47" t="s">
        <v>297</v>
      </c>
      <c r="B1146" s="47">
        <f t="shared" si="2321"/>
        <v>10</v>
      </c>
      <c r="C1146" s="47">
        <f t="shared" si="2301"/>
        <v>79</v>
      </c>
      <c r="E1146" s="47">
        <f t="shared" ref="E1146" si="2343">plan_id</f>
        <v>25</v>
      </c>
      <c r="F1146" s="47">
        <f t="shared" ca="1" si="2339"/>
        <v>2007</v>
      </c>
      <c r="G1146" s="47">
        <f t="shared" ref="G1146" ca="1" si="2344">VLOOKUP(INDIRECT(CHAR(39)&amp;$A1146&amp;CHAR(39)&amp;"!r2c"&amp;$C1146,0),variables,2,0)</f>
        <v>10818</v>
      </c>
      <c r="H1146" s="50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x14ac:dyDescent="0.3">
      <c r="A1147" s="47" t="s">
        <v>297</v>
      </c>
      <c r="B1147" s="47">
        <f t="shared" si="2321"/>
        <v>10</v>
      </c>
      <c r="C1147" s="47">
        <f t="shared" si="2301"/>
        <v>80</v>
      </c>
      <c r="E1147" s="47">
        <f t="shared" ref="E1147" si="2345">plan_id</f>
        <v>25</v>
      </c>
      <c r="F1147" s="47">
        <f t="shared" ca="1" si="2339"/>
        <v>2007</v>
      </c>
      <c r="G1147" s="47">
        <f t="shared" ref="G1147" ca="1" si="2346">VLOOKUP(INDIRECT(CHAR(39)&amp;$A1147&amp;CHAR(39)&amp;"!r2c"&amp;$C1147,0),variables,2,0)</f>
        <v>10819</v>
      </c>
      <c r="H1147" s="50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3">
      <c r="A1148" s="47" t="s">
        <v>297</v>
      </c>
      <c r="B1148" s="47">
        <f t="shared" si="2321"/>
        <v>10</v>
      </c>
      <c r="C1148" s="47">
        <f t="shared" si="2301"/>
        <v>81</v>
      </c>
      <c r="E1148" s="47">
        <f t="shared" ref="E1148" si="2347">plan_id</f>
        <v>25</v>
      </c>
      <c r="F1148" s="47">
        <f t="shared" ca="1" si="2339"/>
        <v>2007</v>
      </c>
      <c r="G1148" s="47">
        <f t="shared" ref="G1148" ca="1" si="2348">VLOOKUP(INDIRECT(CHAR(39)&amp;$A1148&amp;CHAR(39)&amp;"!r2c"&amp;$C1148,0),variables,2,0)</f>
        <v>10820</v>
      </c>
      <c r="H1148" s="50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0</v>
      </c>
    </row>
    <row r="1149" spans="1:8" x14ac:dyDescent="0.3">
      <c r="A1149" s="47" t="s">
        <v>297</v>
      </c>
      <c r="B1149" s="47">
        <f t="shared" si="2321"/>
        <v>10</v>
      </c>
      <c r="C1149" s="47">
        <f t="shared" si="2301"/>
        <v>82</v>
      </c>
      <c r="E1149" s="47">
        <f t="shared" ref="E1149" si="2349">plan_id</f>
        <v>25</v>
      </c>
      <c r="F1149" s="47">
        <f t="shared" ca="1" si="2339"/>
        <v>2007</v>
      </c>
      <c r="G1149" s="47">
        <f t="shared" ref="G1149" ca="1" si="2350">VLOOKUP(INDIRECT(CHAR(39)&amp;$A1149&amp;CHAR(39)&amp;"!r2c"&amp;$C1149,0),variables,2,0)</f>
        <v>10821</v>
      </c>
      <c r="H1149" s="50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3">
      <c r="A1150" s="47" t="s">
        <v>297</v>
      </c>
      <c r="B1150" s="47">
        <f t="shared" si="2321"/>
        <v>10</v>
      </c>
      <c r="C1150" s="47">
        <f t="shared" si="2301"/>
        <v>83</v>
      </c>
      <c r="E1150" s="47">
        <f t="shared" ref="E1150" si="2351">plan_id</f>
        <v>25</v>
      </c>
      <c r="F1150" s="47">
        <f t="shared" ca="1" si="2339"/>
        <v>2007</v>
      </c>
      <c r="G1150" s="47">
        <f t="shared" ref="G1150" ca="1" si="2352">VLOOKUP(INDIRECT(CHAR(39)&amp;$A1150&amp;CHAR(39)&amp;"!r2c"&amp;$C1150,0),variables,2,0)</f>
        <v>10822</v>
      </c>
      <c r="H1150" s="50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3">
      <c r="A1151" s="47" t="s">
        <v>297</v>
      </c>
      <c r="B1151" s="47">
        <f t="shared" si="2321"/>
        <v>10</v>
      </c>
      <c r="C1151" s="47">
        <f t="shared" si="2301"/>
        <v>84</v>
      </c>
      <c r="E1151" s="47">
        <f t="shared" ref="E1151" si="2353">plan_id</f>
        <v>25</v>
      </c>
      <c r="F1151" s="47">
        <f t="shared" ca="1" si="2339"/>
        <v>2007</v>
      </c>
      <c r="G1151" s="47">
        <f t="shared" ref="G1151" ca="1" si="2354">VLOOKUP(INDIRECT(CHAR(39)&amp;$A1151&amp;CHAR(39)&amp;"!r2c"&amp;$C1151,0),variables,2,0)</f>
        <v>10829</v>
      </c>
      <c r="H1151" s="50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178660000</v>
      </c>
    </row>
    <row r="1152" spans="1:8" x14ac:dyDescent="0.3">
      <c r="A1152" s="47" t="s">
        <v>297</v>
      </c>
      <c r="B1152" s="47">
        <f t="shared" si="2321"/>
        <v>10</v>
      </c>
      <c r="C1152" s="47">
        <f t="shared" si="2301"/>
        <v>85</v>
      </c>
      <c r="E1152" s="47">
        <f t="shared" ref="E1152" si="2355">plan_id</f>
        <v>25</v>
      </c>
      <c r="F1152" s="47">
        <f t="shared" ca="1" si="2339"/>
        <v>2007</v>
      </c>
      <c r="G1152" s="47">
        <f t="shared" ref="G1152" ca="1" si="2356">VLOOKUP(INDIRECT(CHAR(39)&amp;$A1152&amp;CHAR(39)&amp;"!r2c"&amp;$C1152,0),variables,2,0)</f>
        <v>10823</v>
      </c>
      <c r="H1152" s="50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111550000</v>
      </c>
    </row>
    <row r="1153" spans="1:8" x14ac:dyDescent="0.3">
      <c r="A1153" s="47" t="s">
        <v>297</v>
      </c>
      <c r="B1153" s="47">
        <f t="shared" si="2321"/>
        <v>10</v>
      </c>
      <c r="C1153" s="47">
        <f t="shared" si="2301"/>
        <v>86</v>
      </c>
      <c r="E1153" s="47">
        <f t="shared" ref="E1153" si="2357">plan_id</f>
        <v>25</v>
      </c>
      <c r="F1153" s="47">
        <f t="shared" ca="1" si="2339"/>
        <v>2007</v>
      </c>
      <c r="G1153" s="47">
        <f t="shared" ref="G1153" ca="1" si="2358">VLOOKUP(INDIRECT(CHAR(39)&amp;$A1153&amp;CHAR(39)&amp;"!r2c"&amp;$C1153,0),variables,2,0)</f>
        <v>10798</v>
      </c>
      <c r="H1153" s="50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3">
      <c r="A1154" s="47" t="s">
        <v>297</v>
      </c>
      <c r="B1154" s="47">
        <f t="shared" si="2321"/>
        <v>10</v>
      </c>
      <c r="C1154" s="47">
        <f t="shared" si="2301"/>
        <v>87</v>
      </c>
      <c r="E1154" s="47">
        <f t="shared" ref="E1154" si="2359">plan_id</f>
        <v>25</v>
      </c>
      <c r="F1154" s="47">
        <f t="shared" ca="1" si="2339"/>
        <v>2007</v>
      </c>
      <c r="G1154" s="47">
        <f t="shared" ref="G1154" ca="1" si="2360">VLOOKUP(INDIRECT(CHAR(39)&amp;$A1154&amp;CHAR(39)&amp;"!r2c"&amp;$C1154,0),variables,2,0)</f>
        <v>10799</v>
      </c>
      <c r="H1154" s="50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3">
      <c r="A1155" s="47" t="s">
        <v>297</v>
      </c>
      <c r="B1155" s="47">
        <f t="shared" si="2321"/>
        <v>10</v>
      </c>
      <c r="C1155" s="47">
        <f t="shared" si="2301"/>
        <v>88</v>
      </c>
      <c r="E1155" s="47">
        <f t="shared" ref="E1155" si="2361">plan_id</f>
        <v>25</v>
      </c>
      <c r="F1155" s="47">
        <f t="shared" ca="1" si="2339"/>
        <v>2007</v>
      </c>
      <c r="G1155" s="47">
        <f t="shared" ref="G1155" ca="1" si="2362">VLOOKUP(INDIRECT(CHAR(39)&amp;$A1155&amp;CHAR(39)&amp;"!r2c"&amp;$C1155,0),variables,2,0)</f>
        <v>10800</v>
      </c>
      <c r="H1155" s="50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3">
      <c r="A1156" s="47" t="s">
        <v>297</v>
      </c>
      <c r="B1156" s="47">
        <f t="shared" si="2321"/>
        <v>10</v>
      </c>
      <c r="C1156" s="47">
        <f t="shared" si="2301"/>
        <v>89</v>
      </c>
      <c r="E1156" s="47">
        <f t="shared" ref="E1156" si="2363">plan_id</f>
        <v>25</v>
      </c>
      <c r="F1156" s="47">
        <f t="shared" ca="1" si="2339"/>
        <v>2007</v>
      </c>
      <c r="G1156" s="47">
        <f t="shared" ref="G1156" ca="1" si="2364">VLOOKUP(INDIRECT(CHAR(39)&amp;$A1156&amp;CHAR(39)&amp;"!r2c"&amp;$C1156,0),variables,2,0)</f>
        <v>10824</v>
      </c>
      <c r="H1156" s="50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3">
      <c r="A1157" s="47" t="s">
        <v>297</v>
      </c>
      <c r="B1157" s="47">
        <f t="shared" si="2321"/>
        <v>10</v>
      </c>
      <c r="C1157" s="47">
        <f t="shared" si="2301"/>
        <v>90</v>
      </c>
      <c r="E1157" s="47">
        <f t="shared" ref="E1157" si="2365">plan_id</f>
        <v>25</v>
      </c>
      <c r="F1157" s="47">
        <f t="shared" ca="1" si="2339"/>
        <v>2007</v>
      </c>
      <c r="G1157" s="47">
        <f t="shared" ref="G1157" ca="1" si="2366">VLOOKUP(INDIRECT(CHAR(39)&amp;$A1157&amp;CHAR(39)&amp;"!r2c"&amp;$C1157,0),variables,2,0)</f>
        <v>10825</v>
      </c>
      <c r="H1157" s="50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x14ac:dyDescent="0.3">
      <c r="A1158" s="47" t="s">
        <v>297</v>
      </c>
      <c r="B1158" s="47">
        <f t="shared" si="2321"/>
        <v>10</v>
      </c>
      <c r="C1158" s="47">
        <f t="shared" si="2301"/>
        <v>91</v>
      </c>
      <c r="E1158" s="47">
        <f t="shared" ref="E1158" si="2367">plan_id</f>
        <v>25</v>
      </c>
      <c r="F1158" s="47">
        <f t="shared" ca="1" si="2339"/>
        <v>2007</v>
      </c>
      <c r="G1158" s="47">
        <f t="shared" ref="G1158" ca="1" si="2368">VLOOKUP(INDIRECT(CHAR(39)&amp;$A1158&amp;CHAR(39)&amp;"!r2c"&amp;$C1158,0),variables,2,0)</f>
        <v>10826</v>
      </c>
      <c r="H1158" s="50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0</v>
      </c>
    </row>
    <row r="1159" spans="1:8" x14ac:dyDescent="0.3">
      <c r="A1159" s="47" t="s">
        <v>297</v>
      </c>
      <c r="B1159" s="47">
        <f t="shared" si="2321"/>
        <v>10</v>
      </c>
      <c r="C1159" s="47">
        <f t="shared" si="2301"/>
        <v>92</v>
      </c>
      <c r="E1159" s="47">
        <f t="shared" ref="E1159" si="2369">plan_id</f>
        <v>25</v>
      </c>
      <c r="F1159" s="47">
        <f t="shared" ca="1" si="2339"/>
        <v>2007</v>
      </c>
      <c r="G1159" s="47">
        <f t="shared" ref="G1159" ca="1" si="2370">VLOOKUP(INDIRECT(CHAR(39)&amp;$A1159&amp;CHAR(39)&amp;"!r2c"&amp;$C1159,0),variables,2,0)</f>
        <v>10828</v>
      </c>
      <c r="H1159" s="50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3">
      <c r="A1160" s="47" t="s">
        <v>297</v>
      </c>
      <c r="B1160" s="47">
        <f t="shared" si="2321"/>
        <v>10</v>
      </c>
      <c r="C1160" s="47">
        <f t="shared" si="2301"/>
        <v>93</v>
      </c>
      <c r="E1160" s="47">
        <f t="shared" ref="E1160" si="2371">plan_id</f>
        <v>25</v>
      </c>
      <c r="F1160" s="47">
        <f t="shared" ca="1" si="2339"/>
        <v>2007</v>
      </c>
      <c r="G1160" s="47">
        <f t="shared" ref="G1160" ca="1" si="2372">VLOOKUP(INDIRECT(CHAR(39)&amp;$A1160&amp;CHAR(39)&amp;"!r2c"&amp;$C1160,0),variables,2,0)</f>
        <v>10827</v>
      </c>
      <c r="H1160" s="50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31964000</v>
      </c>
    </row>
    <row r="1161" spans="1:8" x14ac:dyDescent="0.3">
      <c r="A1161" s="47" t="s">
        <v>297</v>
      </c>
      <c r="B1161" s="47">
        <f t="shared" ref="B1161:B1224" si="2373">B1096+1</f>
        <v>11</v>
      </c>
      <c r="C1161" s="47">
        <f t="shared" si="2301"/>
        <v>3</v>
      </c>
      <c r="E1161" s="47">
        <f t="shared" ref="E1161" si="2374">plan_id</f>
        <v>25</v>
      </c>
      <c r="F1161" s="47">
        <f t="shared" ca="1" si="2339"/>
        <v>2008</v>
      </c>
      <c r="G1161" s="47">
        <f t="shared" ref="G1161" ca="1" si="2375">VLOOKUP(INDIRECT(CHAR(39)&amp;$A1161&amp;CHAR(39)&amp;"!r2c"&amp;$C1161,0),variables,2,0)</f>
        <v>10703</v>
      </c>
      <c r="H1161" s="50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2011</v>
      </c>
    </row>
    <row r="1162" spans="1:8" x14ac:dyDescent="0.3">
      <c r="A1162" s="47" t="s">
        <v>297</v>
      </c>
      <c r="B1162" s="47">
        <f t="shared" si="2373"/>
        <v>11</v>
      </c>
      <c r="C1162" s="47">
        <f t="shared" si="2301"/>
        <v>4</v>
      </c>
      <c r="E1162" s="47">
        <f t="shared" ref="E1162" si="2376">plan_id</f>
        <v>25</v>
      </c>
      <c r="F1162" s="47">
        <f t="shared" ca="1" si="2339"/>
        <v>2008</v>
      </c>
      <c r="G1162" s="47">
        <f t="shared" ref="G1162" ca="1" si="2377">VLOOKUP(INDIRECT(CHAR(39)&amp;$A1162&amp;CHAR(39)&amp;"!r2c"&amp;$C1162,0),variables,2,0)</f>
        <v>10845</v>
      </c>
      <c r="H1162" s="50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Buck Consultants</v>
      </c>
    </row>
    <row r="1163" spans="1:8" x14ac:dyDescent="0.3">
      <c r="A1163" s="47" t="s">
        <v>297</v>
      </c>
      <c r="B1163" s="47">
        <f t="shared" si="2373"/>
        <v>11</v>
      </c>
      <c r="C1163" s="47">
        <f t="shared" si="2301"/>
        <v>5</v>
      </c>
      <c r="E1163" s="47">
        <f t="shared" ref="E1163" si="2378">plan_id</f>
        <v>25</v>
      </c>
      <c r="F1163" s="47">
        <f t="shared" ca="1" si="2339"/>
        <v>2008</v>
      </c>
      <c r="G1163" s="47">
        <f t="shared" ref="G1163" ca="1" si="2379">VLOOKUP(INDIRECT(CHAR(39)&amp;$A1163&amp;CHAR(39)&amp;"!r2c"&amp;$C1163,0),variables,2,0)</f>
        <v>10924</v>
      </c>
      <c r="H1163" s="50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8.77E-2</v>
      </c>
    </row>
    <row r="1164" spans="1:8" x14ac:dyDescent="0.3">
      <c r="A1164" s="47" t="s">
        <v>297</v>
      </c>
      <c r="B1164" s="47">
        <f t="shared" si="2373"/>
        <v>11</v>
      </c>
      <c r="C1164" s="47">
        <f t="shared" si="2301"/>
        <v>6</v>
      </c>
      <c r="E1164" s="47">
        <f t="shared" ref="E1164" si="2380">plan_id</f>
        <v>25</v>
      </c>
      <c r="F1164" s="47">
        <f t="shared" ca="1" si="2339"/>
        <v>2008</v>
      </c>
      <c r="G1164" s="47">
        <f t="shared" ref="G1164" ca="1" si="2381">VLOOKUP(INDIRECT(CHAR(39)&amp;$A1164&amp;CHAR(39)&amp;"!r2c"&amp;$C1164,0),variables,2,0)</f>
        <v>10925</v>
      </c>
      <c r="H1164" s="50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2.6499999999999999E-2</v>
      </c>
    </row>
    <row r="1165" spans="1:8" x14ac:dyDescent="0.3">
      <c r="A1165" s="47" t="s">
        <v>297</v>
      </c>
      <c r="B1165" s="47">
        <f t="shared" si="2373"/>
        <v>11</v>
      </c>
      <c r="C1165" s="47">
        <f t="shared" si="2301"/>
        <v>7</v>
      </c>
      <c r="E1165" s="47">
        <f t="shared" ref="E1165" si="2382">plan_id</f>
        <v>25</v>
      </c>
      <c r="F1165" s="47">
        <f t="shared" ca="1" si="2339"/>
        <v>2008</v>
      </c>
      <c r="G1165" s="47">
        <f t="shared" ref="G1165" ca="1" si="2383">VLOOKUP(INDIRECT(CHAR(39)&amp;$A1165&amp;CHAR(39)&amp;"!r2c"&amp;$C1165,0),variables,2,0)</f>
        <v>10926</v>
      </c>
      <c r="H1165" s="50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6.1199999999999997E-2</v>
      </c>
    </row>
    <row r="1166" spans="1:8" x14ac:dyDescent="0.3">
      <c r="A1166" s="47" t="s">
        <v>297</v>
      </c>
      <c r="B1166" s="47">
        <f t="shared" si="2373"/>
        <v>11</v>
      </c>
      <c r="C1166" s="47">
        <f t="shared" si="2301"/>
        <v>8</v>
      </c>
      <c r="E1166" s="47">
        <f t="shared" ref="E1166" si="2384">plan_id</f>
        <v>25</v>
      </c>
      <c r="F1166" s="47">
        <f t="shared" ca="1" si="2339"/>
        <v>2008</v>
      </c>
      <c r="G1166" s="47">
        <f t="shared" ref="G1166" ca="1" si="2385">VLOOKUP(INDIRECT(CHAR(39)&amp;$A1166&amp;CHAR(39)&amp;"!r2c"&amp;$C1166,0),variables,2,0)</f>
        <v>10704</v>
      </c>
      <c r="H1166" s="50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137807000</v>
      </c>
    </row>
    <row r="1167" spans="1:8" x14ac:dyDescent="0.3">
      <c r="A1167" s="47" t="s">
        <v>297</v>
      </c>
      <c r="B1167" s="47">
        <f t="shared" si="2373"/>
        <v>11</v>
      </c>
      <c r="C1167" s="47">
        <f t="shared" si="2301"/>
        <v>9</v>
      </c>
      <c r="E1167" s="47">
        <f t="shared" ref="E1167" si="2386">plan_id</f>
        <v>25</v>
      </c>
      <c r="F1167" s="47">
        <f t="shared" ca="1" si="2339"/>
        <v>2008</v>
      </c>
      <c r="G1167" s="47">
        <f t="shared" ref="G1167" ca="1" si="2387">VLOOKUP(INDIRECT(CHAR(39)&amp;$A1167&amp;CHAR(39)&amp;"!r2c"&amp;$C1167,0),variables,2,0)</f>
        <v>10928</v>
      </c>
      <c r="H1167" s="50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7.3300000000000004E-2</v>
      </c>
    </row>
    <row r="1168" spans="1:8" x14ac:dyDescent="0.3">
      <c r="A1168" s="47" t="s">
        <v>297</v>
      </c>
      <c r="B1168" s="47">
        <f t="shared" si="2373"/>
        <v>11</v>
      </c>
      <c r="C1168" s="47">
        <f t="shared" si="2301"/>
        <v>10</v>
      </c>
      <c r="E1168" s="47">
        <f t="shared" ref="E1168" si="2388">plan_id</f>
        <v>25</v>
      </c>
      <c r="F1168" s="47">
        <f t="shared" ca="1" si="2339"/>
        <v>2008</v>
      </c>
      <c r="G1168" s="47">
        <f t="shared" ref="G1168" ca="1" si="2389">VLOOKUP(INDIRECT(CHAR(39)&amp;$A1168&amp;CHAR(39)&amp;"!r2c"&amp;$C1168,0),variables,2,0)</f>
        <v>10929</v>
      </c>
      <c r="H1168" s="50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7.3300000000000004E-2</v>
      </c>
    </row>
    <row r="1169" spans="1:8" x14ac:dyDescent="0.3">
      <c r="A1169" s="47" t="s">
        <v>297</v>
      </c>
      <c r="B1169" s="47">
        <f t="shared" si="2373"/>
        <v>11</v>
      </c>
      <c r="C1169" s="47">
        <f t="shared" si="2301"/>
        <v>11</v>
      </c>
      <c r="E1169" s="47">
        <f t="shared" ref="E1169" si="2390">plan_id</f>
        <v>25</v>
      </c>
      <c r="F1169" s="47">
        <f t="shared" ca="1" si="2339"/>
        <v>2008</v>
      </c>
      <c r="G1169" s="47">
        <f t="shared" ref="G1169" ca="1" si="2391">VLOOKUP(INDIRECT(CHAR(39)&amp;$A1169&amp;CHAR(39)&amp;"!r2c"&amp;$C1169,0),variables,2,0)</f>
        <v>10930</v>
      </c>
      <c r="H1169" s="50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3">
      <c r="A1170" s="47" t="s">
        <v>297</v>
      </c>
      <c r="B1170" s="47">
        <f t="shared" si="2373"/>
        <v>11</v>
      </c>
      <c r="C1170" s="47">
        <f t="shared" si="2301"/>
        <v>12</v>
      </c>
      <c r="E1170" s="47">
        <f t="shared" ref="E1170" si="2392">plan_id</f>
        <v>25</v>
      </c>
      <c r="F1170" s="47">
        <f t="shared" ca="1" si="2339"/>
        <v>2008</v>
      </c>
      <c r="G1170" s="47">
        <f t="shared" ref="G1170" ca="1" si="2393">VLOOKUP(INDIRECT(CHAR(39)&amp;$A1170&amp;CHAR(39)&amp;"!r2c"&amp;$C1170,0),variables,2,0)</f>
        <v>10705</v>
      </c>
      <c r="H1170" s="50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120506000</v>
      </c>
    </row>
    <row r="1171" spans="1:8" x14ac:dyDescent="0.3">
      <c r="A1171" s="47" t="s">
        <v>297</v>
      </c>
      <c r="B1171" s="47">
        <f t="shared" si="2373"/>
        <v>11</v>
      </c>
      <c r="C1171" s="47">
        <f t="shared" si="2301"/>
        <v>13</v>
      </c>
      <c r="E1171" s="47">
        <f t="shared" ref="E1171" si="2394">plan_id</f>
        <v>25</v>
      </c>
      <c r="F1171" s="47">
        <f t="shared" ca="1" si="2339"/>
        <v>2008</v>
      </c>
      <c r="G1171" s="47">
        <f t="shared" ref="G1171" ca="1" si="2395">VLOOKUP(INDIRECT(CHAR(39)&amp;$A1171&amp;CHAR(39)&amp;"!r2c"&amp;$C1171,0),variables,2,0)</f>
        <v>10842</v>
      </c>
      <c r="H1171" s="50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x14ac:dyDescent="0.3">
      <c r="A1172" s="47" t="s">
        <v>297</v>
      </c>
      <c r="B1172" s="47">
        <f t="shared" si="2373"/>
        <v>11</v>
      </c>
      <c r="C1172" s="47">
        <f t="shared" si="2301"/>
        <v>14</v>
      </c>
      <c r="E1172" s="47">
        <f t="shared" ref="E1172" si="2396">plan_id</f>
        <v>25</v>
      </c>
      <c r="F1172" s="47">
        <f t="shared" ca="1" si="2339"/>
        <v>2008</v>
      </c>
      <c r="G1172" s="47">
        <f t="shared" ref="G1172" ca="1" si="2397">VLOOKUP(INDIRECT(CHAR(39)&amp;$A1172&amp;CHAR(39)&amp;"!r2c"&amp;$C1172,0),variables,2,0)</f>
        <v>10843</v>
      </c>
      <c r="H1172" s="50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</row>
    <row r="1173" spans="1:8" x14ac:dyDescent="0.3">
      <c r="A1173" s="47" t="s">
        <v>297</v>
      </c>
      <c r="B1173" s="47">
        <f t="shared" si="2373"/>
        <v>11</v>
      </c>
      <c r="C1173" s="47">
        <f t="shared" si="2301"/>
        <v>15</v>
      </c>
      <c r="E1173" s="47">
        <f t="shared" ref="E1173" si="2398">plan_id</f>
        <v>25</v>
      </c>
      <c r="F1173" s="47">
        <f t="shared" ca="1" si="2339"/>
        <v>2008</v>
      </c>
      <c r="G1173" s="47">
        <f t="shared" ref="G1173" ca="1" si="2399">VLOOKUP(INDIRECT(CHAR(39)&amp;$A1173&amp;CHAR(39)&amp;"!r2c"&amp;$C1173,0),variables,2,0)</f>
        <v>10931</v>
      </c>
      <c r="H1173" s="50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0.17979999999999999</v>
      </c>
    </row>
    <row r="1174" spans="1:8" x14ac:dyDescent="0.3">
      <c r="A1174" s="47" t="s">
        <v>297</v>
      </c>
      <c r="B1174" s="47">
        <f t="shared" si="2373"/>
        <v>11</v>
      </c>
      <c r="C1174" s="47">
        <f t="shared" si="2301"/>
        <v>16</v>
      </c>
      <c r="E1174" s="47">
        <f t="shared" ref="E1174" si="2400">plan_id</f>
        <v>25</v>
      </c>
      <c r="F1174" s="47">
        <f t="shared" ca="1" si="2339"/>
        <v>2008</v>
      </c>
      <c r="G1174" s="47">
        <f t="shared" ref="G1174" ca="1" si="2401">VLOOKUP(INDIRECT(CHAR(39)&amp;$A1174&amp;CHAR(39)&amp;"!r2c"&amp;$C1174,0),variables,2,0)</f>
        <v>10932</v>
      </c>
      <c r="H1174" s="50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3">
      <c r="A1175" s="47" t="s">
        <v>297</v>
      </c>
      <c r="B1175" s="47">
        <f t="shared" si="2373"/>
        <v>11</v>
      </c>
      <c r="C1175" s="47">
        <f t="shared" si="2301"/>
        <v>17</v>
      </c>
      <c r="E1175" s="47">
        <f t="shared" ref="E1175" si="2402">plan_id</f>
        <v>25</v>
      </c>
      <c r="F1175" s="47">
        <f t="shared" ca="1" si="2339"/>
        <v>2008</v>
      </c>
      <c r="G1175" s="47">
        <f t="shared" ref="G1175" ca="1" si="2403">VLOOKUP(INDIRECT(CHAR(39)&amp;$A1175&amp;CHAR(39)&amp;"!r2c"&amp;$C1175,0),variables,2,0)</f>
        <v>10933</v>
      </c>
      <c r="H1175" s="50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9.98E-2</v>
      </c>
    </row>
    <row r="1176" spans="1:8" x14ac:dyDescent="0.3">
      <c r="A1176" s="47" t="s">
        <v>297</v>
      </c>
      <c r="B1176" s="47">
        <f t="shared" si="2373"/>
        <v>11</v>
      </c>
      <c r="C1176" s="47">
        <f t="shared" si="2301"/>
        <v>18</v>
      </c>
      <c r="E1176" s="47">
        <f t="shared" ref="E1176" si="2404">plan_id</f>
        <v>25</v>
      </c>
      <c r="F1176" s="47">
        <f t="shared" ca="1" si="2339"/>
        <v>2008</v>
      </c>
      <c r="G1176" s="47">
        <f t="shared" ref="G1176" ca="1" si="2405">VLOOKUP(INDIRECT(CHAR(39)&amp;$A1176&amp;CHAR(39)&amp;"!r2c"&amp;$C1176,0),variables,2,0)</f>
        <v>10934</v>
      </c>
      <c r="H1176" s="50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6.1199999999999997E-2</v>
      </c>
    </row>
    <row r="1177" spans="1:8" x14ac:dyDescent="0.3">
      <c r="A1177" s="47" t="s">
        <v>297</v>
      </c>
      <c r="B1177" s="47">
        <f t="shared" si="2373"/>
        <v>11</v>
      </c>
      <c r="C1177" s="47">
        <f t="shared" si="2301"/>
        <v>19</v>
      </c>
      <c r="E1177" s="47">
        <f t="shared" ref="E1177" si="2406">plan_id</f>
        <v>25</v>
      </c>
      <c r="F1177" s="47">
        <f t="shared" ca="1" si="2339"/>
        <v>2008</v>
      </c>
      <c r="G1177" s="47">
        <f t="shared" ref="G1177" ca="1" si="2407">VLOOKUP(INDIRECT(CHAR(39)&amp;$A1177&amp;CHAR(39)&amp;"!r2c"&amp;$C1177,0),variables,2,0)</f>
        <v>10935</v>
      </c>
      <c r="H1177" s="50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Range</v>
      </c>
    </row>
    <row r="1178" spans="1:8" x14ac:dyDescent="0.3">
      <c r="A1178" s="47" t="s">
        <v>297</v>
      </c>
      <c r="B1178" s="47">
        <f t="shared" si="2373"/>
        <v>11</v>
      </c>
      <c r="C1178" s="47">
        <f t="shared" si="2301"/>
        <v>20</v>
      </c>
      <c r="E1178" s="47">
        <f t="shared" ref="E1178" si="2408">plan_id</f>
        <v>25</v>
      </c>
      <c r="F1178" s="47">
        <f t="shared" ca="1" si="2339"/>
        <v>2008</v>
      </c>
      <c r="G1178" s="47">
        <f t="shared" ref="G1178" ca="1" si="2409">VLOOKUP(INDIRECT(CHAR(39)&amp;$A1178&amp;CHAR(39)&amp;"!r2c"&amp;$C1178,0),variables,2,0)</f>
        <v>10937</v>
      </c>
      <c r="H1178" s="50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3">
      <c r="A1179" s="47" t="s">
        <v>297</v>
      </c>
      <c r="B1179" s="47">
        <f t="shared" si="2373"/>
        <v>11</v>
      </c>
      <c r="C1179" s="47">
        <f t="shared" si="2301"/>
        <v>21</v>
      </c>
      <c r="E1179" s="47">
        <f t="shared" ref="E1179" si="2410">plan_id</f>
        <v>25</v>
      </c>
      <c r="F1179" s="47">
        <f t="shared" ca="1" si="2339"/>
        <v>2008</v>
      </c>
      <c r="G1179" s="47">
        <f t="shared" ref="G1179" ca="1" si="2411">VLOOKUP(INDIRECT(CHAR(39)&amp;$A1179&amp;CHAR(39)&amp;"!r2c"&amp;$C1179,0),variables,2,0)</f>
        <v>10938</v>
      </c>
      <c r="H1179" s="50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3">
      <c r="A1180" s="47" t="s">
        <v>297</v>
      </c>
      <c r="B1180" s="47">
        <f t="shared" si="2373"/>
        <v>11</v>
      </c>
      <c r="C1180" s="47">
        <f t="shared" si="2301"/>
        <v>22</v>
      </c>
      <c r="E1180" s="47">
        <f t="shared" ref="E1180" si="2412">plan_id</f>
        <v>25</v>
      </c>
      <c r="F1180" s="47">
        <f t="shared" ca="1" si="2339"/>
        <v>2008</v>
      </c>
      <c r="G1180" s="47">
        <f t="shared" ref="G1180" ca="1" si="2413">VLOOKUP(INDIRECT(CHAR(39)&amp;$A1180&amp;CHAR(39)&amp;"!r2c"&amp;$C1180,0),variables,2,0)</f>
        <v>11007</v>
      </c>
      <c r="H1180" s="50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Police/Fire members- 2% for 10 years, 2.5% for over 10 years ; Others-  2% for 10 years, 2.25% for next 10 years, and 2.5% for service earned on/after 07/01/86. All service before that at 2%.</v>
      </c>
    </row>
    <row r="1181" spans="1:8" x14ac:dyDescent="0.3">
      <c r="A1181" s="47" t="s">
        <v>297</v>
      </c>
      <c r="B1181" s="47">
        <f t="shared" si="2373"/>
        <v>11</v>
      </c>
      <c r="C1181" s="47">
        <f t="shared" si="2301"/>
        <v>23</v>
      </c>
      <c r="E1181" s="47">
        <f t="shared" ref="E1181" si="2414">plan_id</f>
        <v>25</v>
      </c>
      <c r="F1181" s="47">
        <f t="shared" ca="1" si="2339"/>
        <v>2008</v>
      </c>
      <c r="G1181" s="47">
        <f t="shared" ref="G1181" ca="1" si="2415">VLOOKUP(INDIRECT(CHAR(39)&amp;$A1181&amp;CHAR(39)&amp;"!r2c"&amp;$C1181,0),variables,2,0)</f>
        <v>10941</v>
      </c>
      <c r="H1181" s="50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Yes</v>
      </c>
    </row>
    <row r="1182" spans="1:8" x14ac:dyDescent="0.3">
      <c r="A1182" s="47" t="s">
        <v>297</v>
      </c>
      <c r="B1182" s="47">
        <f t="shared" si="2373"/>
        <v>11</v>
      </c>
      <c r="C1182" s="47">
        <f t="shared" si="2301"/>
        <v>24</v>
      </c>
      <c r="E1182" s="47">
        <f t="shared" ref="E1182" si="2416">plan_id</f>
        <v>25</v>
      </c>
      <c r="F1182" s="47">
        <f t="shared" ca="1" si="2339"/>
        <v>2008</v>
      </c>
      <c r="G1182" s="47">
        <f t="shared" ref="G1182" ca="1" si="2417">VLOOKUP(INDIRECT(CHAR(39)&amp;$A1182&amp;CHAR(39)&amp;"!r2c"&amp;$C1182,0),variables,2,0)</f>
        <v>10942</v>
      </c>
      <c r="H1182" s="50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0</v>
      </c>
    </row>
    <row r="1183" spans="1:8" x14ac:dyDescent="0.3">
      <c r="A1183" s="47" t="s">
        <v>297</v>
      </c>
      <c r="B1183" s="47">
        <f t="shared" si="2373"/>
        <v>11</v>
      </c>
      <c r="C1183" s="47">
        <f t="shared" si="2301"/>
        <v>25</v>
      </c>
      <c r="E1183" s="47">
        <f t="shared" ref="E1183" si="2418">plan_id</f>
        <v>25</v>
      </c>
      <c r="F1183" s="47">
        <f t="shared" ca="1" si="2339"/>
        <v>2008</v>
      </c>
      <c r="G1183" s="47">
        <f t="shared" ref="G1183" ca="1" si="2419">VLOOKUP(INDIRECT(CHAR(39)&amp;$A1183&amp;CHAR(39)&amp;"!r2c"&amp;$C1183,0),variables,2,0)</f>
        <v>10701</v>
      </c>
      <c r="H1183" s="50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</v>
      </c>
    </row>
    <row r="1184" spans="1:8" x14ac:dyDescent="0.3">
      <c r="A1184" s="47" t="s">
        <v>297</v>
      </c>
      <c r="B1184" s="47">
        <f t="shared" si="2373"/>
        <v>11</v>
      </c>
      <c r="C1184" s="47">
        <f t="shared" si="2301"/>
        <v>26</v>
      </c>
      <c r="E1184" s="47">
        <f t="shared" ref="E1184" si="2420">plan_id</f>
        <v>25</v>
      </c>
      <c r="F1184" s="47">
        <f t="shared" ca="1" si="2339"/>
        <v>2008</v>
      </c>
      <c r="G1184" s="47">
        <f t="shared" ref="G1184" ca="1" si="2421">VLOOKUP(INDIRECT(CHAR(39)&amp;$A1184&amp;CHAR(39)&amp;"!r2c"&amp;$C1184,0),variables,2,0)</f>
        <v>10702</v>
      </c>
      <c r="H1184" s="50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3">
      <c r="A1185" s="47" t="s">
        <v>297</v>
      </c>
      <c r="B1185" s="47">
        <f t="shared" si="2373"/>
        <v>11</v>
      </c>
      <c r="C1185" s="47">
        <f t="shared" si="2301"/>
        <v>27</v>
      </c>
      <c r="E1185" s="47">
        <f t="shared" ref="E1185" si="2422">plan_id</f>
        <v>25</v>
      </c>
      <c r="F1185" s="47">
        <f t="shared" ca="1" si="2339"/>
        <v>2008</v>
      </c>
      <c r="G1185" s="47">
        <f t="shared" ref="G1185" ca="1" si="2423">VLOOKUP(INDIRECT(CHAR(39)&amp;$A1185&amp;CHAR(39)&amp;"!r2c"&amp;$C1185,0),variables,2,0)</f>
        <v>10943</v>
      </c>
      <c r="H1185" s="50" t="str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 xml:space="preserve">Higher of 10% of base benefits or $50 </v>
      </c>
    </row>
    <row r="1186" spans="1:8" x14ac:dyDescent="0.3">
      <c r="A1186" s="47" t="s">
        <v>297</v>
      </c>
      <c r="B1186" s="47">
        <f t="shared" si="2373"/>
        <v>11</v>
      </c>
      <c r="C1186" s="47">
        <f t="shared" si="2301"/>
        <v>28</v>
      </c>
      <c r="E1186" s="47">
        <f t="shared" ref="E1186" si="2424">plan_id</f>
        <v>25</v>
      </c>
      <c r="F1186" s="47">
        <f t="shared" ca="1" si="2339"/>
        <v>2008</v>
      </c>
      <c r="G1186" s="47">
        <f t="shared" ref="G1186" ca="1" si="2425">VLOOKUP(INDIRECT(CHAR(39)&amp;$A1186&amp;CHAR(39)&amp;"!r2c"&amp;$C1186,0),variables,2,0)</f>
        <v>10944</v>
      </c>
      <c r="H1186" s="50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</row>
    <row r="1187" spans="1:8" x14ac:dyDescent="0.3">
      <c r="A1187" s="47" t="s">
        <v>297</v>
      </c>
      <c r="B1187" s="47">
        <f t="shared" si="2373"/>
        <v>11</v>
      </c>
      <c r="C1187" s="47">
        <f t="shared" si="2301"/>
        <v>29</v>
      </c>
      <c r="E1187" s="47">
        <f t="shared" ref="E1187" si="2426">plan_id</f>
        <v>25</v>
      </c>
      <c r="F1187" s="47">
        <f t="shared" ca="1" si="2339"/>
        <v>2008</v>
      </c>
      <c r="G1187" s="47">
        <f t="shared" ref="G1187" ca="1" si="2427">VLOOKUP(INDIRECT(CHAR(39)&amp;$A1187&amp;CHAR(39)&amp;"!r2c"&amp;$C1187,0),variables,2,0)</f>
        <v>10945</v>
      </c>
      <c r="H1187" s="50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x14ac:dyDescent="0.3">
      <c r="A1188" s="47" t="s">
        <v>297</v>
      </c>
      <c r="B1188" s="47">
        <f t="shared" si="2373"/>
        <v>11</v>
      </c>
      <c r="C1188" s="47">
        <f t="shared" si="2301"/>
        <v>30</v>
      </c>
      <c r="E1188" s="47">
        <f t="shared" ref="E1188" si="2428">plan_id</f>
        <v>25</v>
      </c>
      <c r="F1188" s="47">
        <f t="shared" ca="1" si="2339"/>
        <v>2008</v>
      </c>
      <c r="G1188" s="47">
        <f t="shared" ref="G1188" ca="1" si="2429">VLOOKUP(INDIRECT(CHAR(39)&amp;$A1188&amp;CHAR(39)&amp;"!r2c"&amp;$C1188,0),variables,2,0)</f>
        <v>10947</v>
      </c>
      <c r="H1188" s="50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x14ac:dyDescent="0.3">
      <c r="A1189" s="47" t="s">
        <v>297</v>
      </c>
      <c r="B1189" s="47">
        <f t="shared" si="2373"/>
        <v>11</v>
      </c>
      <c r="C1189" s="47">
        <f t="shared" si="2301"/>
        <v>31</v>
      </c>
      <c r="E1189" s="47">
        <f t="shared" ref="E1189" si="2430">plan_id</f>
        <v>25</v>
      </c>
      <c r="F1189" s="47">
        <f t="shared" ca="1" si="2339"/>
        <v>2008</v>
      </c>
      <c r="G1189" s="47">
        <f t="shared" ref="G1189" ca="1" si="2431">VLOOKUP(INDIRECT(CHAR(39)&amp;$A1189&amp;CHAR(39)&amp;"!r2c"&amp;$C1189,0),variables,2,0)</f>
        <v>10948</v>
      </c>
      <c r="H1189" s="50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Yes</v>
      </c>
    </row>
    <row r="1190" spans="1:8" x14ac:dyDescent="0.3">
      <c r="A1190" s="47" t="s">
        <v>297</v>
      </c>
      <c r="B1190" s="47">
        <f t="shared" si="2373"/>
        <v>11</v>
      </c>
      <c r="C1190" s="47">
        <f t="shared" si="2301"/>
        <v>32</v>
      </c>
      <c r="E1190" s="47">
        <f t="shared" ref="E1190" si="2432">plan_id</f>
        <v>25</v>
      </c>
      <c r="F1190" s="47">
        <f t="shared" ca="1" si="2339"/>
        <v>2008</v>
      </c>
      <c r="G1190" s="47">
        <f t="shared" ref="G1190" ca="1" si="2433">VLOOKUP(INDIRECT(CHAR(39)&amp;$A1190&amp;CHAR(39)&amp;"!r2c"&amp;$C1190,0),variables,2,0)</f>
        <v>10949</v>
      </c>
      <c r="H1190" s="50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x14ac:dyDescent="0.3">
      <c r="A1191" s="47" t="s">
        <v>297</v>
      </c>
      <c r="B1191" s="47">
        <f t="shared" si="2373"/>
        <v>11</v>
      </c>
      <c r="C1191" s="47">
        <f t="shared" ref="C1191:C1254" si="2434">C1100</f>
        <v>33</v>
      </c>
      <c r="E1191" s="47">
        <f t="shared" ref="E1191" si="2435">plan_id</f>
        <v>25</v>
      </c>
      <c r="F1191" s="47">
        <f t="shared" ca="1" si="2339"/>
        <v>2008</v>
      </c>
      <c r="G1191" s="47">
        <f t="shared" ref="G1191" ca="1" si="2436">VLOOKUP(INDIRECT(CHAR(39)&amp;$A1191&amp;CHAR(39)&amp;"!r2c"&amp;$C1191,0),variables,2,0)</f>
        <v>10951</v>
      </c>
      <c r="H1191" s="50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No</v>
      </c>
    </row>
    <row r="1192" spans="1:8" x14ac:dyDescent="0.3">
      <c r="A1192" s="47" t="s">
        <v>297</v>
      </c>
      <c r="B1192" s="47">
        <f t="shared" si="2373"/>
        <v>11</v>
      </c>
      <c r="C1192" s="47">
        <f t="shared" si="2434"/>
        <v>34</v>
      </c>
      <c r="E1192" s="47">
        <f t="shared" ref="E1192" si="2437">plan_id</f>
        <v>25</v>
      </c>
      <c r="F1192" s="47">
        <f t="shared" ca="1" si="2339"/>
        <v>2008</v>
      </c>
      <c r="G1192" s="47">
        <f t="shared" ref="G1192" ca="1" si="2438">VLOOKUP(INDIRECT(CHAR(39)&amp;$A1192&amp;CHAR(39)&amp;"!r2c"&amp;$C1192,0),variables,2,0)</f>
        <v>10950</v>
      </c>
      <c r="H1192" s="50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Yes</v>
      </c>
    </row>
    <row r="1193" spans="1:8" x14ac:dyDescent="0.3">
      <c r="A1193" s="47" t="s">
        <v>297</v>
      </c>
      <c r="B1193" s="47">
        <f t="shared" si="2373"/>
        <v>11</v>
      </c>
      <c r="C1193" s="47">
        <f t="shared" si="2434"/>
        <v>35</v>
      </c>
      <c r="E1193" s="47">
        <f t="shared" ref="E1193" si="2439">plan_id</f>
        <v>25</v>
      </c>
      <c r="F1193" s="47">
        <f t="shared" ca="1" si="2339"/>
        <v>2008</v>
      </c>
      <c r="G1193" s="47">
        <f t="shared" ref="G1193" ca="1" si="2440">VLOOKUP(INDIRECT(CHAR(39)&amp;$A1193&amp;CHAR(39)&amp;"!r2c"&amp;$C1193,0),variables,2,0)</f>
        <v>10954</v>
      </c>
      <c r="H1193" s="50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3.5000000000000003E-2</v>
      </c>
    </row>
    <row r="1194" spans="1:8" x14ac:dyDescent="0.3">
      <c r="A1194" s="47" t="s">
        <v>297</v>
      </c>
      <c r="B1194" s="47">
        <f t="shared" si="2373"/>
        <v>11</v>
      </c>
      <c r="C1194" s="47">
        <f t="shared" si="2434"/>
        <v>36</v>
      </c>
      <c r="E1194" s="47">
        <f t="shared" ref="E1194" si="2441">plan_id</f>
        <v>25</v>
      </c>
      <c r="F1194" s="47">
        <f t="shared" ca="1" si="2339"/>
        <v>2008</v>
      </c>
      <c r="G1194" s="47">
        <f t="shared" ref="G1194" ca="1" si="2442">VLOOKUP(INDIRECT(CHAR(39)&amp;$A1194&amp;CHAR(39)&amp;"!r2c"&amp;$C1194,0),variables,2,0)</f>
        <v>10955</v>
      </c>
      <c r="H1194" s="50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8.2500000000000004E-2</v>
      </c>
    </row>
    <row r="1195" spans="1:8" x14ac:dyDescent="0.3">
      <c r="A1195" s="47" t="s">
        <v>297</v>
      </c>
      <c r="B1195" s="47">
        <f t="shared" si="2373"/>
        <v>11</v>
      </c>
      <c r="C1195" s="47">
        <f t="shared" si="2434"/>
        <v>37</v>
      </c>
      <c r="E1195" s="47">
        <f t="shared" ref="E1195" si="2443">plan_id</f>
        <v>25</v>
      </c>
      <c r="F1195" s="47">
        <f t="shared" ca="1" si="2339"/>
        <v>2008</v>
      </c>
      <c r="G1195" s="47">
        <f t="shared" ref="G1195" ca="1" si="2444">VLOOKUP(INDIRECT(CHAR(39)&amp;$A1195&amp;CHAR(39)&amp;"!r2c"&amp;$C1195,0),variables,2,0)</f>
        <v>10956</v>
      </c>
      <c r="H1195" s="50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0.04</v>
      </c>
    </row>
    <row r="1196" spans="1:8" x14ac:dyDescent="0.3">
      <c r="A1196" s="47" t="s">
        <v>297</v>
      </c>
      <c r="B1196" s="47">
        <f t="shared" si="2373"/>
        <v>11</v>
      </c>
      <c r="C1196" s="47">
        <f t="shared" si="2434"/>
        <v>38</v>
      </c>
      <c r="E1196" s="47">
        <f t="shared" ref="E1196" si="2445">plan_id</f>
        <v>25</v>
      </c>
      <c r="F1196" s="47">
        <f t="shared" ca="1" si="2339"/>
        <v>2008</v>
      </c>
      <c r="G1196" s="47">
        <f t="shared" ref="G1196" ca="1" si="2446">VLOOKUP(INDIRECT(CHAR(39)&amp;$A1196&amp;CHAR(39)&amp;"!r2c"&amp;$C1196,0),variables,2,0)</f>
        <v>10959</v>
      </c>
      <c r="H1196" s="50" t="str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Peace Officer/Firefighter: Merit – 2.5%/yr for the first 6 yrs of employment, 0.5% thereafter; Productivity – 0.5%/yr; Others: Merit grading down – 5.5% to 1.5% after 5yrs; &gt;6 yrs of service - 1.0% to 0%; Productivity – 0.5%/yr</v>
      </c>
    </row>
    <row r="1197" spans="1:8" x14ac:dyDescent="0.3">
      <c r="A1197" s="47" t="s">
        <v>297</v>
      </c>
      <c r="B1197" s="47">
        <f t="shared" si="2373"/>
        <v>11</v>
      </c>
      <c r="C1197" s="47">
        <f t="shared" si="2434"/>
        <v>39</v>
      </c>
      <c r="E1197" s="47">
        <f t="shared" ref="E1197" si="2447">plan_id</f>
        <v>25</v>
      </c>
      <c r="F1197" s="47">
        <f t="shared" ca="1" si="2339"/>
        <v>2008</v>
      </c>
      <c r="G1197" s="47">
        <f t="shared" ref="G1197" ca="1" si="2448">VLOOKUP(INDIRECT(CHAR(39)&amp;$A1197&amp;CHAR(39)&amp;"!r2c"&amp;$C1197,0),variables,2,0)</f>
        <v>10962</v>
      </c>
      <c r="H1197" s="50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 No 92&amp;93</v>
      </c>
    </row>
    <row r="1198" spans="1:8" x14ac:dyDescent="0.3">
      <c r="A1198" s="47" t="s">
        <v>297</v>
      </c>
      <c r="B1198" s="47">
        <f t="shared" si="2373"/>
        <v>11</v>
      </c>
      <c r="C1198" s="47">
        <f t="shared" si="2434"/>
        <v>40</v>
      </c>
      <c r="E1198" s="47">
        <f t="shared" ref="E1198" si="2449">plan_id</f>
        <v>25</v>
      </c>
      <c r="F1198" s="47">
        <f t="shared" ca="1" si="2339"/>
        <v>2008</v>
      </c>
      <c r="G1198" s="47">
        <f t="shared" ref="G1198" ca="1" si="2450">VLOOKUP(INDIRECT(CHAR(39)&amp;$A1198&amp;CHAR(39)&amp;"!r2c"&amp;$C1198,0),variables,2,0)</f>
        <v>10964</v>
      </c>
      <c r="H1198" s="50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 no.95 &amp; 96</v>
      </c>
    </row>
    <row r="1199" spans="1:8" x14ac:dyDescent="0.3">
      <c r="A1199" s="47" t="s">
        <v>297</v>
      </c>
      <c r="B1199" s="47">
        <f t="shared" si="2373"/>
        <v>11</v>
      </c>
      <c r="C1199" s="47">
        <f t="shared" si="2434"/>
        <v>41</v>
      </c>
      <c r="E1199" s="47">
        <f t="shared" ref="E1199" si="2451">plan_id</f>
        <v>25</v>
      </c>
      <c r="F1199" s="47">
        <f t="shared" ca="1" si="2339"/>
        <v>2008</v>
      </c>
      <c r="G1199" s="47">
        <f t="shared" ref="G1199" ca="1" si="2452">VLOOKUP(INDIRECT(CHAR(39)&amp;$A1199&amp;CHAR(39)&amp;"!r2c"&amp;$C1199,0),variables,2,0)</f>
        <v>10967</v>
      </c>
      <c r="H1199" s="50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1994 Group Annuity Mortality Basic table</v>
      </c>
    </row>
    <row r="1200" spans="1:8" x14ac:dyDescent="0.3">
      <c r="A1200" s="47" t="s">
        <v>297</v>
      </c>
      <c r="B1200" s="47">
        <f t="shared" si="2373"/>
        <v>11</v>
      </c>
      <c r="C1200" s="47">
        <f t="shared" si="2434"/>
        <v>42</v>
      </c>
      <c r="E1200" s="47">
        <f t="shared" ref="E1200" si="2453">plan_id</f>
        <v>25</v>
      </c>
      <c r="F1200" s="47">
        <f t="shared" ca="1" si="2339"/>
        <v>2008</v>
      </c>
      <c r="G1200" s="47">
        <f t="shared" ref="G1200" ca="1" si="2454">VLOOKUP(INDIRECT(CHAR(39)&amp;$A1200&amp;CHAR(39)&amp;"!r2c"&amp;$C1200,0),variables,2,0)</f>
        <v>10968</v>
      </c>
      <c r="H1200" s="50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1994</v>
      </c>
    </row>
    <row r="1201" spans="1:8" x14ac:dyDescent="0.3">
      <c r="A1201" s="47" t="s">
        <v>297</v>
      </c>
      <c r="B1201" s="47">
        <f t="shared" si="2373"/>
        <v>11</v>
      </c>
      <c r="C1201" s="47">
        <f t="shared" si="2434"/>
        <v>43</v>
      </c>
      <c r="E1201" s="47">
        <f t="shared" ref="E1201" si="2455">plan_id</f>
        <v>25</v>
      </c>
      <c r="F1201" s="47">
        <f t="shared" ca="1" si="2339"/>
        <v>2008</v>
      </c>
      <c r="G1201" s="47">
        <f t="shared" ref="G1201" ca="1" si="2456">VLOOKUP(INDIRECT(CHAR(39)&amp;$A1201&amp;CHAR(39)&amp;"!r2c"&amp;$C1201,0),variables,2,0)</f>
        <v>10969</v>
      </c>
      <c r="H1201" s="50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x14ac:dyDescent="0.3">
      <c r="A1202" s="47" t="s">
        <v>297</v>
      </c>
      <c r="B1202" s="47">
        <f t="shared" si="2373"/>
        <v>11</v>
      </c>
      <c r="C1202" s="47">
        <f t="shared" si="2434"/>
        <v>44</v>
      </c>
      <c r="E1202" s="47">
        <f t="shared" ref="E1202" si="2457">plan_id</f>
        <v>25</v>
      </c>
      <c r="F1202" s="47">
        <f t="shared" ca="1" si="2339"/>
        <v>2008</v>
      </c>
      <c r="G1202" s="47">
        <f t="shared" ref="G1202" ca="1" si="2458">VLOOKUP(INDIRECT(CHAR(39)&amp;$A1202&amp;CHAR(39)&amp;"!r2c"&amp;$C1202,0),variables,2,0)</f>
        <v>10970</v>
      </c>
      <c r="H1202" s="50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</row>
    <row r="1203" spans="1:8" x14ac:dyDescent="0.3">
      <c r="A1203" s="47" t="s">
        <v>297</v>
      </c>
      <c r="B1203" s="47">
        <f t="shared" si="2373"/>
        <v>11</v>
      </c>
      <c r="C1203" s="47">
        <f t="shared" si="2434"/>
        <v>45</v>
      </c>
      <c r="E1203" s="47">
        <f t="shared" ref="E1203" si="2459">plan_id</f>
        <v>25</v>
      </c>
      <c r="F1203" s="47">
        <f t="shared" ca="1" si="2339"/>
        <v>2008</v>
      </c>
      <c r="G1203" s="47">
        <f t="shared" ref="G1203" ca="1" si="2460">VLOOKUP(INDIRECT(CHAR(39)&amp;$A1203&amp;CHAR(39)&amp;"!r2c"&amp;$C1203,0),variables,2,0)</f>
        <v>10971</v>
      </c>
      <c r="H1203" s="50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x14ac:dyDescent="0.3">
      <c r="A1204" s="47" t="s">
        <v>297</v>
      </c>
      <c r="B1204" s="47">
        <f t="shared" si="2373"/>
        <v>11</v>
      </c>
      <c r="C1204" s="47">
        <f t="shared" si="2434"/>
        <v>46</v>
      </c>
      <c r="E1204" s="47">
        <f t="shared" ref="E1204" si="2461">plan_id</f>
        <v>25</v>
      </c>
      <c r="F1204" s="47">
        <f t="shared" ca="1" si="2339"/>
        <v>2008</v>
      </c>
      <c r="G1204" s="47">
        <f t="shared" ref="G1204" ca="1" si="2462">VLOOKUP(INDIRECT(CHAR(39)&amp;$A1204&amp;CHAR(39)&amp;"!r2c"&amp;$C1204,0),variables,2,0)</f>
        <v>10972</v>
      </c>
      <c r="H1204" s="50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dollar, closed</v>
      </c>
    </row>
    <row r="1205" spans="1:8" x14ac:dyDescent="0.3">
      <c r="A1205" s="47" t="s">
        <v>297</v>
      </c>
      <c r="B1205" s="47">
        <f t="shared" si="2373"/>
        <v>11</v>
      </c>
      <c r="C1205" s="47">
        <f t="shared" si="2434"/>
        <v>47</v>
      </c>
      <c r="E1205" s="47">
        <f t="shared" ref="E1205" si="2463">plan_id</f>
        <v>25</v>
      </c>
      <c r="F1205" s="47">
        <f t="shared" ca="1" si="2339"/>
        <v>2008</v>
      </c>
      <c r="G1205" s="47">
        <f t="shared" ref="G1205" ca="1" si="2464">VLOOKUP(INDIRECT(CHAR(39)&amp;$A1205&amp;CHAR(39)&amp;"!r2c"&amp;$C1205,0),variables,2,0)</f>
        <v>10973</v>
      </c>
      <c r="H1205" s="50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20 years</v>
      </c>
    </row>
    <row r="1206" spans="1:8" x14ac:dyDescent="0.3">
      <c r="A1206" s="47" t="s">
        <v>297</v>
      </c>
      <c r="B1206" s="47">
        <f t="shared" si="2373"/>
        <v>11</v>
      </c>
      <c r="C1206" s="47">
        <f t="shared" si="2434"/>
        <v>48</v>
      </c>
      <c r="E1206" s="47">
        <f t="shared" ref="E1206" si="2465">plan_id</f>
        <v>25</v>
      </c>
      <c r="F1206" s="47">
        <f t="shared" ca="1" si="2339"/>
        <v>2008</v>
      </c>
      <c r="G1206" s="47">
        <f t="shared" ref="G1206" ca="1" si="2466">VLOOKUP(INDIRECT(CHAR(39)&amp;$A1206&amp;CHAR(39)&amp;"!r2c"&amp;$C1206,0),variables,2,0)</f>
        <v>10975</v>
      </c>
      <c r="H1206" s="50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EAN</v>
      </c>
    </row>
    <row r="1207" spans="1:8" x14ac:dyDescent="0.3">
      <c r="A1207" s="47" t="s">
        <v>297</v>
      </c>
      <c r="B1207" s="47">
        <f t="shared" si="2373"/>
        <v>11</v>
      </c>
      <c r="C1207" s="47">
        <f t="shared" si="2434"/>
        <v>49</v>
      </c>
      <c r="E1207" s="47">
        <f t="shared" ref="E1207" si="2467">plan_id</f>
        <v>25</v>
      </c>
      <c r="F1207" s="47">
        <f t="shared" ca="1" si="2339"/>
        <v>2008</v>
      </c>
      <c r="G1207" s="47">
        <f t="shared" ref="G1207" ca="1" si="2468">VLOOKUP(INDIRECT(CHAR(39)&amp;$A1207&amp;CHAR(39)&amp;"!r2c"&amp;$C1207,0),variables,2,0)</f>
        <v>10976</v>
      </c>
      <c r="H1207" s="50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8.2500000000000004E-2</v>
      </c>
    </row>
    <row r="1208" spans="1:8" x14ac:dyDescent="0.3">
      <c r="A1208" s="47" t="s">
        <v>297</v>
      </c>
      <c r="B1208" s="47">
        <f t="shared" si="2373"/>
        <v>11</v>
      </c>
      <c r="C1208" s="47">
        <f t="shared" si="2434"/>
        <v>50</v>
      </c>
      <c r="E1208" s="47">
        <f t="shared" ref="E1208" si="2469">plan_id</f>
        <v>25</v>
      </c>
      <c r="F1208" s="47">
        <f t="shared" ca="1" si="2339"/>
        <v>2008</v>
      </c>
      <c r="G1208" s="47">
        <f t="shared" ref="G1208" ca="1" si="2470">VLOOKUP(INDIRECT(CHAR(39)&amp;$A1208&amp;CHAR(39)&amp;"!r2c"&amp;$C1208,0),variables,2,0)</f>
        <v>10977</v>
      </c>
      <c r="H1208" s="50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</row>
    <row r="1209" spans="1:8" x14ac:dyDescent="0.3">
      <c r="A1209" s="47" t="s">
        <v>297</v>
      </c>
      <c r="B1209" s="47">
        <f t="shared" si="2373"/>
        <v>11</v>
      </c>
      <c r="C1209" s="47">
        <f t="shared" si="2434"/>
        <v>51</v>
      </c>
      <c r="E1209" s="47">
        <f t="shared" ref="E1209" si="2471">plan_id</f>
        <v>25</v>
      </c>
      <c r="F1209" s="47">
        <f t="shared" ca="1" si="2339"/>
        <v>2008</v>
      </c>
      <c r="G1209" s="47">
        <f t="shared" ref="G1209" ca="1" si="2472">VLOOKUP(INDIRECT(CHAR(39)&amp;$A1209&amp;CHAR(39)&amp;"!r2c"&amp;$C1209,0),variables,2,0)</f>
        <v>10978</v>
      </c>
      <c r="H1209" s="50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8.2500000000000004E-2</v>
      </c>
    </row>
    <row r="1210" spans="1:8" x14ac:dyDescent="0.3">
      <c r="A1210" s="47" t="s">
        <v>297</v>
      </c>
      <c r="B1210" s="47">
        <f t="shared" si="2373"/>
        <v>11</v>
      </c>
      <c r="C1210" s="47">
        <f t="shared" si="2434"/>
        <v>52</v>
      </c>
      <c r="E1210" s="47">
        <f t="shared" ref="E1210" si="2473">plan_id</f>
        <v>25</v>
      </c>
      <c r="F1210" s="47">
        <f t="shared" ca="1" si="2339"/>
        <v>2008</v>
      </c>
      <c r="G1210" s="47">
        <f t="shared" ref="G1210" ca="1" si="2474">VLOOKUP(INDIRECT(CHAR(39)&amp;$A1210&amp;CHAR(39)&amp;"!r2c"&amp;$C1210,0),variables,2,0)</f>
        <v>10979</v>
      </c>
      <c r="H1210" s="50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5 Years</v>
      </c>
    </row>
    <row r="1211" spans="1:8" x14ac:dyDescent="0.3">
      <c r="A1211" s="47" t="s">
        <v>297</v>
      </c>
      <c r="B1211" s="47">
        <f t="shared" si="2373"/>
        <v>11</v>
      </c>
      <c r="C1211" s="47">
        <f t="shared" si="2434"/>
        <v>53</v>
      </c>
      <c r="E1211" s="47">
        <f t="shared" ref="E1211" si="2475">plan_id</f>
        <v>25</v>
      </c>
      <c r="F1211" s="47">
        <f t="shared" ca="1" si="2339"/>
        <v>2008</v>
      </c>
      <c r="G1211" s="47">
        <f t="shared" ref="G1211" ca="1" si="2476">VLOOKUP(INDIRECT(CHAR(39)&amp;$A1211&amp;CHAR(39)&amp;"!r2c"&amp;$C1211,0),variables,2,0)</f>
        <v>10980</v>
      </c>
      <c r="H1211" s="50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9.8000000000000004E-2</v>
      </c>
    </row>
    <row r="1212" spans="1:8" x14ac:dyDescent="0.3">
      <c r="A1212" s="47" t="s">
        <v>297</v>
      </c>
      <c r="B1212" s="47">
        <f t="shared" si="2373"/>
        <v>11</v>
      </c>
      <c r="C1212" s="47">
        <f t="shared" si="2434"/>
        <v>54</v>
      </c>
      <c r="E1212" s="47">
        <f t="shared" ref="E1212" si="2477">plan_id</f>
        <v>25</v>
      </c>
      <c r="F1212" s="47">
        <f t="shared" ca="1" si="2339"/>
        <v>2008</v>
      </c>
      <c r="G1212" s="47">
        <f t="shared" ref="G1212" ca="1" si="2478">VLOOKUP(INDIRECT(CHAR(39)&amp;$A1212&amp;CHAR(39)&amp;"!r2c"&amp;$C1212,0),variables,2,0)</f>
        <v>10981</v>
      </c>
      <c r="H1212" s="50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-3.1E-2</v>
      </c>
    </row>
    <row r="1213" spans="1:8" x14ac:dyDescent="0.3">
      <c r="A1213" s="47" t="s">
        <v>297</v>
      </c>
      <c r="B1213" s="47">
        <f t="shared" si="2373"/>
        <v>11</v>
      </c>
      <c r="C1213" s="47">
        <f t="shared" si="2434"/>
        <v>55</v>
      </c>
      <c r="E1213" s="47">
        <f t="shared" ref="E1213" si="2479">plan_id</f>
        <v>25</v>
      </c>
      <c r="F1213" s="47">
        <f t="shared" ca="1" si="2339"/>
        <v>2008</v>
      </c>
      <c r="G1213" s="47">
        <f t="shared" ref="G1213" ca="1" si="2480">VLOOKUP(INDIRECT(CHAR(39)&amp;$A1213&amp;CHAR(39)&amp;"!r2c"&amp;$C1213,0),variables,2,0)</f>
        <v>10706</v>
      </c>
      <c r="H1213" s="50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9.4942074521094013E-4</v>
      </c>
    </row>
    <row r="1214" spans="1:8" x14ac:dyDescent="0.3">
      <c r="A1214" s="47" t="s">
        <v>297</v>
      </c>
      <c r="B1214" s="47">
        <f t="shared" si="2373"/>
        <v>11</v>
      </c>
      <c r="C1214" s="47">
        <f t="shared" si="2434"/>
        <v>56</v>
      </c>
      <c r="E1214" s="47">
        <f t="shared" ref="E1214" si="2481">plan_id</f>
        <v>25</v>
      </c>
      <c r="F1214" s="47">
        <f t="shared" ca="1" si="2339"/>
        <v>2008</v>
      </c>
      <c r="G1214" s="47">
        <f t="shared" ref="G1214" ca="1" si="2482">VLOOKUP(INDIRECT(CHAR(39)&amp;$A1214&amp;CHAR(39)&amp;"!r2c"&amp;$C1214,0),variables,2,0)</f>
        <v>10983</v>
      </c>
      <c r="H1214" s="50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Yes</v>
      </c>
    </row>
    <row r="1215" spans="1:8" x14ac:dyDescent="0.3">
      <c r="A1215" s="47" t="s">
        <v>297</v>
      </c>
      <c r="B1215" s="47">
        <f t="shared" si="2373"/>
        <v>11</v>
      </c>
      <c r="C1215" s="47">
        <f t="shared" si="2434"/>
        <v>57</v>
      </c>
      <c r="E1215" s="47">
        <f t="shared" ref="E1215" si="2483">plan_id</f>
        <v>25</v>
      </c>
      <c r="F1215" s="47">
        <f t="shared" ca="1" si="2339"/>
        <v>2008</v>
      </c>
      <c r="G1215" s="47">
        <f t="shared" ref="G1215" ca="1" si="2484">VLOOKUP(INDIRECT(CHAR(39)&amp;$A1215&amp;CHAR(39)&amp;"!r2c"&amp;$C1215,0),variables,2,0)</f>
        <v>10989</v>
      </c>
      <c r="H1215" s="50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7210772000</v>
      </c>
    </row>
    <row r="1216" spans="1:8" x14ac:dyDescent="0.3">
      <c r="A1216" s="47" t="s">
        <v>297</v>
      </c>
      <c r="B1216" s="47">
        <f t="shared" si="2373"/>
        <v>11</v>
      </c>
      <c r="C1216" s="47">
        <f t="shared" si="2434"/>
        <v>58</v>
      </c>
      <c r="E1216" s="47">
        <f t="shared" ref="E1216" si="2485">plan_id</f>
        <v>25</v>
      </c>
      <c r="F1216" s="47">
        <f t="shared" ca="1" si="2339"/>
        <v>2008</v>
      </c>
      <c r="G1216" s="47">
        <f t="shared" ref="G1216" ca="1" si="2486">VLOOKUP(INDIRECT(CHAR(39)&amp;$A1216&amp;CHAR(39)&amp;"!r2c"&amp;$C1216,0),variables,2,0)</f>
        <v>10990</v>
      </c>
      <c r="H1216" s="50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9154282000</v>
      </c>
    </row>
    <row r="1217" spans="1:8" x14ac:dyDescent="0.3">
      <c r="A1217" s="47" t="s">
        <v>297</v>
      </c>
      <c r="B1217" s="47">
        <f t="shared" si="2373"/>
        <v>11</v>
      </c>
      <c r="C1217" s="47">
        <f t="shared" si="2434"/>
        <v>59</v>
      </c>
      <c r="E1217" s="47">
        <f t="shared" ref="E1217" si="2487">plan_id</f>
        <v>25</v>
      </c>
      <c r="F1217" s="47">
        <f t="shared" ca="1" si="2339"/>
        <v>2008</v>
      </c>
      <c r="G1217" s="47">
        <f t="shared" ref="G1217" ca="1" si="2488">VLOOKUP(INDIRECT(CHAR(39)&amp;$A1217&amp;CHAR(39)&amp;"!r2c"&amp;$C1217,0),variables,2,0)</f>
        <v>10991</v>
      </c>
      <c r="H1217" s="50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1943510000</v>
      </c>
    </row>
    <row r="1218" spans="1:8" x14ac:dyDescent="0.3">
      <c r="A1218" s="47" t="s">
        <v>297</v>
      </c>
      <c r="B1218" s="47">
        <f t="shared" si="2373"/>
        <v>11</v>
      </c>
      <c r="C1218" s="47">
        <f t="shared" si="2434"/>
        <v>60</v>
      </c>
      <c r="E1218" s="47">
        <f t="shared" ref="E1218" si="2489">plan_id</f>
        <v>25</v>
      </c>
      <c r="F1218" s="47">
        <f t="shared" ca="1" si="2339"/>
        <v>2008</v>
      </c>
      <c r="G1218" s="47">
        <f t="shared" ref="G1218" ca="1" si="2490">VLOOKUP(INDIRECT(CHAR(39)&amp;$A1218&amp;CHAR(39)&amp;"!r2c"&amp;$C1218,0),variables,2,0)</f>
        <v>10992</v>
      </c>
      <c r="H1218" s="50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0.78800000000000003</v>
      </c>
    </row>
    <row r="1219" spans="1:8" x14ac:dyDescent="0.3">
      <c r="A1219" s="47" t="s">
        <v>297</v>
      </c>
      <c r="B1219" s="47">
        <f t="shared" si="2373"/>
        <v>11</v>
      </c>
      <c r="C1219" s="47">
        <f t="shared" si="2434"/>
        <v>61</v>
      </c>
      <c r="E1219" s="47">
        <f t="shared" ref="E1219" si="2491">plan_id</f>
        <v>25</v>
      </c>
      <c r="F1219" s="47">
        <f t="shared" ca="1" si="2339"/>
        <v>2008</v>
      </c>
      <c r="G1219" s="47">
        <f t="shared" ref="G1219" ca="1" si="2492">VLOOKUP(INDIRECT(CHAR(39)&amp;$A1219&amp;CHAR(39)&amp;"!r2c"&amp;$C1219,0),variables,2,0)</f>
        <v>10993</v>
      </c>
      <c r="H1219" s="50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1577846000</v>
      </c>
    </row>
    <row r="1220" spans="1:8" x14ac:dyDescent="0.3">
      <c r="A1220" s="47" t="s">
        <v>297</v>
      </c>
      <c r="B1220" s="47">
        <f t="shared" si="2373"/>
        <v>11</v>
      </c>
      <c r="C1220" s="47">
        <f t="shared" si="2434"/>
        <v>62</v>
      </c>
      <c r="E1220" s="47">
        <f t="shared" ref="E1220" si="2493">plan_id</f>
        <v>25</v>
      </c>
      <c r="F1220" s="47">
        <f t="shared" ca="1" si="2339"/>
        <v>2008</v>
      </c>
      <c r="G1220" s="47">
        <f t="shared" ref="G1220" ca="1" si="2494">VLOOKUP(INDIRECT(CHAR(39)&amp;$A1220&amp;CHAR(39)&amp;"!r2c"&amp;$C1220,0),variables,2,0)</f>
        <v>10801</v>
      </c>
      <c r="H1220" s="50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-105049000</v>
      </c>
    </row>
    <row r="1221" spans="1:8" x14ac:dyDescent="0.3">
      <c r="A1221" s="47" t="s">
        <v>297</v>
      </c>
      <c r="B1221" s="47">
        <f t="shared" si="2373"/>
        <v>11</v>
      </c>
      <c r="C1221" s="47">
        <f t="shared" si="2434"/>
        <v>63</v>
      </c>
      <c r="E1221" s="47">
        <f t="shared" ref="E1221" si="2495">plan_id</f>
        <v>25</v>
      </c>
      <c r="F1221" s="47">
        <f t="shared" ca="1" si="2339"/>
        <v>2008</v>
      </c>
      <c r="G1221" s="47">
        <f t="shared" ref="G1221" ca="1" si="2496">VLOOKUP(INDIRECT(CHAR(39)&amp;$A1221&amp;CHAR(39)&amp;"!r2c"&amp;$C1221,0),variables,2,0)</f>
        <v>10802</v>
      </c>
      <c r="H1221" s="50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</row>
    <row r="1222" spans="1:8" x14ac:dyDescent="0.3">
      <c r="A1222" s="47" t="s">
        <v>297</v>
      </c>
      <c r="B1222" s="47">
        <f t="shared" si="2373"/>
        <v>11</v>
      </c>
      <c r="C1222" s="47">
        <f t="shared" si="2434"/>
        <v>64</v>
      </c>
      <c r="E1222" s="47">
        <f t="shared" ref="E1222" si="2497">plan_id</f>
        <v>25</v>
      </c>
      <c r="F1222" s="47">
        <f t="shared" ca="1" si="2339"/>
        <v>2008</v>
      </c>
      <c r="G1222" s="47">
        <f t="shared" ref="G1222" ca="1" si="2498">VLOOKUP(INDIRECT(CHAR(39)&amp;$A1222&amp;CHAR(39)&amp;"!r2c"&amp;$C1222,0),variables,2,0)</f>
        <v>10803</v>
      </c>
      <c r="H1222" s="50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3">
      <c r="A1223" s="47" t="s">
        <v>297</v>
      </c>
      <c r="B1223" s="47">
        <f t="shared" si="2373"/>
        <v>11</v>
      </c>
      <c r="C1223" s="47">
        <f t="shared" si="2434"/>
        <v>65</v>
      </c>
      <c r="E1223" s="47">
        <f t="shared" ref="E1223" si="2499">plan_id</f>
        <v>25</v>
      </c>
      <c r="F1223" s="47">
        <f t="shared" ca="1" si="2339"/>
        <v>2008</v>
      </c>
      <c r="G1223" s="47">
        <f t="shared" ref="G1223" ca="1" si="2500">VLOOKUP(INDIRECT(CHAR(39)&amp;$A1223&amp;CHAR(39)&amp;"!r2c"&amp;$C1223,0),variables,2,0)</f>
        <v>10804</v>
      </c>
      <c r="H1223" s="50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3">
      <c r="A1224" s="47" t="s">
        <v>297</v>
      </c>
      <c r="B1224" s="47">
        <f t="shared" si="2373"/>
        <v>11</v>
      </c>
      <c r="C1224" s="47">
        <f t="shared" si="2434"/>
        <v>66</v>
      </c>
      <c r="E1224" s="47">
        <f t="shared" ref="E1224" si="2501">plan_id</f>
        <v>25</v>
      </c>
      <c r="F1224" s="47">
        <f t="shared" ca="1" si="2339"/>
        <v>2008</v>
      </c>
      <c r="G1224" s="47">
        <f t="shared" ref="G1224" ca="1" si="2502">VLOOKUP(INDIRECT(CHAR(39)&amp;$A1224&amp;CHAR(39)&amp;"!r2c"&amp;$C1224,0),variables,2,0)</f>
        <v>10805</v>
      </c>
      <c r="H1224" s="50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3">
      <c r="A1225" s="47" t="s">
        <v>297</v>
      </c>
      <c r="B1225" s="47">
        <f t="shared" ref="B1225" si="2503">B1160+1</f>
        <v>11</v>
      </c>
      <c r="C1225" s="47">
        <f t="shared" si="2434"/>
        <v>67</v>
      </c>
      <c r="E1225" s="47">
        <f t="shared" ref="E1225" si="2504">plan_id</f>
        <v>25</v>
      </c>
      <c r="F1225" s="47">
        <f t="shared" ca="1" si="2339"/>
        <v>2008</v>
      </c>
      <c r="G1225" s="47">
        <f t="shared" ref="G1225" ca="1" si="2505">VLOOKUP(INDIRECT(CHAR(39)&amp;$A1225&amp;CHAR(39)&amp;"!r2c"&amp;$C1225,0),variables,2,0)</f>
        <v>10806</v>
      </c>
      <c r="H1225" s="50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3">
      <c r="A1226" s="47" t="s">
        <v>297</v>
      </c>
      <c r="B1226" s="47">
        <f>B1225</f>
        <v>11</v>
      </c>
      <c r="C1226" s="47">
        <f t="shared" si="2434"/>
        <v>68</v>
      </c>
      <c r="E1226" s="47">
        <f t="shared" ref="E1226" si="2506">plan_id</f>
        <v>25</v>
      </c>
      <c r="F1226" s="47">
        <f t="shared" ca="1" si="2339"/>
        <v>2008</v>
      </c>
      <c r="G1226" s="47">
        <f t="shared" ref="G1226" ca="1" si="2507">VLOOKUP(INDIRECT(CHAR(39)&amp;$A1226&amp;CHAR(39)&amp;"!r2c"&amp;$C1226,0),variables,2,0)</f>
        <v>10807</v>
      </c>
      <c r="H1226" s="50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3">
      <c r="A1227" s="47" t="s">
        <v>297</v>
      </c>
      <c r="B1227" s="47">
        <f t="shared" ref="B1227:B1251" si="2508">B1226</f>
        <v>11</v>
      </c>
      <c r="C1227" s="47">
        <f t="shared" si="2434"/>
        <v>69</v>
      </c>
      <c r="E1227" s="47">
        <f t="shared" ref="E1227" si="2509">plan_id</f>
        <v>25</v>
      </c>
      <c r="F1227" s="47">
        <f t="shared" ca="1" si="2339"/>
        <v>2008</v>
      </c>
      <c r="G1227" s="47">
        <f t="shared" ref="G1227" ca="1" si="2510">VLOOKUP(INDIRECT(CHAR(39)&amp;$A1227&amp;CHAR(39)&amp;"!r2c"&amp;$C1227,0),variables,2,0)</f>
        <v>10808</v>
      </c>
      <c r="H1227" s="50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3">
      <c r="A1228" s="47" t="s">
        <v>297</v>
      </c>
      <c r="B1228" s="47">
        <f t="shared" si="2508"/>
        <v>11</v>
      </c>
      <c r="C1228" s="47">
        <f t="shared" si="2434"/>
        <v>70</v>
      </c>
      <c r="E1228" s="47">
        <f t="shared" ref="E1228" si="2511">plan_id</f>
        <v>25</v>
      </c>
      <c r="F1228" s="47">
        <f t="shared" ca="1" si="2339"/>
        <v>2008</v>
      </c>
      <c r="G1228" s="47">
        <f t="shared" ref="G1228" ca="1" si="2512">VLOOKUP(INDIRECT(CHAR(39)&amp;$A1228&amp;CHAR(39)&amp;"!r2c"&amp;$C1228,0),variables,2,0)</f>
        <v>10809</v>
      </c>
      <c r="H1228" s="50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3">
      <c r="A1229" s="47" t="s">
        <v>297</v>
      </c>
      <c r="B1229" s="47">
        <f t="shared" si="2508"/>
        <v>11</v>
      </c>
      <c r="C1229" s="47">
        <f t="shared" si="2434"/>
        <v>71</v>
      </c>
      <c r="E1229" s="47">
        <f t="shared" ref="E1229" si="2513">plan_id</f>
        <v>25</v>
      </c>
      <c r="F1229" s="47">
        <f t="shared" ca="1" si="2339"/>
        <v>2008</v>
      </c>
      <c r="G1229" s="47">
        <f t="shared" ref="G1229" ca="1" si="2514">VLOOKUP(INDIRECT(CHAR(39)&amp;$A1229&amp;CHAR(39)&amp;"!r2c"&amp;$C1229,0),variables,2,0)</f>
        <v>10810</v>
      </c>
      <c r="H1229" s="50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67163000</v>
      </c>
    </row>
    <row r="1230" spans="1:8" x14ac:dyDescent="0.3">
      <c r="A1230" s="47" t="s">
        <v>297</v>
      </c>
      <c r="B1230" s="47">
        <f t="shared" si="2508"/>
        <v>11</v>
      </c>
      <c r="C1230" s="47">
        <f t="shared" si="2434"/>
        <v>72</v>
      </c>
      <c r="E1230" s="47">
        <f t="shared" ref="E1230" si="2515">plan_id</f>
        <v>25</v>
      </c>
      <c r="F1230" s="47">
        <f t="shared" ca="1" si="2339"/>
        <v>2008</v>
      </c>
      <c r="G1230" s="47">
        <f t="shared" ref="G1230" ca="1" si="2516">VLOOKUP(INDIRECT(CHAR(39)&amp;$A1230&amp;CHAR(39)&amp;"!r2c"&amp;$C1230,0),variables,2,0)</f>
        <v>10811</v>
      </c>
      <c r="H1230" s="50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3">
      <c r="A1231" s="47" t="s">
        <v>297</v>
      </c>
      <c r="B1231" s="47">
        <f t="shared" si="2508"/>
        <v>11</v>
      </c>
      <c r="C1231" s="47">
        <f t="shared" si="2434"/>
        <v>73</v>
      </c>
      <c r="E1231" s="47">
        <f t="shared" ref="E1231" si="2517">plan_id</f>
        <v>25</v>
      </c>
      <c r="F1231" s="47">
        <f t="shared" ca="1" si="2339"/>
        <v>2008</v>
      </c>
      <c r="G1231" s="47">
        <f t="shared" ref="G1231" ca="1" si="2518">VLOOKUP(INDIRECT(CHAR(39)&amp;$A1231&amp;CHAR(39)&amp;"!r2c"&amp;$C1231,0),variables,2,0)</f>
        <v>10812</v>
      </c>
      <c r="H1231" s="50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3">
      <c r="A1232" s="47" t="s">
        <v>297</v>
      </c>
      <c r="B1232" s="47">
        <f t="shared" si="2508"/>
        <v>11</v>
      </c>
      <c r="C1232" s="47">
        <f t="shared" si="2434"/>
        <v>74</v>
      </c>
      <c r="E1232" s="47">
        <f t="shared" ref="E1232" si="2519">plan_id</f>
        <v>25</v>
      </c>
      <c r="F1232" s="47">
        <f t="shared" ca="1" si="2339"/>
        <v>2008</v>
      </c>
      <c r="G1232" s="47">
        <f t="shared" ref="G1232" ca="1" si="2520">VLOOKUP(INDIRECT(CHAR(39)&amp;$A1232&amp;CHAR(39)&amp;"!r2c"&amp;$C1232,0),variables,2,0)</f>
        <v>10813</v>
      </c>
      <c r="H1232" s="50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3">
      <c r="A1233" s="47" t="s">
        <v>297</v>
      </c>
      <c r="B1233" s="47">
        <f t="shared" si="2508"/>
        <v>11</v>
      </c>
      <c r="C1233" s="47">
        <f t="shared" si="2434"/>
        <v>75</v>
      </c>
      <c r="E1233" s="47">
        <f t="shared" ref="E1233" si="2521">plan_id</f>
        <v>25</v>
      </c>
      <c r="F1233" s="47">
        <f t="shared" ca="1" si="2339"/>
        <v>2008</v>
      </c>
      <c r="G1233" s="47">
        <f t="shared" ref="G1233" ca="1" si="2522">VLOOKUP(INDIRECT(CHAR(39)&amp;$A1233&amp;CHAR(39)&amp;"!r2c"&amp;$C1233,0),variables,2,0)</f>
        <v>10814</v>
      </c>
      <c r="H1233" s="50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3">
      <c r="A1234" s="47" t="s">
        <v>297</v>
      </c>
      <c r="B1234" s="47">
        <f t="shared" si="2508"/>
        <v>11</v>
      </c>
      <c r="C1234" s="47">
        <f t="shared" si="2434"/>
        <v>76</v>
      </c>
      <c r="E1234" s="47">
        <f t="shared" ref="E1234" si="2523">plan_id</f>
        <v>25</v>
      </c>
      <c r="F1234" s="47">
        <f t="shared" ca="1" si="2339"/>
        <v>2008</v>
      </c>
      <c r="G1234" s="47">
        <f t="shared" ref="G1234" ca="1" si="2524">VLOOKUP(INDIRECT(CHAR(39)&amp;$A1234&amp;CHAR(39)&amp;"!r2c"&amp;$C1234,0),variables,2,0)</f>
        <v>10815</v>
      </c>
      <c r="H1234" s="50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x14ac:dyDescent="0.3">
      <c r="A1235" s="47" t="s">
        <v>297</v>
      </c>
      <c r="B1235" s="47">
        <f t="shared" si="2508"/>
        <v>11</v>
      </c>
      <c r="C1235" s="47">
        <f t="shared" si="2434"/>
        <v>77</v>
      </c>
      <c r="E1235" s="47">
        <f t="shared" ref="E1235" si="2525">plan_id</f>
        <v>25</v>
      </c>
      <c r="F1235" s="47">
        <f t="shared" ca="1" si="2339"/>
        <v>2008</v>
      </c>
      <c r="G1235" s="47">
        <f t="shared" ref="G1235" ca="1" si="2526">VLOOKUP(INDIRECT(CHAR(39)&amp;$A1235&amp;CHAR(39)&amp;"!r2c"&amp;$C1235,0),variables,2,0)</f>
        <v>10816</v>
      </c>
      <c r="H1235" s="50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</v>
      </c>
    </row>
    <row r="1236" spans="1:8" x14ac:dyDescent="0.3">
      <c r="A1236" s="47" t="s">
        <v>297</v>
      </c>
      <c r="B1236" s="47">
        <f t="shared" si="2508"/>
        <v>11</v>
      </c>
      <c r="C1236" s="47">
        <f t="shared" si="2434"/>
        <v>78</v>
      </c>
      <c r="E1236" s="47">
        <f t="shared" ref="E1236" si="2527">plan_id</f>
        <v>25</v>
      </c>
      <c r="F1236" s="47">
        <f t="shared" ca="1" si="2339"/>
        <v>2008</v>
      </c>
      <c r="G1236" s="47">
        <f t="shared" ref="G1236" ca="1" si="2528">VLOOKUP(INDIRECT(CHAR(39)&amp;$A1236&amp;CHAR(39)&amp;"!r2c"&amp;$C1236,0),variables,2,0)</f>
        <v>10817</v>
      </c>
      <c r="H1236" s="50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3">
      <c r="A1237" s="47" t="s">
        <v>297</v>
      </c>
      <c r="B1237" s="47">
        <f t="shared" si="2508"/>
        <v>11</v>
      </c>
      <c r="C1237" s="47">
        <f t="shared" si="2434"/>
        <v>79</v>
      </c>
      <c r="E1237" s="47">
        <f t="shared" ref="E1237" si="2529">plan_id</f>
        <v>25</v>
      </c>
      <c r="F1237" s="47">
        <f t="shared" ref="F1237:F1329" ca="1" si="2530">INDIRECT(CHAR(39)&amp;$A1237&amp;CHAR(39)&amp;"!r"&amp;$B1237&amp;"c2",0)</f>
        <v>2008</v>
      </c>
      <c r="G1237" s="47">
        <f t="shared" ref="G1237" ca="1" si="2531">VLOOKUP(INDIRECT(CHAR(39)&amp;$A1237&amp;CHAR(39)&amp;"!r2c"&amp;$C1237,0),variables,2,0)</f>
        <v>10818</v>
      </c>
      <c r="H1237" s="50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x14ac:dyDescent="0.3">
      <c r="A1238" s="47" t="s">
        <v>297</v>
      </c>
      <c r="B1238" s="47">
        <f t="shared" si="2508"/>
        <v>11</v>
      </c>
      <c r="C1238" s="47">
        <f t="shared" si="2434"/>
        <v>80</v>
      </c>
      <c r="E1238" s="47">
        <f t="shared" ref="E1238" si="2532">plan_id</f>
        <v>25</v>
      </c>
      <c r="F1238" s="47">
        <f t="shared" ca="1" si="2530"/>
        <v>2008</v>
      </c>
      <c r="G1238" s="47">
        <f t="shared" ref="G1238" ca="1" si="2533">VLOOKUP(INDIRECT(CHAR(39)&amp;$A1238&amp;CHAR(39)&amp;"!r2c"&amp;$C1238,0),variables,2,0)</f>
        <v>10819</v>
      </c>
      <c r="H1238" s="50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3">
      <c r="A1239" s="47" t="s">
        <v>297</v>
      </c>
      <c r="B1239" s="47">
        <f t="shared" si="2508"/>
        <v>11</v>
      </c>
      <c r="C1239" s="47">
        <f t="shared" si="2434"/>
        <v>81</v>
      </c>
      <c r="E1239" s="47">
        <f t="shared" ref="E1239" si="2534">plan_id</f>
        <v>25</v>
      </c>
      <c r="F1239" s="47">
        <f t="shared" ca="1" si="2530"/>
        <v>2008</v>
      </c>
      <c r="G1239" s="47">
        <f t="shared" ref="G1239" ca="1" si="2535">VLOOKUP(INDIRECT(CHAR(39)&amp;$A1239&amp;CHAR(39)&amp;"!r2c"&amp;$C1239,0),variables,2,0)</f>
        <v>10820</v>
      </c>
      <c r="H1239" s="50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0</v>
      </c>
    </row>
    <row r="1240" spans="1:8" x14ac:dyDescent="0.3">
      <c r="A1240" s="47" t="s">
        <v>297</v>
      </c>
      <c r="B1240" s="47">
        <f t="shared" si="2508"/>
        <v>11</v>
      </c>
      <c r="C1240" s="47">
        <f t="shared" si="2434"/>
        <v>82</v>
      </c>
      <c r="E1240" s="47">
        <f t="shared" ref="E1240" si="2536">plan_id</f>
        <v>25</v>
      </c>
      <c r="F1240" s="47">
        <f t="shared" ca="1" si="2530"/>
        <v>2008</v>
      </c>
      <c r="G1240" s="47">
        <f t="shared" ref="G1240" ca="1" si="2537">VLOOKUP(INDIRECT(CHAR(39)&amp;$A1240&amp;CHAR(39)&amp;"!r2c"&amp;$C1240,0),variables,2,0)</f>
        <v>10821</v>
      </c>
      <c r="H1240" s="50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3">
      <c r="A1241" s="47" t="s">
        <v>297</v>
      </c>
      <c r="B1241" s="47">
        <f t="shared" si="2508"/>
        <v>11</v>
      </c>
      <c r="C1241" s="47">
        <f t="shared" si="2434"/>
        <v>83</v>
      </c>
      <c r="E1241" s="47">
        <f t="shared" ref="E1241" si="2538">plan_id</f>
        <v>25</v>
      </c>
      <c r="F1241" s="47">
        <f t="shared" ca="1" si="2530"/>
        <v>2008</v>
      </c>
      <c r="G1241" s="47">
        <f t="shared" ref="G1241" ca="1" si="2539">VLOOKUP(INDIRECT(CHAR(39)&amp;$A1241&amp;CHAR(39)&amp;"!r2c"&amp;$C1241,0),variables,2,0)</f>
        <v>10822</v>
      </c>
      <c r="H1241" s="50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3">
      <c r="A1242" s="47" t="s">
        <v>297</v>
      </c>
      <c r="B1242" s="47">
        <f t="shared" si="2508"/>
        <v>11</v>
      </c>
      <c r="C1242" s="47">
        <f t="shared" si="2434"/>
        <v>84</v>
      </c>
      <c r="E1242" s="47">
        <f t="shared" ref="E1242" si="2540">plan_id</f>
        <v>25</v>
      </c>
      <c r="F1242" s="47">
        <f t="shared" ca="1" si="2530"/>
        <v>2008</v>
      </c>
      <c r="G1242" s="47">
        <f t="shared" ref="G1242" ca="1" si="2541">VLOOKUP(INDIRECT(CHAR(39)&amp;$A1242&amp;CHAR(39)&amp;"!r2c"&amp;$C1242,0),variables,2,0)</f>
        <v>10829</v>
      </c>
      <c r="H1242" s="50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168420000</v>
      </c>
    </row>
    <row r="1243" spans="1:8" x14ac:dyDescent="0.3">
      <c r="A1243" s="47" t="s">
        <v>297</v>
      </c>
      <c r="B1243" s="47">
        <f t="shared" si="2508"/>
        <v>11</v>
      </c>
      <c r="C1243" s="47">
        <f t="shared" si="2434"/>
        <v>85</v>
      </c>
      <c r="E1243" s="47">
        <f t="shared" ref="E1243" si="2542">plan_id</f>
        <v>25</v>
      </c>
      <c r="F1243" s="47">
        <f t="shared" ca="1" si="2530"/>
        <v>2008</v>
      </c>
      <c r="G1243" s="47">
        <f t="shared" ref="G1243" ca="1" si="2543">VLOOKUP(INDIRECT(CHAR(39)&amp;$A1243&amp;CHAR(39)&amp;"!r2c"&amp;$C1243,0),variables,2,0)</f>
        <v>10823</v>
      </c>
      <c r="H1243" s="50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-37886000</v>
      </c>
    </row>
    <row r="1244" spans="1:8" x14ac:dyDescent="0.3">
      <c r="A1244" s="47" t="s">
        <v>297</v>
      </c>
      <c r="B1244" s="47">
        <f t="shared" si="2508"/>
        <v>11</v>
      </c>
      <c r="C1244" s="47">
        <f t="shared" si="2434"/>
        <v>86</v>
      </c>
      <c r="E1244" s="47">
        <f t="shared" ref="E1244" si="2544">plan_id</f>
        <v>25</v>
      </c>
      <c r="F1244" s="47">
        <f t="shared" ca="1" si="2530"/>
        <v>2008</v>
      </c>
      <c r="G1244" s="47">
        <f t="shared" ref="G1244" ca="1" si="2545">VLOOKUP(INDIRECT(CHAR(39)&amp;$A1244&amp;CHAR(39)&amp;"!r2c"&amp;$C1244,0),variables,2,0)</f>
        <v>10798</v>
      </c>
      <c r="H1244" s="50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3">
      <c r="A1245" s="47" t="s">
        <v>297</v>
      </c>
      <c r="B1245" s="47">
        <f t="shared" si="2508"/>
        <v>11</v>
      </c>
      <c r="C1245" s="47">
        <f t="shared" si="2434"/>
        <v>87</v>
      </c>
      <c r="E1245" s="47">
        <f t="shared" ref="E1245" si="2546">plan_id</f>
        <v>25</v>
      </c>
      <c r="F1245" s="47">
        <f t="shared" ca="1" si="2530"/>
        <v>2008</v>
      </c>
      <c r="G1245" s="47">
        <f t="shared" ref="G1245" ca="1" si="2547">VLOOKUP(INDIRECT(CHAR(39)&amp;$A1245&amp;CHAR(39)&amp;"!r2c"&amp;$C1245,0),variables,2,0)</f>
        <v>10799</v>
      </c>
      <c r="H1245" s="50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x14ac:dyDescent="0.3">
      <c r="A1246" s="47" t="s">
        <v>297</v>
      </c>
      <c r="B1246" s="47">
        <f t="shared" si="2508"/>
        <v>11</v>
      </c>
      <c r="C1246" s="47">
        <f t="shared" si="2434"/>
        <v>88</v>
      </c>
      <c r="E1246" s="47">
        <f t="shared" ref="E1246" si="2548">plan_id</f>
        <v>25</v>
      </c>
      <c r="F1246" s="47">
        <f t="shared" ca="1" si="2530"/>
        <v>2008</v>
      </c>
      <c r="G1246" s="47">
        <f t="shared" ref="G1246" ca="1" si="2549">VLOOKUP(INDIRECT(CHAR(39)&amp;$A1246&amp;CHAR(39)&amp;"!r2c"&amp;$C1246,0),variables,2,0)</f>
        <v>10800</v>
      </c>
      <c r="H1246" s="50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3">
      <c r="A1247" s="47" t="s">
        <v>297</v>
      </c>
      <c r="B1247" s="47">
        <f t="shared" si="2508"/>
        <v>11</v>
      </c>
      <c r="C1247" s="47">
        <f t="shared" si="2434"/>
        <v>89</v>
      </c>
      <c r="E1247" s="47">
        <f t="shared" ref="E1247" si="2550">plan_id</f>
        <v>25</v>
      </c>
      <c r="F1247" s="47">
        <f t="shared" ca="1" si="2530"/>
        <v>2008</v>
      </c>
      <c r="G1247" s="47">
        <f t="shared" ref="G1247" ca="1" si="2551">VLOOKUP(INDIRECT(CHAR(39)&amp;$A1247&amp;CHAR(39)&amp;"!r2c"&amp;$C1247,0),variables,2,0)</f>
        <v>10824</v>
      </c>
      <c r="H1247" s="50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3">
      <c r="A1248" s="47" t="s">
        <v>297</v>
      </c>
      <c r="B1248" s="47">
        <f t="shared" si="2508"/>
        <v>11</v>
      </c>
      <c r="C1248" s="47">
        <f t="shared" si="2434"/>
        <v>90</v>
      </c>
      <c r="E1248" s="47">
        <f t="shared" ref="E1248" si="2552">plan_id</f>
        <v>25</v>
      </c>
      <c r="F1248" s="47">
        <f t="shared" ca="1" si="2530"/>
        <v>2008</v>
      </c>
      <c r="G1248" s="47">
        <f t="shared" ref="G1248" ca="1" si="2553">VLOOKUP(INDIRECT(CHAR(39)&amp;$A1248&amp;CHAR(39)&amp;"!r2c"&amp;$C1248,0),variables,2,0)</f>
        <v>10825</v>
      </c>
      <c r="H1248" s="50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</row>
    <row r="1249" spans="1:8" x14ac:dyDescent="0.3">
      <c r="A1249" s="47" t="s">
        <v>297</v>
      </c>
      <c r="B1249" s="47">
        <f t="shared" si="2508"/>
        <v>11</v>
      </c>
      <c r="C1249" s="47">
        <f t="shared" si="2434"/>
        <v>91</v>
      </c>
      <c r="E1249" s="47">
        <f t="shared" ref="E1249" si="2554">plan_id</f>
        <v>25</v>
      </c>
      <c r="F1249" s="47">
        <f t="shared" ca="1" si="2530"/>
        <v>2008</v>
      </c>
      <c r="G1249" s="47">
        <f t="shared" ref="G1249" ca="1" si="2555">VLOOKUP(INDIRECT(CHAR(39)&amp;$A1249&amp;CHAR(39)&amp;"!r2c"&amp;$C1249,0),variables,2,0)</f>
        <v>10826</v>
      </c>
      <c r="H1249" s="50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0</v>
      </c>
    </row>
    <row r="1250" spans="1:8" x14ac:dyDescent="0.3">
      <c r="A1250" s="47" t="s">
        <v>297</v>
      </c>
      <c r="B1250" s="47">
        <f t="shared" si="2508"/>
        <v>11</v>
      </c>
      <c r="C1250" s="47">
        <f t="shared" si="2434"/>
        <v>92</v>
      </c>
      <c r="E1250" s="47">
        <f t="shared" ref="E1250" si="2556">plan_id</f>
        <v>25</v>
      </c>
      <c r="F1250" s="47">
        <f t="shared" ca="1" si="2530"/>
        <v>2008</v>
      </c>
      <c r="G1250" s="47">
        <f t="shared" ref="G1250" ca="1" si="2557">VLOOKUP(INDIRECT(CHAR(39)&amp;$A1250&amp;CHAR(39)&amp;"!r2c"&amp;$C1250,0),variables,2,0)</f>
        <v>10828</v>
      </c>
      <c r="H1250" s="50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3">
      <c r="A1251" s="47" t="s">
        <v>297</v>
      </c>
      <c r="B1251" s="47">
        <f t="shared" si="2508"/>
        <v>11</v>
      </c>
      <c r="C1251" s="47">
        <f t="shared" si="2434"/>
        <v>93</v>
      </c>
      <c r="E1251" s="47">
        <f t="shared" ref="E1251" si="2558">plan_id</f>
        <v>25</v>
      </c>
      <c r="F1251" s="47">
        <f t="shared" ca="1" si="2530"/>
        <v>2008</v>
      </c>
      <c r="G1251" s="47">
        <f t="shared" ref="G1251" ca="1" si="2559">VLOOKUP(INDIRECT(CHAR(39)&amp;$A1251&amp;CHAR(39)&amp;"!r2c"&amp;$C1251,0),variables,2,0)</f>
        <v>10827</v>
      </c>
      <c r="H1251" s="50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42746000</v>
      </c>
    </row>
    <row r="1252" spans="1:8" x14ac:dyDescent="0.3">
      <c r="A1252" s="47" t="s">
        <v>297</v>
      </c>
      <c r="B1252" s="47">
        <f t="shared" ref="B1252:B1315" si="2560">B1187+1</f>
        <v>12</v>
      </c>
      <c r="C1252" s="47">
        <f t="shared" si="2434"/>
        <v>3</v>
      </c>
      <c r="E1252" s="47">
        <f t="shared" ref="E1252" si="2561">plan_id</f>
        <v>25</v>
      </c>
      <c r="F1252" s="47">
        <f t="shared" ca="1" si="2530"/>
        <v>2009</v>
      </c>
      <c r="G1252" s="47">
        <f t="shared" ref="G1252" ca="1" si="2562">VLOOKUP(INDIRECT(CHAR(39)&amp;$A1252&amp;CHAR(39)&amp;"!r2c"&amp;$C1252,0),variables,2,0)</f>
        <v>10703</v>
      </c>
      <c r="H1252" s="50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2012</v>
      </c>
    </row>
    <row r="1253" spans="1:8" x14ac:dyDescent="0.3">
      <c r="A1253" s="47" t="s">
        <v>297</v>
      </c>
      <c r="B1253" s="47">
        <f t="shared" si="2560"/>
        <v>12</v>
      </c>
      <c r="C1253" s="47">
        <f t="shared" si="2434"/>
        <v>4</v>
      </c>
      <c r="E1253" s="47">
        <f t="shared" ref="E1253" si="2563">plan_id</f>
        <v>25</v>
      </c>
      <c r="F1253" s="47">
        <f t="shared" ca="1" si="2530"/>
        <v>2009</v>
      </c>
      <c r="G1253" s="47">
        <f t="shared" ref="G1253" ca="1" si="2564">VLOOKUP(INDIRECT(CHAR(39)&amp;$A1253&amp;CHAR(39)&amp;"!r2c"&amp;$C1253,0),variables,2,0)</f>
        <v>10845</v>
      </c>
      <c r="H1253" s="50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Buck Consultants</v>
      </c>
    </row>
    <row r="1254" spans="1:8" x14ac:dyDescent="0.3">
      <c r="A1254" s="47" t="s">
        <v>297</v>
      </c>
      <c r="B1254" s="47">
        <f t="shared" si="2560"/>
        <v>12</v>
      </c>
      <c r="C1254" s="47">
        <f t="shared" si="2434"/>
        <v>5</v>
      </c>
      <c r="E1254" s="47">
        <f t="shared" ref="E1254" si="2565">plan_id</f>
        <v>25</v>
      </c>
      <c r="F1254" s="47">
        <f t="shared" ca="1" si="2530"/>
        <v>2009</v>
      </c>
      <c r="G1254" s="47">
        <f t="shared" ref="G1254" ca="1" si="2566">VLOOKUP(INDIRECT(CHAR(39)&amp;$A1254&amp;CHAR(39)&amp;"!r2c"&amp;$C1254,0),variables,2,0)</f>
        <v>10924</v>
      </c>
      <c r="H1254" s="50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8.2900000000000001E-2</v>
      </c>
    </row>
    <row r="1255" spans="1:8" x14ac:dyDescent="0.3">
      <c r="A1255" s="47" t="s">
        <v>297</v>
      </c>
      <c r="B1255" s="47">
        <f t="shared" si="2560"/>
        <v>12</v>
      </c>
      <c r="C1255" s="47">
        <f t="shared" ref="C1255:C1318" si="2567">C1164</f>
        <v>6</v>
      </c>
      <c r="E1255" s="47">
        <f t="shared" ref="E1255" si="2568">plan_id</f>
        <v>25</v>
      </c>
      <c r="F1255" s="47">
        <f t="shared" ca="1" si="2530"/>
        <v>2009</v>
      </c>
      <c r="G1255" s="47">
        <f t="shared" ref="G1255" ca="1" si="2569">VLOOKUP(INDIRECT(CHAR(39)&amp;$A1255&amp;CHAR(39)&amp;"!r2c"&amp;$C1255,0),variables,2,0)</f>
        <v>10925</v>
      </c>
      <c r="H1255" s="50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2.52E-2</v>
      </c>
    </row>
    <row r="1256" spans="1:8" x14ac:dyDescent="0.3">
      <c r="A1256" s="47" t="s">
        <v>297</v>
      </c>
      <c r="B1256" s="47">
        <f t="shared" si="2560"/>
        <v>12</v>
      </c>
      <c r="C1256" s="47">
        <f t="shared" si="2567"/>
        <v>7</v>
      </c>
      <c r="E1256" s="47">
        <f t="shared" ref="E1256" si="2570">plan_id</f>
        <v>25</v>
      </c>
      <c r="F1256" s="47">
        <f t="shared" ca="1" si="2530"/>
        <v>2009</v>
      </c>
      <c r="G1256" s="47">
        <f t="shared" ref="G1256" ca="1" si="2571">VLOOKUP(INDIRECT(CHAR(39)&amp;$A1256&amp;CHAR(39)&amp;"!r2c"&amp;$C1256,0),variables,2,0)</f>
        <v>10926</v>
      </c>
      <c r="H1256" s="50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5.7700000000000001E-2</v>
      </c>
    </row>
    <row r="1257" spans="1:8" x14ac:dyDescent="0.3">
      <c r="A1257" s="47" t="s">
        <v>297</v>
      </c>
      <c r="B1257" s="47">
        <f t="shared" si="2560"/>
        <v>12</v>
      </c>
      <c r="C1257" s="47">
        <f t="shared" si="2567"/>
        <v>8</v>
      </c>
      <c r="E1257" s="47">
        <f t="shared" ref="E1257" si="2572">plan_id</f>
        <v>25</v>
      </c>
      <c r="F1257" s="47">
        <f t="shared" ca="1" si="2530"/>
        <v>2009</v>
      </c>
      <c r="G1257" s="47">
        <f t="shared" ref="G1257" ca="1" si="2573">VLOOKUP(INDIRECT(CHAR(39)&amp;$A1257&amp;CHAR(39)&amp;"!r2c"&amp;$C1257,0),variables,2,0)</f>
        <v>10704</v>
      </c>
      <c r="H1257" s="50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243020000</v>
      </c>
    </row>
    <row r="1258" spans="1:8" x14ac:dyDescent="0.3">
      <c r="A1258" s="47" t="s">
        <v>297</v>
      </c>
      <c r="B1258" s="47">
        <f t="shared" si="2560"/>
        <v>12</v>
      </c>
      <c r="C1258" s="47">
        <f t="shared" si="2567"/>
        <v>9</v>
      </c>
      <c r="E1258" s="47">
        <f t="shared" ref="E1258" si="2574">plan_id</f>
        <v>25</v>
      </c>
      <c r="F1258" s="47">
        <f t="shared" ca="1" si="2530"/>
        <v>2009</v>
      </c>
      <c r="G1258" s="47">
        <f t="shared" ref="G1258" ca="1" si="2575">VLOOKUP(INDIRECT(CHAR(39)&amp;$A1258&amp;CHAR(39)&amp;"!r2c"&amp;$C1258,0),variables,2,0)</f>
        <v>10928</v>
      </c>
      <c r="H1258" s="50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0.12130000000000001</v>
      </c>
    </row>
    <row r="1259" spans="1:8" x14ac:dyDescent="0.3">
      <c r="A1259" s="47" t="s">
        <v>297</v>
      </c>
      <c r="B1259" s="47">
        <f t="shared" si="2560"/>
        <v>12</v>
      </c>
      <c r="C1259" s="47">
        <f t="shared" si="2567"/>
        <v>10</v>
      </c>
      <c r="E1259" s="47">
        <f t="shared" ref="E1259" si="2576">plan_id</f>
        <v>25</v>
      </c>
      <c r="F1259" s="47">
        <f t="shared" ca="1" si="2530"/>
        <v>2009</v>
      </c>
      <c r="G1259" s="47">
        <f t="shared" ref="G1259" ca="1" si="2577">VLOOKUP(INDIRECT(CHAR(39)&amp;$A1259&amp;CHAR(39)&amp;"!r2c"&amp;$C1259,0),variables,2,0)</f>
        <v>10929</v>
      </c>
      <c r="H1259" s="50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0.12130000000000001</v>
      </c>
    </row>
    <row r="1260" spans="1:8" x14ac:dyDescent="0.3">
      <c r="A1260" s="47" t="s">
        <v>297</v>
      </c>
      <c r="B1260" s="47">
        <f t="shared" si="2560"/>
        <v>12</v>
      </c>
      <c r="C1260" s="47">
        <f t="shared" si="2567"/>
        <v>11</v>
      </c>
      <c r="E1260" s="47">
        <f t="shared" ref="E1260" si="2578">plan_id</f>
        <v>25</v>
      </c>
      <c r="F1260" s="47">
        <f t="shared" ca="1" si="2530"/>
        <v>2009</v>
      </c>
      <c r="G1260" s="47">
        <f t="shared" ref="G1260" ca="1" si="2579">VLOOKUP(INDIRECT(CHAR(39)&amp;$A1260&amp;CHAR(39)&amp;"!r2c"&amp;$C1260,0),variables,2,0)</f>
        <v>10930</v>
      </c>
      <c r="H1260" s="50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3">
      <c r="A1261" s="47" t="s">
        <v>297</v>
      </c>
      <c r="B1261" s="47">
        <f t="shared" si="2560"/>
        <v>12</v>
      </c>
      <c r="C1261" s="47">
        <f t="shared" si="2567"/>
        <v>12</v>
      </c>
      <c r="E1261" s="47">
        <f t="shared" ref="E1261" si="2580">plan_id</f>
        <v>25</v>
      </c>
      <c r="F1261" s="47">
        <f t="shared" ca="1" si="2530"/>
        <v>2009</v>
      </c>
      <c r="G1261" s="47">
        <f t="shared" ref="G1261" ca="1" si="2581">VLOOKUP(INDIRECT(CHAR(39)&amp;$A1261&amp;CHAR(39)&amp;"!r2c"&amp;$C1261,0),variables,2,0)</f>
        <v>10705</v>
      </c>
      <c r="H1261" s="50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118815000</v>
      </c>
    </row>
    <row r="1262" spans="1:8" x14ac:dyDescent="0.3">
      <c r="A1262" s="47" t="s">
        <v>297</v>
      </c>
      <c r="B1262" s="47">
        <f t="shared" si="2560"/>
        <v>12</v>
      </c>
      <c r="C1262" s="47">
        <f t="shared" si="2567"/>
        <v>13</v>
      </c>
      <c r="E1262" s="47">
        <f t="shared" ref="E1262" si="2582">plan_id</f>
        <v>25</v>
      </c>
      <c r="F1262" s="47">
        <f t="shared" ca="1" si="2530"/>
        <v>2009</v>
      </c>
      <c r="G1262" s="47">
        <f t="shared" ref="G1262" ca="1" si="2583">VLOOKUP(INDIRECT(CHAR(39)&amp;$A1262&amp;CHAR(39)&amp;"!r2c"&amp;$C1262,0),variables,2,0)</f>
        <v>10842</v>
      </c>
      <c r="H1262" s="50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x14ac:dyDescent="0.3">
      <c r="A1263" s="47" t="s">
        <v>297</v>
      </c>
      <c r="B1263" s="47">
        <f t="shared" si="2560"/>
        <v>12</v>
      </c>
      <c r="C1263" s="47">
        <f t="shared" si="2567"/>
        <v>14</v>
      </c>
      <c r="E1263" s="47">
        <f t="shared" ref="E1263" si="2584">plan_id</f>
        <v>25</v>
      </c>
      <c r="F1263" s="47">
        <f t="shared" ca="1" si="2530"/>
        <v>2009</v>
      </c>
      <c r="G1263" s="47">
        <f t="shared" ref="G1263" ca="1" si="2585">VLOOKUP(INDIRECT(CHAR(39)&amp;$A1263&amp;CHAR(39)&amp;"!r2c"&amp;$C1263,0),variables,2,0)</f>
        <v>10843</v>
      </c>
      <c r="H1263" s="50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</row>
    <row r="1264" spans="1:8" x14ac:dyDescent="0.3">
      <c r="A1264" s="47" t="s">
        <v>297</v>
      </c>
      <c r="B1264" s="47">
        <f t="shared" si="2560"/>
        <v>12</v>
      </c>
      <c r="C1264" s="47">
        <f t="shared" si="2567"/>
        <v>15</v>
      </c>
      <c r="E1264" s="47">
        <f t="shared" ref="E1264" si="2586">plan_id</f>
        <v>25</v>
      </c>
      <c r="F1264" s="47">
        <f t="shared" ca="1" si="2530"/>
        <v>2009</v>
      </c>
      <c r="G1264" s="47">
        <f t="shared" ref="G1264" ca="1" si="2587">VLOOKUP(INDIRECT(CHAR(39)&amp;$A1264&amp;CHAR(39)&amp;"!r2c"&amp;$C1264,0),variables,2,0)</f>
        <v>10931</v>
      </c>
      <c r="H1264" s="50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0.16109999999999999</v>
      </c>
    </row>
    <row r="1265" spans="1:8" x14ac:dyDescent="0.3">
      <c r="A1265" s="47" t="s">
        <v>297</v>
      </c>
      <c r="B1265" s="47">
        <f t="shared" si="2560"/>
        <v>12</v>
      </c>
      <c r="C1265" s="47">
        <f t="shared" si="2567"/>
        <v>16</v>
      </c>
      <c r="E1265" s="47">
        <f t="shared" ref="E1265" si="2588">plan_id</f>
        <v>25</v>
      </c>
      <c r="F1265" s="47">
        <f t="shared" ca="1" si="2530"/>
        <v>2009</v>
      </c>
      <c r="G1265" s="47">
        <f t="shared" ref="G1265" ca="1" si="2589">VLOOKUP(INDIRECT(CHAR(39)&amp;$A1265&amp;CHAR(39)&amp;"!r2c"&amp;$C1265,0),variables,2,0)</f>
        <v>10932</v>
      </c>
      <c r="H1265" s="50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3">
      <c r="A1266" s="47" t="s">
        <v>297</v>
      </c>
      <c r="B1266" s="47">
        <f t="shared" si="2560"/>
        <v>12</v>
      </c>
      <c r="C1266" s="47">
        <f t="shared" si="2567"/>
        <v>17</v>
      </c>
      <c r="E1266" s="47">
        <f t="shared" ref="E1266" si="2590">plan_id</f>
        <v>25</v>
      </c>
      <c r="F1266" s="47">
        <f t="shared" ca="1" si="2530"/>
        <v>2009</v>
      </c>
      <c r="G1266" s="47">
        <f t="shared" ref="G1266" ca="1" si="2591">VLOOKUP(INDIRECT(CHAR(39)&amp;$A1266&amp;CHAR(39)&amp;"!r2c"&amp;$C1266,0),variables,2,0)</f>
        <v>10933</v>
      </c>
      <c r="H1266" s="50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0.14649999999999999</v>
      </c>
    </row>
    <row r="1267" spans="1:8" x14ac:dyDescent="0.3">
      <c r="A1267" s="47" t="s">
        <v>297</v>
      </c>
      <c r="B1267" s="47">
        <f t="shared" si="2560"/>
        <v>12</v>
      </c>
      <c r="C1267" s="47">
        <f t="shared" si="2567"/>
        <v>18</v>
      </c>
      <c r="E1267" s="47">
        <f t="shared" ref="E1267" si="2592">plan_id</f>
        <v>25</v>
      </c>
      <c r="F1267" s="47">
        <f t="shared" ca="1" si="2530"/>
        <v>2009</v>
      </c>
      <c r="G1267" s="47">
        <f t="shared" ref="G1267" ca="1" si="2593">VLOOKUP(INDIRECT(CHAR(39)&amp;$A1267&amp;CHAR(39)&amp;"!r2c"&amp;$C1267,0),variables,2,0)</f>
        <v>10934</v>
      </c>
      <c r="H1267" s="50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5.7700000000000001E-2</v>
      </c>
    </row>
    <row r="1268" spans="1:8" x14ac:dyDescent="0.3">
      <c r="A1268" s="47" t="s">
        <v>297</v>
      </c>
      <c r="B1268" s="47">
        <f t="shared" si="2560"/>
        <v>12</v>
      </c>
      <c r="C1268" s="47">
        <f t="shared" si="2567"/>
        <v>19</v>
      </c>
      <c r="E1268" s="47">
        <f t="shared" ref="E1268" si="2594">plan_id</f>
        <v>25</v>
      </c>
      <c r="F1268" s="47">
        <f t="shared" ca="1" si="2530"/>
        <v>2009</v>
      </c>
      <c r="G1268" s="47">
        <f t="shared" ref="G1268" ca="1" si="2595">VLOOKUP(INDIRECT(CHAR(39)&amp;$A1268&amp;CHAR(39)&amp;"!r2c"&amp;$C1268,0),variables,2,0)</f>
        <v>10935</v>
      </c>
      <c r="H1268" s="50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Range</v>
      </c>
    </row>
    <row r="1269" spans="1:8" x14ac:dyDescent="0.3">
      <c r="A1269" s="47" t="s">
        <v>297</v>
      </c>
      <c r="B1269" s="47">
        <f t="shared" si="2560"/>
        <v>12</v>
      </c>
      <c r="C1269" s="47">
        <f t="shared" si="2567"/>
        <v>20</v>
      </c>
      <c r="E1269" s="47">
        <f t="shared" ref="E1269" si="2596">plan_id</f>
        <v>25</v>
      </c>
      <c r="F1269" s="47">
        <f t="shared" ca="1" si="2530"/>
        <v>2009</v>
      </c>
      <c r="G1269" s="47">
        <f t="shared" ref="G1269" ca="1" si="2597">VLOOKUP(INDIRECT(CHAR(39)&amp;$A1269&amp;CHAR(39)&amp;"!r2c"&amp;$C1269,0),variables,2,0)</f>
        <v>10937</v>
      </c>
      <c r="H1269" s="50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3">
      <c r="A1270" s="47" t="s">
        <v>297</v>
      </c>
      <c r="B1270" s="47">
        <f t="shared" si="2560"/>
        <v>12</v>
      </c>
      <c r="C1270" s="47">
        <f t="shared" si="2567"/>
        <v>21</v>
      </c>
      <c r="E1270" s="47">
        <f t="shared" ref="E1270" si="2598">plan_id</f>
        <v>25</v>
      </c>
      <c r="F1270" s="47">
        <f t="shared" ca="1" si="2530"/>
        <v>2009</v>
      </c>
      <c r="G1270" s="47">
        <f t="shared" ref="G1270" ca="1" si="2599">VLOOKUP(INDIRECT(CHAR(39)&amp;$A1270&amp;CHAR(39)&amp;"!r2c"&amp;$C1270,0),variables,2,0)</f>
        <v>10938</v>
      </c>
      <c r="H1270" s="50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3">
      <c r="A1271" s="47" t="s">
        <v>297</v>
      </c>
      <c r="B1271" s="47">
        <f t="shared" si="2560"/>
        <v>12</v>
      </c>
      <c r="C1271" s="47">
        <f t="shared" si="2567"/>
        <v>22</v>
      </c>
      <c r="E1271" s="47">
        <f t="shared" ref="E1271" si="2600">plan_id</f>
        <v>25</v>
      </c>
      <c r="F1271" s="47">
        <f t="shared" ca="1" si="2530"/>
        <v>2009</v>
      </c>
      <c r="G1271" s="47">
        <f t="shared" ref="G1271" ca="1" si="2601">VLOOKUP(INDIRECT(CHAR(39)&amp;$A1271&amp;CHAR(39)&amp;"!r2c"&amp;$C1271,0),variables,2,0)</f>
        <v>11007</v>
      </c>
      <c r="H1271" s="50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Police/Fire members- 2% for 10 years, 2.5% for over 10 years ; Others-  2% for 10 years, 2.25% for next 10 years, and 2.5% for service earned on/after 07/01/86. All service before that at 2%.</v>
      </c>
    </row>
    <row r="1272" spans="1:8" x14ac:dyDescent="0.3">
      <c r="A1272" s="47" t="s">
        <v>297</v>
      </c>
      <c r="B1272" s="47">
        <f t="shared" si="2560"/>
        <v>12</v>
      </c>
      <c r="C1272" s="47">
        <f t="shared" si="2567"/>
        <v>23</v>
      </c>
      <c r="E1272" s="47">
        <f t="shared" ref="E1272" si="2602">plan_id</f>
        <v>25</v>
      </c>
      <c r="F1272" s="47">
        <f t="shared" ca="1" si="2530"/>
        <v>2009</v>
      </c>
      <c r="G1272" s="47">
        <f t="shared" ref="G1272" ca="1" si="2603">VLOOKUP(INDIRECT(CHAR(39)&amp;$A1272&amp;CHAR(39)&amp;"!r2c"&amp;$C1272,0),variables,2,0)</f>
        <v>10941</v>
      </c>
      <c r="H1272" s="50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Yes</v>
      </c>
    </row>
    <row r="1273" spans="1:8" x14ac:dyDescent="0.3">
      <c r="A1273" s="47" t="s">
        <v>297</v>
      </c>
      <c r="B1273" s="47">
        <f t="shared" si="2560"/>
        <v>12</v>
      </c>
      <c r="C1273" s="47">
        <f t="shared" si="2567"/>
        <v>24</v>
      </c>
      <c r="E1273" s="47">
        <f t="shared" ref="E1273" si="2604">plan_id</f>
        <v>25</v>
      </c>
      <c r="F1273" s="47">
        <f t="shared" ca="1" si="2530"/>
        <v>2009</v>
      </c>
      <c r="G1273" s="47">
        <f t="shared" ref="G1273" ca="1" si="2605">VLOOKUP(INDIRECT(CHAR(39)&amp;$A1273&amp;CHAR(39)&amp;"!r2c"&amp;$C1273,0),variables,2,0)</f>
        <v>10942</v>
      </c>
      <c r="H1273" s="50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0</v>
      </c>
    </row>
    <row r="1274" spans="1:8" x14ac:dyDescent="0.3">
      <c r="A1274" s="47" t="s">
        <v>297</v>
      </c>
      <c r="B1274" s="47">
        <f t="shared" si="2560"/>
        <v>12</v>
      </c>
      <c r="C1274" s="47">
        <f t="shared" si="2567"/>
        <v>25</v>
      </c>
      <c r="E1274" s="47">
        <f t="shared" ref="E1274" si="2606">plan_id</f>
        <v>25</v>
      </c>
      <c r="F1274" s="47">
        <f t="shared" ca="1" si="2530"/>
        <v>2009</v>
      </c>
      <c r="G1274" s="47">
        <f t="shared" ref="G1274" ca="1" si="2607">VLOOKUP(INDIRECT(CHAR(39)&amp;$A1274&amp;CHAR(39)&amp;"!r2c"&amp;$C1274,0),variables,2,0)</f>
        <v>10701</v>
      </c>
      <c r="H1274" s="50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</v>
      </c>
    </row>
    <row r="1275" spans="1:8" x14ac:dyDescent="0.3">
      <c r="A1275" s="47" t="s">
        <v>297</v>
      </c>
      <c r="B1275" s="47">
        <f t="shared" si="2560"/>
        <v>12</v>
      </c>
      <c r="C1275" s="47">
        <f t="shared" si="2567"/>
        <v>26</v>
      </c>
      <c r="E1275" s="47">
        <f t="shared" ref="E1275" si="2608">plan_id</f>
        <v>25</v>
      </c>
      <c r="F1275" s="47">
        <f t="shared" ca="1" si="2530"/>
        <v>2009</v>
      </c>
      <c r="G1275" s="47">
        <f t="shared" ref="G1275" ca="1" si="2609">VLOOKUP(INDIRECT(CHAR(39)&amp;$A1275&amp;CHAR(39)&amp;"!r2c"&amp;$C1275,0),variables,2,0)</f>
        <v>10702</v>
      </c>
      <c r="H1275" s="50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3">
      <c r="A1276" s="47" t="s">
        <v>297</v>
      </c>
      <c r="B1276" s="47">
        <f t="shared" si="2560"/>
        <v>12</v>
      </c>
      <c r="C1276" s="47">
        <f t="shared" si="2567"/>
        <v>27</v>
      </c>
      <c r="E1276" s="47">
        <f t="shared" ref="E1276" si="2610">plan_id</f>
        <v>25</v>
      </c>
      <c r="F1276" s="47">
        <f t="shared" ca="1" si="2530"/>
        <v>2009</v>
      </c>
      <c r="G1276" s="47">
        <f t="shared" ref="G1276" ca="1" si="2611">VLOOKUP(INDIRECT(CHAR(39)&amp;$A1276&amp;CHAR(39)&amp;"!r2c"&amp;$C1276,0),variables,2,0)</f>
        <v>10943</v>
      </c>
      <c r="H1276" s="50" t="str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 xml:space="preserve">Higher of 10% of base benefits or $50 </v>
      </c>
    </row>
    <row r="1277" spans="1:8" x14ac:dyDescent="0.3">
      <c r="A1277" s="47" t="s">
        <v>297</v>
      </c>
      <c r="B1277" s="47">
        <f t="shared" si="2560"/>
        <v>12</v>
      </c>
      <c r="C1277" s="47">
        <f t="shared" si="2567"/>
        <v>28</v>
      </c>
      <c r="E1277" s="47">
        <f t="shared" ref="E1277" si="2612">plan_id</f>
        <v>25</v>
      </c>
      <c r="F1277" s="47">
        <f t="shared" ca="1" si="2530"/>
        <v>2009</v>
      </c>
      <c r="G1277" s="47">
        <f t="shared" ref="G1277" ca="1" si="2613">VLOOKUP(INDIRECT(CHAR(39)&amp;$A1277&amp;CHAR(39)&amp;"!r2c"&amp;$C1277,0),variables,2,0)</f>
        <v>10944</v>
      </c>
      <c r="H1277" s="50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No</v>
      </c>
    </row>
    <row r="1278" spans="1:8" x14ac:dyDescent="0.3">
      <c r="A1278" s="47" t="s">
        <v>297</v>
      </c>
      <c r="B1278" s="47">
        <f t="shared" si="2560"/>
        <v>12</v>
      </c>
      <c r="C1278" s="47">
        <f t="shared" si="2567"/>
        <v>29</v>
      </c>
      <c r="E1278" s="47">
        <f t="shared" ref="E1278" si="2614">plan_id</f>
        <v>25</v>
      </c>
      <c r="F1278" s="47">
        <f t="shared" ca="1" si="2530"/>
        <v>2009</v>
      </c>
      <c r="G1278" s="47">
        <f t="shared" ref="G1278" ca="1" si="2615">VLOOKUP(INDIRECT(CHAR(39)&amp;$A1278&amp;CHAR(39)&amp;"!r2c"&amp;$C1278,0),variables,2,0)</f>
        <v>10945</v>
      </c>
      <c r="H1278" s="50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x14ac:dyDescent="0.3">
      <c r="A1279" s="47" t="s">
        <v>297</v>
      </c>
      <c r="B1279" s="47">
        <f t="shared" si="2560"/>
        <v>12</v>
      </c>
      <c r="C1279" s="47">
        <f t="shared" si="2567"/>
        <v>30</v>
      </c>
      <c r="E1279" s="47">
        <f t="shared" ref="E1279" si="2616">plan_id</f>
        <v>25</v>
      </c>
      <c r="F1279" s="47">
        <f t="shared" ca="1" si="2530"/>
        <v>2009</v>
      </c>
      <c r="G1279" s="47">
        <f t="shared" ref="G1279" ca="1" si="2617">VLOOKUP(INDIRECT(CHAR(39)&amp;$A1279&amp;CHAR(39)&amp;"!r2c"&amp;$C1279,0),variables,2,0)</f>
        <v>10947</v>
      </c>
      <c r="H1279" s="50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x14ac:dyDescent="0.3">
      <c r="A1280" s="47" t="s">
        <v>297</v>
      </c>
      <c r="B1280" s="47">
        <f t="shared" si="2560"/>
        <v>12</v>
      </c>
      <c r="C1280" s="47">
        <f t="shared" si="2567"/>
        <v>31</v>
      </c>
      <c r="E1280" s="47">
        <f t="shared" ref="E1280" si="2618">plan_id</f>
        <v>25</v>
      </c>
      <c r="F1280" s="47">
        <f t="shared" ca="1" si="2530"/>
        <v>2009</v>
      </c>
      <c r="G1280" s="47">
        <f t="shared" ref="G1280" ca="1" si="2619">VLOOKUP(INDIRECT(CHAR(39)&amp;$A1280&amp;CHAR(39)&amp;"!r2c"&amp;$C1280,0),variables,2,0)</f>
        <v>10948</v>
      </c>
      <c r="H1280" s="50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Yes</v>
      </c>
    </row>
    <row r="1281" spans="1:8" x14ac:dyDescent="0.3">
      <c r="A1281" s="47" t="s">
        <v>297</v>
      </c>
      <c r="B1281" s="47">
        <f t="shared" si="2560"/>
        <v>12</v>
      </c>
      <c r="C1281" s="47">
        <f t="shared" si="2567"/>
        <v>32</v>
      </c>
      <c r="E1281" s="47">
        <f t="shared" ref="E1281" si="2620">plan_id</f>
        <v>25</v>
      </c>
      <c r="F1281" s="47">
        <f t="shared" ca="1" si="2530"/>
        <v>2009</v>
      </c>
      <c r="G1281" s="47">
        <f t="shared" ref="G1281" ca="1" si="2621">VLOOKUP(INDIRECT(CHAR(39)&amp;$A1281&amp;CHAR(39)&amp;"!r2c"&amp;$C1281,0),variables,2,0)</f>
        <v>10949</v>
      </c>
      <c r="H1281" s="50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x14ac:dyDescent="0.3">
      <c r="A1282" s="47" t="s">
        <v>297</v>
      </c>
      <c r="B1282" s="47">
        <f t="shared" si="2560"/>
        <v>12</v>
      </c>
      <c r="C1282" s="47">
        <f t="shared" si="2567"/>
        <v>33</v>
      </c>
      <c r="E1282" s="47">
        <f t="shared" ref="E1282" si="2622">plan_id</f>
        <v>25</v>
      </c>
      <c r="F1282" s="47">
        <f t="shared" ca="1" si="2530"/>
        <v>2009</v>
      </c>
      <c r="G1282" s="47">
        <f t="shared" ref="G1282" ca="1" si="2623">VLOOKUP(INDIRECT(CHAR(39)&amp;$A1282&amp;CHAR(39)&amp;"!r2c"&amp;$C1282,0),variables,2,0)</f>
        <v>10951</v>
      </c>
      <c r="H1282" s="50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No</v>
      </c>
    </row>
    <row r="1283" spans="1:8" x14ac:dyDescent="0.3">
      <c r="A1283" s="47" t="s">
        <v>297</v>
      </c>
      <c r="B1283" s="47">
        <f t="shared" si="2560"/>
        <v>12</v>
      </c>
      <c r="C1283" s="47">
        <f t="shared" si="2567"/>
        <v>34</v>
      </c>
      <c r="E1283" s="47">
        <f t="shared" ref="E1283" si="2624">plan_id</f>
        <v>25</v>
      </c>
      <c r="F1283" s="47">
        <f t="shared" ca="1" si="2530"/>
        <v>2009</v>
      </c>
      <c r="G1283" s="47">
        <f t="shared" ref="G1283" ca="1" si="2625">VLOOKUP(INDIRECT(CHAR(39)&amp;$A1283&amp;CHAR(39)&amp;"!r2c"&amp;$C1283,0),variables,2,0)</f>
        <v>10950</v>
      </c>
      <c r="H1283" s="50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Yes</v>
      </c>
    </row>
    <row r="1284" spans="1:8" x14ac:dyDescent="0.3">
      <c r="A1284" s="47" t="s">
        <v>297</v>
      </c>
      <c r="B1284" s="47">
        <f t="shared" si="2560"/>
        <v>12</v>
      </c>
      <c r="C1284" s="47">
        <f t="shared" si="2567"/>
        <v>35</v>
      </c>
      <c r="E1284" s="47">
        <f t="shared" ref="E1284" si="2626">plan_id</f>
        <v>25</v>
      </c>
      <c r="F1284" s="47">
        <f t="shared" ca="1" si="2530"/>
        <v>2009</v>
      </c>
      <c r="G1284" s="47">
        <f t="shared" ref="G1284" ca="1" si="2627">VLOOKUP(INDIRECT(CHAR(39)&amp;$A1284&amp;CHAR(39)&amp;"!r2c"&amp;$C1284,0),variables,2,0)</f>
        <v>10954</v>
      </c>
      <c r="H1284" s="50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3.5000000000000003E-2</v>
      </c>
    </row>
    <row r="1285" spans="1:8" x14ac:dyDescent="0.3">
      <c r="A1285" s="47" t="s">
        <v>297</v>
      </c>
      <c r="B1285" s="47">
        <f t="shared" si="2560"/>
        <v>12</v>
      </c>
      <c r="C1285" s="47">
        <f t="shared" si="2567"/>
        <v>36</v>
      </c>
      <c r="E1285" s="47">
        <f t="shared" ref="E1285" si="2628">plan_id</f>
        <v>25</v>
      </c>
      <c r="F1285" s="47">
        <f t="shared" ca="1" si="2530"/>
        <v>2009</v>
      </c>
      <c r="G1285" s="47">
        <f t="shared" ref="G1285" ca="1" si="2629">VLOOKUP(INDIRECT(CHAR(39)&amp;$A1285&amp;CHAR(39)&amp;"!r2c"&amp;$C1285,0),variables,2,0)</f>
        <v>10955</v>
      </c>
      <c r="H1285" s="50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8.2500000000000004E-2</v>
      </c>
    </row>
    <row r="1286" spans="1:8" x14ac:dyDescent="0.3">
      <c r="A1286" s="47" t="s">
        <v>297</v>
      </c>
      <c r="B1286" s="47">
        <f t="shared" si="2560"/>
        <v>12</v>
      </c>
      <c r="C1286" s="47">
        <f t="shared" si="2567"/>
        <v>37</v>
      </c>
      <c r="E1286" s="47">
        <f t="shared" ref="E1286" si="2630">plan_id</f>
        <v>25</v>
      </c>
      <c r="F1286" s="47">
        <f t="shared" ca="1" si="2530"/>
        <v>2009</v>
      </c>
      <c r="G1286" s="47">
        <f t="shared" ref="G1286" ca="1" si="2631">VLOOKUP(INDIRECT(CHAR(39)&amp;$A1286&amp;CHAR(39)&amp;"!r2c"&amp;$C1286,0),variables,2,0)</f>
        <v>10956</v>
      </c>
      <c r="H1286" s="50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0.04</v>
      </c>
    </row>
    <row r="1287" spans="1:8" x14ac:dyDescent="0.3">
      <c r="A1287" s="47" t="s">
        <v>297</v>
      </c>
      <c r="B1287" s="47">
        <f t="shared" si="2560"/>
        <v>12</v>
      </c>
      <c r="C1287" s="47">
        <f t="shared" si="2567"/>
        <v>38</v>
      </c>
      <c r="E1287" s="47">
        <f t="shared" ref="E1287" si="2632">plan_id</f>
        <v>25</v>
      </c>
      <c r="F1287" s="47">
        <f t="shared" ca="1" si="2530"/>
        <v>2009</v>
      </c>
      <c r="G1287" s="47">
        <f t="shared" ref="G1287" ca="1" si="2633">VLOOKUP(INDIRECT(CHAR(39)&amp;$A1287&amp;CHAR(39)&amp;"!r2c"&amp;$C1287,0),variables,2,0)</f>
        <v>10959</v>
      </c>
      <c r="H1287" s="50" t="str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Peace Officer/Firefighter: Merit – 2.5%/yr for the first 6 yrs of employment, 0.5% thereafter; Productivity – 0.5%/yr; Others: Merit grading down – 5.5% to 1.5% after 5yrs; &gt;6 yrs of service - 1.0% to 0%; Productivity – 0.5%/yr</v>
      </c>
    </row>
    <row r="1288" spans="1:8" x14ac:dyDescent="0.3">
      <c r="A1288" s="47" t="s">
        <v>297</v>
      </c>
      <c r="B1288" s="47">
        <f t="shared" si="2560"/>
        <v>12</v>
      </c>
      <c r="C1288" s="47">
        <f t="shared" si="2567"/>
        <v>39</v>
      </c>
      <c r="E1288" s="47">
        <f t="shared" ref="E1288" si="2634">plan_id</f>
        <v>25</v>
      </c>
      <c r="F1288" s="47">
        <f t="shared" ca="1" si="2530"/>
        <v>2009</v>
      </c>
      <c r="G1288" s="47">
        <f t="shared" ref="G1288" ca="1" si="2635">VLOOKUP(INDIRECT(CHAR(39)&amp;$A1288&amp;CHAR(39)&amp;"!r2c"&amp;$C1288,0),variables,2,0)</f>
        <v>10962</v>
      </c>
      <c r="H1288" s="50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 No 93&amp;94</v>
      </c>
    </row>
    <row r="1289" spans="1:8" x14ac:dyDescent="0.3">
      <c r="A1289" s="47" t="s">
        <v>297</v>
      </c>
      <c r="B1289" s="47">
        <f t="shared" si="2560"/>
        <v>12</v>
      </c>
      <c r="C1289" s="47">
        <f t="shared" si="2567"/>
        <v>40</v>
      </c>
      <c r="E1289" s="47">
        <f t="shared" ref="E1289" si="2636">plan_id</f>
        <v>25</v>
      </c>
      <c r="F1289" s="47">
        <f t="shared" ca="1" si="2530"/>
        <v>2009</v>
      </c>
      <c r="G1289" s="47">
        <f t="shared" ref="G1289" ca="1" si="2637">VLOOKUP(INDIRECT(CHAR(39)&amp;$A1289&amp;CHAR(39)&amp;"!r2c"&amp;$C1289,0),variables,2,0)</f>
        <v>10964</v>
      </c>
      <c r="H1289" s="50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 no.96 &amp; 97</v>
      </c>
    </row>
    <row r="1290" spans="1:8" x14ac:dyDescent="0.3">
      <c r="A1290" s="47" t="s">
        <v>297</v>
      </c>
      <c r="B1290" s="47">
        <f t="shared" si="2560"/>
        <v>12</v>
      </c>
      <c r="C1290" s="47">
        <f t="shared" si="2567"/>
        <v>41</v>
      </c>
      <c r="E1290" s="47">
        <f t="shared" ref="E1290" si="2638">plan_id</f>
        <v>25</v>
      </c>
      <c r="F1290" s="47">
        <f t="shared" ca="1" si="2530"/>
        <v>2009</v>
      </c>
      <c r="G1290" s="47">
        <f t="shared" ref="G1290" ca="1" si="2639">VLOOKUP(INDIRECT(CHAR(39)&amp;$A1290&amp;CHAR(39)&amp;"!r2c"&amp;$C1290,0),variables,2,0)</f>
        <v>10967</v>
      </c>
      <c r="H1290" s="50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1994 Group Annuity Mortality Basic table</v>
      </c>
    </row>
    <row r="1291" spans="1:8" x14ac:dyDescent="0.3">
      <c r="A1291" s="47" t="s">
        <v>297</v>
      </c>
      <c r="B1291" s="47">
        <f t="shared" si="2560"/>
        <v>12</v>
      </c>
      <c r="C1291" s="47">
        <f t="shared" si="2567"/>
        <v>42</v>
      </c>
      <c r="E1291" s="47">
        <f t="shared" ref="E1291" si="2640">plan_id</f>
        <v>25</v>
      </c>
      <c r="F1291" s="47">
        <f t="shared" ca="1" si="2530"/>
        <v>2009</v>
      </c>
      <c r="G1291" s="47">
        <f t="shared" ref="G1291" ca="1" si="2641">VLOOKUP(INDIRECT(CHAR(39)&amp;$A1291&amp;CHAR(39)&amp;"!r2c"&amp;$C1291,0),variables,2,0)</f>
        <v>10968</v>
      </c>
      <c r="H1291" s="50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1994</v>
      </c>
    </row>
    <row r="1292" spans="1:8" x14ac:dyDescent="0.3">
      <c r="A1292" s="47" t="s">
        <v>297</v>
      </c>
      <c r="B1292" s="47">
        <f t="shared" si="2560"/>
        <v>12</v>
      </c>
      <c r="C1292" s="47">
        <f t="shared" si="2567"/>
        <v>43</v>
      </c>
      <c r="E1292" s="47">
        <f t="shared" ref="E1292" si="2642">plan_id</f>
        <v>25</v>
      </c>
      <c r="F1292" s="47">
        <f t="shared" ca="1" si="2530"/>
        <v>2009</v>
      </c>
      <c r="G1292" s="47">
        <f t="shared" ref="G1292" ca="1" si="2643">VLOOKUP(INDIRECT(CHAR(39)&amp;$A1292&amp;CHAR(39)&amp;"!r2c"&amp;$C1292,0),variables,2,0)</f>
        <v>10969</v>
      </c>
      <c r="H1292" s="50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x14ac:dyDescent="0.3">
      <c r="A1293" s="47" t="s">
        <v>297</v>
      </c>
      <c r="B1293" s="47">
        <f t="shared" si="2560"/>
        <v>12</v>
      </c>
      <c r="C1293" s="47">
        <f t="shared" si="2567"/>
        <v>44</v>
      </c>
      <c r="E1293" s="47">
        <f t="shared" ref="E1293" si="2644">plan_id</f>
        <v>25</v>
      </c>
      <c r="F1293" s="47">
        <f t="shared" ca="1" si="2530"/>
        <v>2009</v>
      </c>
      <c r="G1293" s="47">
        <f t="shared" ref="G1293" ca="1" si="2645">VLOOKUP(INDIRECT(CHAR(39)&amp;$A1293&amp;CHAR(39)&amp;"!r2c"&amp;$C1293,0),variables,2,0)</f>
        <v>10970</v>
      </c>
      <c r="H1293" s="50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</row>
    <row r="1294" spans="1:8" x14ac:dyDescent="0.3">
      <c r="A1294" s="47" t="s">
        <v>297</v>
      </c>
      <c r="B1294" s="47">
        <f t="shared" si="2560"/>
        <v>12</v>
      </c>
      <c r="C1294" s="47">
        <f t="shared" si="2567"/>
        <v>45</v>
      </c>
      <c r="E1294" s="47">
        <f t="shared" ref="E1294" si="2646">plan_id</f>
        <v>25</v>
      </c>
      <c r="F1294" s="47">
        <f t="shared" ca="1" si="2530"/>
        <v>2009</v>
      </c>
      <c r="G1294" s="47">
        <f t="shared" ref="G1294" ca="1" si="2647">VLOOKUP(INDIRECT(CHAR(39)&amp;$A1294&amp;CHAR(39)&amp;"!r2c"&amp;$C1294,0),variables,2,0)</f>
        <v>10971</v>
      </c>
      <c r="H1294" s="50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3">
      <c r="A1295" s="47" t="s">
        <v>297</v>
      </c>
      <c r="B1295" s="47">
        <f t="shared" si="2560"/>
        <v>12</v>
      </c>
      <c r="C1295" s="47">
        <f t="shared" si="2567"/>
        <v>46</v>
      </c>
      <c r="E1295" s="47">
        <f t="shared" ref="E1295" si="2648">plan_id</f>
        <v>25</v>
      </c>
      <c r="F1295" s="47">
        <f t="shared" ca="1" si="2530"/>
        <v>2009</v>
      </c>
      <c r="G1295" s="47">
        <f t="shared" ref="G1295" ca="1" si="2649">VLOOKUP(INDIRECT(CHAR(39)&amp;$A1295&amp;CHAR(39)&amp;"!r2c"&amp;$C1295,0),variables,2,0)</f>
        <v>10972</v>
      </c>
      <c r="H1295" s="50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dollar, closed</v>
      </c>
    </row>
    <row r="1296" spans="1:8" x14ac:dyDescent="0.3">
      <c r="A1296" s="47" t="s">
        <v>297</v>
      </c>
      <c r="B1296" s="47">
        <f t="shared" si="2560"/>
        <v>12</v>
      </c>
      <c r="C1296" s="47">
        <f t="shared" si="2567"/>
        <v>47</v>
      </c>
      <c r="E1296" s="47">
        <f t="shared" ref="E1296" si="2650">plan_id</f>
        <v>25</v>
      </c>
      <c r="F1296" s="47">
        <f t="shared" ca="1" si="2530"/>
        <v>2009</v>
      </c>
      <c r="G1296" s="47">
        <f t="shared" ref="G1296" ca="1" si="2651">VLOOKUP(INDIRECT(CHAR(39)&amp;$A1296&amp;CHAR(39)&amp;"!r2c"&amp;$C1296,0),variables,2,0)</f>
        <v>10973</v>
      </c>
      <c r="H1296" s="50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20 years</v>
      </c>
    </row>
    <row r="1297" spans="1:8" x14ac:dyDescent="0.3">
      <c r="A1297" s="47" t="s">
        <v>297</v>
      </c>
      <c r="B1297" s="47">
        <f t="shared" si="2560"/>
        <v>12</v>
      </c>
      <c r="C1297" s="47">
        <f t="shared" si="2567"/>
        <v>48</v>
      </c>
      <c r="E1297" s="47">
        <f t="shared" ref="E1297" si="2652">plan_id</f>
        <v>25</v>
      </c>
      <c r="F1297" s="47">
        <f t="shared" ca="1" si="2530"/>
        <v>2009</v>
      </c>
      <c r="G1297" s="47">
        <f t="shared" ref="G1297" ca="1" si="2653">VLOOKUP(INDIRECT(CHAR(39)&amp;$A1297&amp;CHAR(39)&amp;"!r2c"&amp;$C1297,0),variables,2,0)</f>
        <v>10975</v>
      </c>
      <c r="H1297" s="50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EAN</v>
      </c>
    </row>
    <row r="1298" spans="1:8" x14ac:dyDescent="0.3">
      <c r="A1298" s="47" t="s">
        <v>297</v>
      </c>
      <c r="B1298" s="47">
        <f t="shared" si="2560"/>
        <v>12</v>
      </c>
      <c r="C1298" s="47">
        <f t="shared" si="2567"/>
        <v>49</v>
      </c>
      <c r="E1298" s="47">
        <f t="shared" ref="E1298" si="2654">plan_id</f>
        <v>25</v>
      </c>
      <c r="F1298" s="47">
        <f t="shared" ca="1" si="2530"/>
        <v>2009</v>
      </c>
      <c r="G1298" s="47">
        <f t="shared" ref="G1298" ca="1" si="2655">VLOOKUP(INDIRECT(CHAR(39)&amp;$A1298&amp;CHAR(39)&amp;"!r2c"&amp;$C1298,0),variables,2,0)</f>
        <v>10976</v>
      </c>
      <c r="H1298" s="50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8.2500000000000004E-2</v>
      </c>
    </row>
    <row r="1299" spans="1:8" x14ac:dyDescent="0.3">
      <c r="A1299" s="47" t="s">
        <v>297</v>
      </c>
      <c r="B1299" s="47">
        <f t="shared" si="2560"/>
        <v>12</v>
      </c>
      <c r="C1299" s="47">
        <f t="shared" si="2567"/>
        <v>50</v>
      </c>
      <c r="E1299" s="47">
        <f t="shared" ref="E1299" si="2656">plan_id</f>
        <v>25</v>
      </c>
      <c r="F1299" s="47">
        <f t="shared" ca="1" si="2530"/>
        <v>2009</v>
      </c>
      <c r="G1299" s="47">
        <f t="shared" ref="G1299" ca="1" si="2657">VLOOKUP(INDIRECT(CHAR(39)&amp;$A1299&amp;CHAR(39)&amp;"!r2c"&amp;$C1299,0),variables,2,0)</f>
        <v>10977</v>
      </c>
      <c r="H1299" s="50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</row>
    <row r="1300" spans="1:8" x14ac:dyDescent="0.3">
      <c r="A1300" s="47" t="s">
        <v>297</v>
      </c>
      <c r="B1300" s="47">
        <f t="shared" si="2560"/>
        <v>12</v>
      </c>
      <c r="C1300" s="47">
        <f t="shared" si="2567"/>
        <v>51</v>
      </c>
      <c r="E1300" s="47">
        <f t="shared" ref="E1300" si="2658">plan_id</f>
        <v>25</v>
      </c>
      <c r="F1300" s="47">
        <f t="shared" ca="1" si="2530"/>
        <v>2009</v>
      </c>
      <c r="G1300" s="47">
        <f t="shared" ref="G1300" ca="1" si="2659">VLOOKUP(INDIRECT(CHAR(39)&amp;$A1300&amp;CHAR(39)&amp;"!r2c"&amp;$C1300,0),variables,2,0)</f>
        <v>10978</v>
      </c>
      <c r="H1300" s="50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8.2500000000000004E-2</v>
      </c>
    </row>
    <row r="1301" spans="1:8" x14ac:dyDescent="0.3">
      <c r="A1301" s="47" t="s">
        <v>297</v>
      </c>
      <c r="B1301" s="47">
        <f t="shared" si="2560"/>
        <v>12</v>
      </c>
      <c r="C1301" s="47">
        <f t="shared" si="2567"/>
        <v>52</v>
      </c>
      <c r="E1301" s="47">
        <f t="shared" ref="E1301" si="2660">plan_id</f>
        <v>25</v>
      </c>
      <c r="F1301" s="47">
        <f t="shared" ca="1" si="2530"/>
        <v>2009</v>
      </c>
      <c r="G1301" s="47">
        <f t="shared" ref="G1301" ca="1" si="2661">VLOOKUP(INDIRECT(CHAR(39)&amp;$A1301&amp;CHAR(39)&amp;"!r2c"&amp;$C1301,0),variables,2,0)</f>
        <v>10979</v>
      </c>
      <c r="H1301" s="50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5 Years</v>
      </c>
    </row>
    <row r="1302" spans="1:8" x14ac:dyDescent="0.3">
      <c r="A1302" s="47" t="s">
        <v>297</v>
      </c>
      <c r="B1302" s="47">
        <f t="shared" si="2560"/>
        <v>12</v>
      </c>
      <c r="C1302" s="47">
        <f t="shared" si="2567"/>
        <v>53</v>
      </c>
      <c r="E1302" s="47">
        <f t="shared" ref="E1302" si="2662">plan_id</f>
        <v>25</v>
      </c>
      <c r="F1302" s="47">
        <f t="shared" ca="1" si="2530"/>
        <v>2009</v>
      </c>
      <c r="G1302" s="47">
        <f t="shared" ref="G1302" ca="1" si="2663">VLOOKUP(INDIRECT(CHAR(39)&amp;$A1302&amp;CHAR(39)&amp;"!r2c"&amp;$C1302,0),variables,2,0)</f>
        <v>10980</v>
      </c>
      <c r="H1302" s="50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-0.13100000000000001</v>
      </c>
    </row>
    <row r="1303" spans="1:8" x14ac:dyDescent="0.3">
      <c r="A1303" s="47" t="s">
        <v>297</v>
      </c>
      <c r="B1303" s="47">
        <f t="shared" si="2560"/>
        <v>12</v>
      </c>
      <c r="C1303" s="47">
        <f t="shared" si="2567"/>
        <v>54</v>
      </c>
      <c r="E1303" s="47">
        <f t="shared" ref="E1303" si="2664">plan_id</f>
        <v>25</v>
      </c>
      <c r="F1303" s="47">
        <f t="shared" ca="1" si="2530"/>
        <v>2009</v>
      </c>
      <c r="G1303" s="47">
        <f t="shared" ref="G1303" ca="1" si="2665">VLOOKUP(INDIRECT(CHAR(39)&amp;$A1303&amp;CHAR(39)&amp;"!r2c"&amp;$C1303,0),variables,2,0)</f>
        <v>10981</v>
      </c>
      <c r="H1303" s="50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-0.245</v>
      </c>
    </row>
    <row r="1304" spans="1:8" x14ac:dyDescent="0.3">
      <c r="A1304" s="47" t="s">
        <v>297</v>
      </c>
      <c r="B1304" s="47">
        <f t="shared" si="2560"/>
        <v>12</v>
      </c>
      <c r="C1304" s="47">
        <f t="shared" si="2567"/>
        <v>55</v>
      </c>
      <c r="E1304" s="47">
        <f t="shared" ref="E1304" si="2666">plan_id</f>
        <v>25</v>
      </c>
      <c r="F1304" s="47">
        <f t="shared" ca="1" si="2530"/>
        <v>2009</v>
      </c>
      <c r="G1304" s="47">
        <f t="shared" ref="G1304" ca="1" si="2667">VLOOKUP(INDIRECT(CHAR(39)&amp;$A1304&amp;CHAR(39)&amp;"!r2c"&amp;$C1304,0),variables,2,0)</f>
        <v>10706</v>
      </c>
      <c r="H1304" s="50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1.290261745546554E-3</v>
      </c>
    </row>
    <row r="1305" spans="1:8" x14ac:dyDescent="0.3">
      <c r="A1305" s="47" t="s">
        <v>297</v>
      </c>
      <c r="B1305" s="47">
        <f t="shared" si="2560"/>
        <v>12</v>
      </c>
      <c r="C1305" s="47">
        <f t="shared" si="2567"/>
        <v>56</v>
      </c>
      <c r="E1305" s="47">
        <f t="shared" ref="E1305" si="2668">plan_id</f>
        <v>25</v>
      </c>
      <c r="F1305" s="47">
        <f t="shared" ca="1" si="2530"/>
        <v>2009</v>
      </c>
      <c r="G1305" s="47">
        <f t="shared" ref="G1305" ca="1" si="2669">VLOOKUP(INDIRECT(CHAR(39)&amp;$A1305&amp;CHAR(39)&amp;"!r2c"&amp;$C1305,0),variables,2,0)</f>
        <v>10983</v>
      </c>
      <c r="H1305" s="50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Yes</v>
      </c>
    </row>
    <row r="1306" spans="1:8" x14ac:dyDescent="0.3">
      <c r="A1306" s="47" t="s">
        <v>297</v>
      </c>
      <c r="B1306" s="47">
        <f t="shared" si="2560"/>
        <v>12</v>
      </c>
      <c r="C1306" s="47">
        <f t="shared" si="2567"/>
        <v>57</v>
      </c>
      <c r="E1306" s="47">
        <f t="shared" ref="E1306" si="2670">plan_id</f>
        <v>25</v>
      </c>
      <c r="F1306" s="47">
        <f t="shared" ca="1" si="2530"/>
        <v>2009</v>
      </c>
      <c r="G1306" s="47">
        <f t="shared" ref="G1306" ca="1" si="2671">VLOOKUP(INDIRECT(CHAR(39)&amp;$A1306&amp;CHAR(39)&amp;"!r2c"&amp;$C1306,0),variables,2,0)</f>
        <v>10989</v>
      </c>
      <c r="H1306" s="50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6108528000</v>
      </c>
    </row>
    <row r="1307" spans="1:8" x14ac:dyDescent="0.3">
      <c r="A1307" s="47" t="s">
        <v>297</v>
      </c>
      <c r="B1307" s="47">
        <f t="shared" si="2560"/>
        <v>12</v>
      </c>
      <c r="C1307" s="47">
        <f t="shared" si="2567"/>
        <v>58</v>
      </c>
      <c r="E1307" s="47">
        <f t="shared" ref="E1307" si="2672">plan_id</f>
        <v>25</v>
      </c>
      <c r="F1307" s="47">
        <f t="shared" ca="1" si="2530"/>
        <v>2009</v>
      </c>
      <c r="G1307" s="47">
        <f t="shared" ref="G1307" ca="1" si="2673">VLOOKUP(INDIRECT(CHAR(39)&amp;$A1307&amp;CHAR(39)&amp;"!r2c"&amp;$C1307,0),variables,2,0)</f>
        <v>10990</v>
      </c>
      <c r="H1307" s="50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9702086000</v>
      </c>
    </row>
    <row r="1308" spans="1:8" x14ac:dyDescent="0.3">
      <c r="A1308" s="47" t="s">
        <v>297</v>
      </c>
      <c r="B1308" s="47">
        <f t="shared" si="2560"/>
        <v>12</v>
      </c>
      <c r="C1308" s="47">
        <f t="shared" si="2567"/>
        <v>59</v>
      </c>
      <c r="E1308" s="47">
        <f t="shared" ref="E1308" si="2674">plan_id</f>
        <v>25</v>
      </c>
      <c r="F1308" s="47">
        <f t="shared" ca="1" si="2530"/>
        <v>2009</v>
      </c>
      <c r="G1308" s="47">
        <f t="shared" ref="G1308" ca="1" si="2675">VLOOKUP(INDIRECT(CHAR(39)&amp;$A1308&amp;CHAR(39)&amp;"!r2c"&amp;$C1308,0),variables,2,0)</f>
        <v>10991</v>
      </c>
      <c r="H1308" s="50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3593558000</v>
      </c>
    </row>
    <row r="1309" spans="1:8" x14ac:dyDescent="0.3">
      <c r="A1309" s="47" t="s">
        <v>297</v>
      </c>
      <c r="B1309" s="47">
        <f t="shared" si="2560"/>
        <v>12</v>
      </c>
      <c r="C1309" s="47">
        <f t="shared" si="2567"/>
        <v>60</v>
      </c>
      <c r="E1309" s="47">
        <f t="shared" ref="E1309" si="2676">plan_id</f>
        <v>25</v>
      </c>
      <c r="F1309" s="47">
        <f t="shared" ca="1" si="2530"/>
        <v>2009</v>
      </c>
      <c r="G1309" s="47">
        <f t="shared" ref="G1309" ca="1" si="2677">VLOOKUP(INDIRECT(CHAR(39)&amp;$A1309&amp;CHAR(39)&amp;"!r2c"&amp;$C1309,0),variables,2,0)</f>
        <v>10992</v>
      </c>
      <c r="H1309" s="50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0.63</v>
      </c>
    </row>
    <row r="1310" spans="1:8" x14ac:dyDescent="0.3">
      <c r="A1310" s="47" t="s">
        <v>297</v>
      </c>
      <c r="B1310" s="47">
        <f t="shared" si="2560"/>
        <v>12</v>
      </c>
      <c r="C1310" s="47">
        <f t="shared" si="2567"/>
        <v>61</v>
      </c>
      <c r="E1310" s="47">
        <f t="shared" ref="E1310" si="2678">plan_id</f>
        <v>25</v>
      </c>
      <c r="F1310" s="47">
        <f t="shared" ca="1" si="2530"/>
        <v>2009</v>
      </c>
      <c r="G1310" s="47">
        <f t="shared" ref="G1310" ca="1" si="2679">VLOOKUP(INDIRECT(CHAR(39)&amp;$A1310&amp;CHAR(39)&amp;"!r2c"&amp;$C1310,0),variables,2,0)</f>
        <v>10993</v>
      </c>
      <c r="H1310" s="50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1585490000</v>
      </c>
    </row>
    <row r="1311" spans="1:8" x14ac:dyDescent="0.3">
      <c r="A1311" s="47" t="s">
        <v>297</v>
      </c>
      <c r="B1311" s="47">
        <f t="shared" si="2560"/>
        <v>12</v>
      </c>
      <c r="C1311" s="47">
        <f t="shared" si="2567"/>
        <v>62</v>
      </c>
      <c r="E1311" s="47">
        <f t="shared" ref="E1311" si="2680">plan_id</f>
        <v>25</v>
      </c>
      <c r="F1311" s="47">
        <f t="shared" ca="1" si="2530"/>
        <v>2009</v>
      </c>
      <c r="G1311" s="47">
        <f t="shared" ref="G1311" ca="1" si="2681">VLOOKUP(INDIRECT(CHAR(39)&amp;$A1311&amp;CHAR(39)&amp;"!r2c"&amp;$C1311,0),variables,2,0)</f>
        <v>10801</v>
      </c>
      <c r="H1311" s="50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1523352000</v>
      </c>
    </row>
    <row r="1312" spans="1:8" x14ac:dyDescent="0.3">
      <c r="A1312" s="47" t="s">
        <v>297</v>
      </c>
      <c r="B1312" s="47">
        <f t="shared" si="2560"/>
        <v>12</v>
      </c>
      <c r="C1312" s="47">
        <f t="shared" si="2567"/>
        <v>63</v>
      </c>
      <c r="E1312" s="47">
        <f t="shared" ref="E1312" si="2682">plan_id</f>
        <v>25</v>
      </c>
      <c r="F1312" s="47">
        <f t="shared" ca="1" si="2530"/>
        <v>2009</v>
      </c>
      <c r="G1312" s="47">
        <f t="shared" ref="G1312" ca="1" si="2683">VLOOKUP(INDIRECT(CHAR(39)&amp;$A1312&amp;CHAR(39)&amp;"!r2c"&amp;$C1312,0),variables,2,0)</f>
        <v>10802</v>
      </c>
      <c r="H1312" s="50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x14ac:dyDescent="0.3">
      <c r="A1313" s="47" t="s">
        <v>297</v>
      </c>
      <c r="B1313" s="47">
        <f t="shared" si="2560"/>
        <v>12</v>
      </c>
      <c r="C1313" s="47">
        <f t="shared" si="2567"/>
        <v>64</v>
      </c>
      <c r="E1313" s="47">
        <f t="shared" ref="E1313" si="2684">plan_id</f>
        <v>25</v>
      </c>
      <c r="F1313" s="47">
        <f t="shared" ca="1" si="2530"/>
        <v>2009</v>
      </c>
      <c r="G1313" s="47">
        <f t="shared" ref="G1313" ca="1" si="2685">VLOOKUP(INDIRECT(CHAR(39)&amp;$A1313&amp;CHAR(39)&amp;"!r2c"&amp;$C1313,0),variables,2,0)</f>
        <v>10803</v>
      </c>
      <c r="H1313" s="50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3">
      <c r="A1314" s="47" t="s">
        <v>297</v>
      </c>
      <c r="B1314" s="47">
        <f t="shared" si="2560"/>
        <v>12</v>
      </c>
      <c r="C1314" s="47">
        <f t="shared" si="2567"/>
        <v>65</v>
      </c>
      <c r="E1314" s="47">
        <f t="shared" ref="E1314" si="2686">plan_id</f>
        <v>25</v>
      </c>
      <c r="F1314" s="47">
        <f t="shared" ca="1" si="2530"/>
        <v>2009</v>
      </c>
      <c r="G1314" s="47">
        <f t="shared" ref="G1314" ca="1" si="2687">VLOOKUP(INDIRECT(CHAR(39)&amp;$A1314&amp;CHAR(39)&amp;"!r2c"&amp;$C1314,0),variables,2,0)</f>
        <v>10804</v>
      </c>
      <c r="H1314" s="50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3">
      <c r="A1315" s="47" t="s">
        <v>297</v>
      </c>
      <c r="B1315" s="47">
        <f t="shared" si="2560"/>
        <v>12</v>
      </c>
      <c r="C1315" s="47">
        <f t="shared" si="2567"/>
        <v>66</v>
      </c>
      <c r="E1315" s="47">
        <f t="shared" ref="E1315" si="2688">plan_id</f>
        <v>25</v>
      </c>
      <c r="F1315" s="47">
        <f t="shared" ca="1" si="2530"/>
        <v>2009</v>
      </c>
      <c r="G1315" s="47">
        <f t="shared" ref="G1315" ca="1" si="2689">VLOOKUP(INDIRECT(CHAR(39)&amp;$A1315&amp;CHAR(39)&amp;"!r2c"&amp;$C1315,0),variables,2,0)</f>
        <v>10805</v>
      </c>
      <c r="H1315" s="50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3">
      <c r="A1316" s="47" t="s">
        <v>297</v>
      </c>
      <c r="B1316" s="47">
        <f t="shared" ref="B1316" si="2690">B1251+1</f>
        <v>12</v>
      </c>
      <c r="C1316" s="47">
        <f t="shared" si="2567"/>
        <v>67</v>
      </c>
      <c r="E1316" s="47">
        <f t="shared" ref="E1316" si="2691">plan_id</f>
        <v>25</v>
      </c>
      <c r="F1316" s="47">
        <f t="shared" ca="1" si="2530"/>
        <v>2009</v>
      </c>
      <c r="G1316" s="47">
        <f t="shared" ref="G1316" ca="1" si="2692">VLOOKUP(INDIRECT(CHAR(39)&amp;$A1316&amp;CHAR(39)&amp;"!r2c"&amp;$C1316,0),variables,2,0)</f>
        <v>10806</v>
      </c>
      <c r="H1316" s="50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3">
      <c r="A1317" s="47" t="s">
        <v>297</v>
      </c>
      <c r="B1317" s="47">
        <f>B1316</f>
        <v>12</v>
      </c>
      <c r="C1317" s="47">
        <f t="shared" si="2567"/>
        <v>68</v>
      </c>
      <c r="E1317" s="47">
        <f t="shared" ref="E1317" si="2693">plan_id</f>
        <v>25</v>
      </c>
      <c r="F1317" s="47">
        <f t="shared" ca="1" si="2530"/>
        <v>2009</v>
      </c>
      <c r="G1317" s="47">
        <f t="shared" ref="G1317" ca="1" si="2694">VLOOKUP(INDIRECT(CHAR(39)&amp;$A1317&amp;CHAR(39)&amp;"!r2c"&amp;$C1317,0),variables,2,0)</f>
        <v>10807</v>
      </c>
      <c r="H1317" s="50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3">
      <c r="A1318" s="47" t="s">
        <v>297</v>
      </c>
      <c r="B1318" s="47">
        <f t="shared" ref="B1318:B1342" si="2695">B1317</f>
        <v>12</v>
      </c>
      <c r="C1318" s="47">
        <f t="shared" si="2567"/>
        <v>69</v>
      </c>
      <c r="E1318" s="47">
        <f t="shared" ref="E1318" si="2696">plan_id</f>
        <v>25</v>
      </c>
      <c r="F1318" s="47">
        <f t="shared" ca="1" si="2530"/>
        <v>2009</v>
      </c>
      <c r="G1318" s="47">
        <f t="shared" ref="G1318" ca="1" si="2697">VLOOKUP(INDIRECT(CHAR(39)&amp;$A1318&amp;CHAR(39)&amp;"!r2c"&amp;$C1318,0),variables,2,0)</f>
        <v>10808</v>
      </c>
      <c r="H1318" s="50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3">
      <c r="A1319" s="47" t="s">
        <v>297</v>
      </c>
      <c r="B1319" s="47">
        <f t="shared" si="2695"/>
        <v>12</v>
      </c>
      <c r="C1319" s="47">
        <f t="shared" ref="C1319:C1382" si="2698">C1228</f>
        <v>70</v>
      </c>
      <c r="E1319" s="47">
        <f t="shared" ref="E1319" si="2699">plan_id</f>
        <v>25</v>
      </c>
      <c r="F1319" s="47">
        <f t="shared" ca="1" si="2530"/>
        <v>2009</v>
      </c>
      <c r="G1319" s="47">
        <f t="shared" ref="G1319" ca="1" si="2700">VLOOKUP(INDIRECT(CHAR(39)&amp;$A1319&amp;CHAR(39)&amp;"!r2c"&amp;$C1319,0),variables,2,0)</f>
        <v>10809</v>
      </c>
      <c r="H1319" s="50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3">
      <c r="A1320" s="47" t="s">
        <v>297</v>
      </c>
      <c r="B1320" s="47">
        <f t="shared" si="2695"/>
        <v>12</v>
      </c>
      <c r="C1320" s="47">
        <f t="shared" si="2698"/>
        <v>71</v>
      </c>
      <c r="E1320" s="47">
        <f t="shared" ref="E1320" si="2701">plan_id</f>
        <v>25</v>
      </c>
      <c r="F1320" s="47">
        <f t="shared" ca="1" si="2530"/>
        <v>2009</v>
      </c>
      <c r="G1320" s="47">
        <f t="shared" ref="G1320" ca="1" si="2702">VLOOKUP(INDIRECT(CHAR(39)&amp;$A1320&amp;CHAR(39)&amp;"!r2c"&amp;$C1320,0),variables,2,0)</f>
        <v>10810</v>
      </c>
      <c r="H1320" s="50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112100000</v>
      </c>
    </row>
    <row r="1321" spans="1:8" x14ac:dyDescent="0.3">
      <c r="A1321" s="47" t="s">
        <v>297</v>
      </c>
      <c r="B1321" s="47">
        <f t="shared" si="2695"/>
        <v>12</v>
      </c>
      <c r="C1321" s="47">
        <f t="shared" si="2698"/>
        <v>72</v>
      </c>
      <c r="E1321" s="47">
        <f t="shared" ref="E1321" si="2703">plan_id</f>
        <v>25</v>
      </c>
      <c r="F1321" s="47">
        <f t="shared" ca="1" si="2530"/>
        <v>2009</v>
      </c>
      <c r="G1321" s="47">
        <f t="shared" ref="G1321" ca="1" si="2704">VLOOKUP(INDIRECT(CHAR(39)&amp;$A1321&amp;CHAR(39)&amp;"!r2c"&amp;$C1321,0),variables,2,0)</f>
        <v>10811</v>
      </c>
      <c r="H1321" s="50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3">
      <c r="A1322" s="47" t="s">
        <v>297</v>
      </c>
      <c r="B1322" s="47">
        <f t="shared" si="2695"/>
        <v>12</v>
      </c>
      <c r="C1322" s="47">
        <f t="shared" si="2698"/>
        <v>73</v>
      </c>
      <c r="E1322" s="47">
        <f t="shared" ref="E1322" si="2705">plan_id</f>
        <v>25</v>
      </c>
      <c r="F1322" s="47">
        <f t="shared" ca="1" si="2530"/>
        <v>2009</v>
      </c>
      <c r="G1322" s="47">
        <f t="shared" ref="G1322" ca="1" si="2706">VLOOKUP(INDIRECT(CHAR(39)&amp;$A1322&amp;CHAR(39)&amp;"!r2c"&amp;$C1322,0),variables,2,0)</f>
        <v>10812</v>
      </c>
      <c r="H1322" s="50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3">
      <c r="A1323" s="47" t="s">
        <v>297</v>
      </c>
      <c r="B1323" s="47">
        <f t="shared" si="2695"/>
        <v>12</v>
      </c>
      <c r="C1323" s="47">
        <f t="shared" si="2698"/>
        <v>74</v>
      </c>
      <c r="E1323" s="47">
        <f t="shared" ref="E1323" si="2707">plan_id</f>
        <v>25</v>
      </c>
      <c r="F1323" s="47">
        <f t="shared" ca="1" si="2530"/>
        <v>2009</v>
      </c>
      <c r="G1323" s="47">
        <f t="shared" ref="G1323" ca="1" si="2708">VLOOKUP(INDIRECT(CHAR(39)&amp;$A1323&amp;CHAR(39)&amp;"!r2c"&amp;$C1323,0),variables,2,0)</f>
        <v>10813</v>
      </c>
      <c r="H1323" s="50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3">
      <c r="A1324" s="47" t="s">
        <v>297</v>
      </c>
      <c r="B1324" s="47">
        <f t="shared" si="2695"/>
        <v>12</v>
      </c>
      <c r="C1324" s="47">
        <f t="shared" si="2698"/>
        <v>75</v>
      </c>
      <c r="E1324" s="47">
        <f t="shared" ref="E1324" si="2709">plan_id</f>
        <v>25</v>
      </c>
      <c r="F1324" s="47">
        <f t="shared" ca="1" si="2530"/>
        <v>2009</v>
      </c>
      <c r="G1324" s="47">
        <f t="shared" ref="G1324" ca="1" si="2710">VLOOKUP(INDIRECT(CHAR(39)&amp;$A1324&amp;CHAR(39)&amp;"!r2c"&amp;$C1324,0),variables,2,0)</f>
        <v>10814</v>
      </c>
      <c r="H1324" s="50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3">
      <c r="A1325" s="47" t="s">
        <v>297</v>
      </c>
      <c r="B1325" s="47">
        <f t="shared" si="2695"/>
        <v>12</v>
      </c>
      <c r="C1325" s="47">
        <f t="shared" si="2698"/>
        <v>76</v>
      </c>
      <c r="E1325" s="47">
        <f t="shared" ref="E1325" si="2711">plan_id</f>
        <v>25</v>
      </c>
      <c r="F1325" s="47">
        <f t="shared" ca="1" si="2530"/>
        <v>2009</v>
      </c>
      <c r="G1325" s="47">
        <f t="shared" ref="G1325" ca="1" si="2712">VLOOKUP(INDIRECT(CHAR(39)&amp;$A1325&amp;CHAR(39)&amp;"!r2c"&amp;$C1325,0),variables,2,0)</f>
        <v>10815</v>
      </c>
      <c r="H1325" s="50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x14ac:dyDescent="0.3">
      <c r="A1326" s="47" t="s">
        <v>297</v>
      </c>
      <c r="B1326" s="47">
        <f t="shared" si="2695"/>
        <v>12</v>
      </c>
      <c r="C1326" s="47">
        <f t="shared" si="2698"/>
        <v>77</v>
      </c>
      <c r="E1326" s="47">
        <f t="shared" ref="E1326" si="2713">plan_id</f>
        <v>25</v>
      </c>
      <c r="F1326" s="47">
        <f t="shared" ca="1" si="2530"/>
        <v>2009</v>
      </c>
      <c r="G1326" s="47">
        <f t="shared" ref="G1326" ca="1" si="2714">VLOOKUP(INDIRECT(CHAR(39)&amp;$A1326&amp;CHAR(39)&amp;"!r2c"&amp;$C1326,0),variables,2,0)</f>
        <v>10816</v>
      </c>
      <c r="H1326" s="50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</row>
    <row r="1327" spans="1:8" x14ac:dyDescent="0.3">
      <c r="A1327" s="47" t="s">
        <v>297</v>
      </c>
      <c r="B1327" s="47">
        <f t="shared" si="2695"/>
        <v>12</v>
      </c>
      <c r="C1327" s="47">
        <f t="shared" si="2698"/>
        <v>78</v>
      </c>
      <c r="E1327" s="47">
        <f t="shared" ref="E1327" si="2715">plan_id</f>
        <v>25</v>
      </c>
      <c r="F1327" s="47">
        <f t="shared" ca="1" si="2530"/>
        <v>2009</v>
      </c>
      <c r="G1327" s="47">
        <f t="shared" ref="G1327" ca="1" si="2716">VLOOKUP(INDIRECT(CHAR(39)&amp;$A1327&amp;CHAR(39)&amp;"!r2c"&amp;$C1327,0),variables,2,0)</f>
        <v>10817</v>
      </c>
      <c r="H1327" s="50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3">
      <c r="A1328" s="47" t="s">
        <v>297</v>
      </c>
      <c r="B1328" s="47">
        <f t="shared" si="2695"/>
        <v>12</v>
      </c>
      <c r="C1328" s="47">
        <f t="shared" si="2698"/>
        <v>79</v>
      </c>
      <c r="E1328" s="47">
        <f t="shared" ref="E1328" si="2717">plan_id</f>
        <v>25</v>
      </c>
      <c r="F1328" s="47">
        <f t="shared" ca="1" si="2530"/>
        <v>2009</v>
      </c>
      <c r="G1328" s="47">
        <f t="shared" ref="G1328" ca="1" si="2718">VLOOKUP(INDIRECT(CHAR(39)&amp;$A1328&amp;CHAR(39)&amp;"!r2c"&amp;$C1328,0),variables,2,0)</f>
        <v>10818</v>
      </c>
      <c r="H1328" s="50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x14ac:dyDescent="0.3">
      <c r="A1329" s="47" t="s">
        <v>297</v>
      </c>
      <c r="B1329" s="47">
        <f t="shared" si="2695"/>
        <v>12</v>
      </c>
      <c r="C1329" s="47">
        <f t="shared" si="2698"/>
        <v>80</v>
      </c>
      <c r="E1329" s="47">
        <f t="shared" ref="E1329" si="2719">plan_id</f>
        <v>25</v>
      </c>
      <c r="F1329" s="47">
        <f t="shared" ca="1" si="2530"/>
        <v>2009</v>
      </c>
      <c r="G1329" s="47">
        <f t="shared" ref="G1329" ca="1" si="2720">VLOOKUP(INDIRECT(CHAR(39)&amp;$A1329&amp;CHAR(39)&amp;"!r2c"&amp;$C1329,0),variables,2,0)</f>
        <v>10819</v>
      </c>
      <c r="H1329" s="50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3">
      <c r="A1330" s="47" t="s">
        <v>297</v>
      </c>
      <c r="B1330" s="47">
        <f t="shared" si="2695"/>
        <v>12</v>
      </c>
      <c r="C1330" s="47">
        <f t="shared" si="2698"/>
        <v>81</v>
      </c>
      <c r="E1330" s="47">
        <f t="shared" ref="E1330" si="2721">plan_id</f>
        <v>25</v>
      </c>
      <c r="F1330" s="47">
        <f t="shared" ref="F1330:F1451" ca="1" si="2722">INDIRECT(CHAR(39)&amp;$A1330&amp;CHAR(39)&amp;"!r"&amp;$B1330&amp;"c2",0)</f>
        <v>2009</v>
      </c>
      <c r="G1330" s="47">
        <f t="shared" ref="G1330" ca="1" si="2723">VLOOKUP(INDIRECT(CHAR(39)&amp;$A1330&amp;CHAR(39)&amp;"!r2c"&amp;$C1330,0),variables,2,0)</f>
        <v>10820</v>
      </c>
      <c r="H1330" s="50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0</v>
      </c>
    </row>
    <row r="1331" spans="1:8" x14ac:dyDescent="0.3">
      <c r="A1331" s="47" t="s">
        <v>297</v>
      </c>
      <c r="B1331" s="47">
        <f t="shared" si="2695"/>
        <v>12</v>
      </c>
      <c r="C1331" s="47">
        <f t="shared" si="2698"/>
        <v>82</v>
      </c>
      <c r="E1331" s="47">
        <f t="shared" ref="E1331" si="2724">plan_id</f>
        <v>25</v>
      </c>
      <c r="F1331" s="47">
        <f t="shared" ca="1" si="2722"/>
        <v>2009</v>
      </c>
      <c r="G1331" s="47">
        <f t="shared" ref="G1331" ca="1" si="2725">VLOOKUP(INDIRECT(CHAR(39)&amp;$A1331&amp;CHAR(39)&amp;"!r2c"&amp;$C1331,0),variables,2,0)</f>
        <v>10821</v>
      </c>
      <c r="H1331" s="50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3">
      <c r="A1332" s="47" t="s">
        <v>297</v>
      </c>
      <c r="B1332" s="47">
        <f t="shared" si="2695"/>
        <v>12</v>
      </c>
      <c r="C1332" s="47">
        <f t="shared" si="2698"/>
        <v>83</v>
      </c>
      <c r="E1332" s="47">
        <f t="shared" ref="E1332" si="2726">plan_id</f>
        <v>25</v>
      </c>
      <c r="F1332" s="47">
        <f t="shared" ca="1" si="2722"/>
        <v>2009</v>
      </c>
      <c r="G1332" s="47">
        <f t="shared" ref="G1332" ca="1" si="2727">VLOOKUP(INDIRECT(CHAR(39)&amp;$A1332&amp;CHAR(39)&amp;"!r2c"&amp;$C1332,0),variables,2,0)</f>
        <v>10822</v>
      </c>
      <c r="H1332" s="50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3">
      <c r="A1333" s="47" t="s">
        <v>297</v>
      </c>
      <c r="B1333" s="47">
        <f t="shared" si="2695"/>
        <v>12</v>
      </c>
      <c r="C1333" s="47">
        <f t="shared" si="2698"/>
        <v>84</v>
      </c>
      <c r="E1333" s="47">
        <f t="shared" ref="E1333" si="2728">plan_id</f>
        <v>25</v>
      </c>
      <c r="F1333" s="47">
        <f t="shared" ca="1" si="2722"/>
        <v>2009</v>
      </c>
      <c r="G1333" s="47">
        <f t="shared" ref="G1333" ca="1" si="2729">VLOOKUP(INDIRECT(CHAR(39)&amp;$A1333&amp;CHAR(39)&amp;"!r2c"&amp;$C1333,0),variables,2,0)</f>
        <v>10829</v>
      </c>
      <c r="H1333" s="50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164812000</v>
      </c>
    </row>
    <row r="1334" spans="1:8" x14ac:dyDescent="0.3">
      <c r="A1334" s="47" t="s">
        <v>297</v>
      </c>
      <c r="B1334" s="47">
        <f t="shared" si="2695"/>
        <v>12</v>
      </c>
      <c r="C1334" s="47">
        <f t="shared" si="2698"/>
        <v>85</v>
      </c>
      <c r="E1334" s="47">
        <f t="shared" ref="E1334" si="2730">plan_id</f>
        <v>25</v>
      </c>
      <c r="F1334" s="47">
        <f t="shared" ca="1" si="2722"/>
        <v>2009</v>
      </c>
      <c r="G1334" s="47">
        <f t="shared" ref="G1334" ca="1" si="2731">VLOOKUP(INDIRECT(CHAR(39)&amp;$A1334&amp;CHAR(39)&amp;"!r2c"&amp;$C1334,0),variables,2,0)</f>
        <v>10823</v>
      </c>
      <c r="H1334" s="50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1635452000</v>
      </c>
    </row>
    <row r="1335" spans="1:8" x14ac:dyDescent="0.3">
      <c r="A1335" s="47" t="s">
        <v>297</v>
      </c>
      <c r="B1335" s="47">
        <f t="shared" si="2695"/>
        <v>12</v>
      </c>
      <c r="C1335" s="47">
        <f t="shared" si="2698"/>
        <v>86</v>
      </c>
      <c r="E1335" s="47">
        <f t="shared" ref="E1335" si="2732">plan_id</f>
        <v>25</v>
      </c>
      <c r="F1335" s="47">
        <f t="shared" ca="1" si="2722"/>
        <v>2009</v>
      </c>
      <c r="G1335" s="47">
        <f t="shared" ref="G1335" ca="1" si="2733">VLOOKUP(INDIRECT(CHAR(39)&amp;$A1335&amp;CHAR(39)&amp;"!r2c"&amp;$C1335,0),variables,2,0)</f>
        <v>10798</v>
      </c>
      <c r="H1335" s="50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3">
      <c r="A1336" s="47" t="s">
        <v>297</v>
      </c>
      <c r="B1336" s="47">
        <f t="shared" si="2695"/>
        <v>12</v>
      </c>
      <c r="C1336" s="47">
        <f t="shared" si="2698"/>
        <v>87</v>
      </c>
      <c r="E1336" s="47">
        <f t="shared" ref="E1336" si="2734">plan_id</f>
        <v>25</v>
      </c>
      <c r="F1336" s="47">
        <f t="shared" ca="1" si="2722"/>
        <v>2009</v>
      </c>
      <c r="G1336" s="47">
        <f t="shared" ref="G1336" ca="1" si="2735">VLOOKUP(INDIRECT(CHAR(39)&amp;$A1336&amp;CHAR(39)&amp;"!r2c"&amp;$C1336,0),variables,2,0)</f>
        <v>10799</v>
      </c>
      <c r="H1336" s="50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3">
      <c r="A1337" s="47" t="s">
        <v>297</v>
      </c>
      <c r="B1337" s="47">
        <f t="shared" si="2695"/>
        <v>12</v>
      </c>
      <c r="C1337" s="47">
        <f t="shared" si="2698"/>
        <v>88</v>
      </c>
      <c r="E1337" s="47">
        <f t="shared" ref="E1337" si="2736">plan_id</f>
        <v>25</v>
      </c>
      <c r="F1337" s="47">
        <f t="shared" ca="1" si="2722"/>
        <v>2009</v>
      </c>
      <c r="G1337" s="47">
        <f t="shared" ref="G1337" ca="1" si="2737">VLOOKUP(INDIRECT(CHAR(39)&amp;$A1337&amp;CHAR(39)&amp;"!r2c"&amp;$C1337,0),variables,2,0)</f>
        <v>10800</v>
      </c>
      <c r="H1337" s="50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3">
      <c r="A1338" s="47" t="s">
        <v>297</v>
      </c>
      <c r="B1338" s="47">
        <f t="shared" si="2695"/>
        <v>12</v>
      </c>
      <c r="C1338" s="47">
        <f t="shared" si="2698"/>
        <v>89</v>
      </c>
      <c r="E1338" s="47">
        <f t="shared" ref="E1338" si="2738">plan_id</f>
        <v>25</v>
      </c>
      <c r="F1338" s="47">
        <f t="shared" ca="1" si="2722"/>
        <v>2009</v>
      </c>
      <c r="G1338" s="47">
        <f t="shared" ref="G1338" ca="1" si="2739">VLOOKUP(INDIRECT(CHAR(39)&amp;$A1338&amp;CHAR(39)&amp;"!r2c"&amp;$C1338,0),variables,2,0)</f>
        <v>10824</v>
      </c>
      <c r="H1338" s="50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3">
      <c r="A1339" s="47" t="s">
        <v>297</v>
      </c>
      <c r="B1339" s="47">
        <f t="shared" si="2695"/>
        <v>12</v>
      </c>
      <c r="C1339" s="47">
        <f t="shared" si="2698"/>
        <v>90</v>
      </c>
      <c r="E1339" s="47">
        <f t="shared" ref="E1339" si="2740">plan_id</f>
        <v>25</v>
      </c>
      <c r="F1339" s="47">
        <f t="shared" ca="1" si="2722"/>
        <v>2009</v>
      </c>
      <c r="G1339" s="47">
        <f t="shared" ref="G1339" ca="1" si="2741">VLOOKUP(INDIRECT(CHAR(39)&amp;$A1339&amp;CHAR(39)&amp;"!r2c"&amp;$C1339,0),variables,2,0)</f>
        <v>10825</v>
      </c>
      <c r="H1339" s="50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</row>
    <row r="1340" spans="1:8" x14ac:dyDescent="0.3">
      <c r="A1340" s="47" t="s">
        <v>297</v>
      </c>
      <c r="B1340" s="47">
        <f t="shared" si="2695"/>
        <v>12</v>
      </c>
      <c r="C1340" s="47">
        <f t="shared" si="2698"/>
        <v>91</v>
      </c>
      <c r="E1340" s="47">
        <f t="shared" ref="E1340" si="2742">plan_id</f>
        <v>25</v>
      </c>
      <c r="F1340" s="47">
        <f t="shared" ca="1" si="2722"/>
        <v>2009</v>
      </c>
      <c r="G1340" s="47">
        <f t="shared" ref="G1340" ca="1" si="2743">VLOOKUP(INDIRECT(CHAR(39)&amp;$A1340&amp;CHAR(39)&amp;"!r2c"&amp;$C1340,0),variables,2,0)</f>
        <v>10826</v>
      </c>
      <c r="H1340" s="50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0</v>
      </c>
    </row>
    <row r="1341" spans="1:8" x14ac:dyDescent="0.3">
      <c r="A1341" s="47" t="s">
        <v>297</v>
      </c>
      <c r="B1341" s="47">
        <f t="shared" si="2695"/>
        <v>12</v>
      </c>
      <c r="C1341" s="47">
        <f t="shared" si="2698"/>
        <v>92</v>
      </c>
      <c r="E1341" s="47">
        <f t="shared" ref="E1341" si="2744">plan_id</f>
        <v>25</v>
      </c>
      <c r="F1341" s="47">
        <f t="shared" ca="1" si="2722"/>
        <v>2009</v>
      </c>
      <c r="G1341" s="47">
        <f t="shared" ref="G1341" ca="1" si="2745">VLOOKUP(INDIRECT(CHAR(39)&amp;$A1341&amp;CHAR(39)&amp;"!r2c"&amp;$C1341,0),variables,2,0)</f>
        <v>10828</v>
      </c>
      <c r="H1341" s="50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3">
      <c r="A1342" s="47" t="s">
        <v>297</v>
      </c>
      <c r="B1342" s="47">
        <f t="shared" si="2695"/>
        <v>12</v>
      </c>
      <c r="C1342" s="47">
        <f t="shared" si="2698"/>
        <v>93</v>
      </c>
      <c r="E1342" s="47">
        <f t="shared" ref="E1342" si="2746">plan_id</f>
        <v>25</v>
      </c>
      <c r="F1342" s="47">
        <f t="shared" ca="1" si="2722"/>
        <v>2009</v>
      </c>
      <c r="G1342" s="47">
        <f t="shared" ref="G1342" ca="1" si="2747">VLOOKUP(INDIRECT(CHAR(39)&amp;$A1342&amp;CHAR(39)&amp;"!r2c"&amp;$C1342,0),variables,2,0)</f>
        <v>10827</v>
      </c>
      <c r="H1342" s="50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3433000</v>
      </c>
    </row>
    <row r="1343" spans="1:8" x14ac:dyDescent="0.3">
      <c r="A1343" s="47" t="s">
        <v>297</v>
      </c>
      <c r="B1343" s="47">
        <f t="shared" ref="B1343:B1406" si="2748">B1278+1</f>
        <v>13</v>
      </c>
      <c r="C1343" s="47">
        <f t="shared" si="2698"/>
        <v>3</v>
      </c>
      <c r="E1343" s="47">
        <f t="shared" ref="E1343" si="2749">plan_id</f>
        <v>25</v>
      </c>
      <c r="F1343" s="47">
        <f t="shared" ca="1" si="2722"/>
        <v>2010</v>
      </c>
      <c r="G1343" s="47">
        <f t="shared" ref="G1343" ca="1" si="2750">VLOOKUP(INDIRECT(CHAR(39)&amp;$A1343&amp;CHAR(39)&amp;"!r2c"&amp;$C1343,0),variables,2,0)</f>
        <v>10703</v>
      </c>
      <c r="H1343" s="50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2013</v>
      </c>
    </row>
    <row r="1344" spans="1:8" x14ac:dyDescent="0.3">
      <c r="A1344" s="47" t="s">
        <v>297</v>
      </c>
      <c r="B1344" s="47">
        <f t="shared" si="2748"/>
        <v>13</v>
      </c>
      <c r="C1344" s="47">
        <f t="shared" si="2698"/>
        <v>4</v>
      </c>
      <c r="E1344" s="47">
        <f t="shared" ref="E1344" si="2751">plan_id</f>
        <v>25</v>
      </c>
      <c r="F1344" s="47">
        <f t="shared" ca="1" si="2722"/>
        <v>2010</v>
      </c>
      <c r="G1344" s="47">
        <f t="shared" ref="G1344" ca="1" si="2752">VLOOKUP(INDIRECT(CHAR(39)&amp;$A1344&amp;CHAR(39)&amp;"!r2c"&amp;$C1344,0),variables,2,0)</f>
        <v>10845</v>
      </c>
      <c r="H1344" s="50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Buck Consultants</v>
      </c>
    </row>
    <row r="1345" spans="1:8" x14ac:dyDescent="0.3">
      <c r="A1345" s="47" t="s">
        <v>297</v>
      </c>
      <c r="B1345" s="47">
        <f t="shared" si="2748"/>
        <v>13</v>
      </c>
      <c r="C1345" s="47">
        <f t="shared" si="2698"/>
        <v>5</v>
      </c>
      <c r="E1345" s="47">
        <f t="shared" ref="E1345" si="2753">plan_id</f>
        <v>25</v>
      </c>
      <c r="F1345" s="47">
        <f t="shared" ca="1" si="2722"/>
        <v>2010</v>
      </c>
      <c r="G1345" s="47">
        <f t="shared" ref="G1345" ca="1" si="2754">VLOOKUP(INDIRECT(CHAR(39)&amp;$A1345&amp;CHAR(39)&amp;"!r2c"&amp;$C1345,0),variables,2,0)</f>
        <v>10924</v>
      </c>
      <c r="H1345" s="50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8.0199999999999994E-2</v>
      </c>
    </row>
    <row r="1346" spans="1:8" x14ac:dyDescent="0.3">
      <c r="A1346" s="47" t="s">
        <v>297</v>
      </c>
      <c r="B1346" s="47">
        <f t="shared" si="2748"/>
        <v>13</v>
      </c>
      <c r="C1346" s="47">
        <f t="shared" si="2698"/>
        <v>6</v>
      </c>
      <c r="E1346" s="47">
        <f t="shared" ref="E1346" si="2755">plan_id</f>
        <v>25</v>
      </c>
      <c r="F1346" s="47">
        <f t="shared" ca="1" si="2722"/>
        <v>2010</v>
      </c>
      <c r="G1346" s="47">
        <f t="shared" ref="G1346" ca="1" si="2756">VLOOKUP(INDIRECT(CHAR(39)&amp;$A1346&amp;CHAR(39)&amp;"!r2c"&amp;$C1346,0),variables,2,0)</f>
        <v>10925</v>
      </c>
      <c r="H1346" s="50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2.5499999999999998E-2</v>
      </c>
    </row>
    <row r="1347" spans="1:8" x14ac:dyDescent="0.3">
      <c r="A1347" s="47" t="s">
        <v>297</v>
      </c>
      <c r="B1347" s="47">
        <f t="shared" si="2748"/>
        <v>13</v>
      </c>
      <c r="C1347" s="47">
        <f t="shared" si="2698"/>
        <v>7</v>
      </c>
      <c r="E1347" s="47">
        <f t="shared" ref="E1347" si="2757">plan_id</f>
        <v>25</v>
      </c>
      <c r="F1347" s="47">
        <f t="shared" ca="1" si="2722"/>
        <v>2010</v>
      </c>
      <c r="G1347" s="47">
        <f t="shared" ref="G1347" ca="1" si="2758">VLOOKUP(INDIRECT(CHAR(39)&amp;$A1347&amp;CHAR(39)&amp;"!r2c"&amp;$C1347,0),variables,2,0)</f>
        <v>10926</v>
      </c>
      <c r="H1347" s="50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5.4699999999999999E-2</v>
      </c>
    </row>
    <row r="1348" spans="1:8" x14ac:dyDescent="0.3">
      <c r="A1348" s="47" t="s">
        <v>297</v>
      </c>
      <c r="B1348" s="47">
        <f t="shared" si="2748"/>
        <v>13</v>
      </c>
      <c r="C1348" s="47">
        <f t="shared" si="2698"/>
        <v>8</v>
      </c>
      <c r="E1348" s="47">
        <f t="shared" ref="E1348" si="2759">plan_id</f>
        <v>25</v>
      </c>
      <c r="F1348" s="47">
        <f t="shared" ca="1" si="2722"/>
        <v>2010</v>
      </c>
      <c r="G1348" s="47">
        <f t="shared" ref="G1348" ca="1" si="2760">VLOOKUP(INDIRECT(CHAR(39)&amp;$A1348&amp;CHAR(39)&amp;"!r2c"&amp;$C1348,0),variables,2,0)</f>
        <v>10704</v>
      </c>
      <c r="H1348" s="50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272929000</v>
      </c>
    </row>
    <row r="1349" spans="1:8" x14ac:dyDescent="0.3">
      <c r="A1349" s="47" t="s">
        <v>297</v>
      </c>
      <c r="B1349" s="47">
        <f t="shared" si="2748"/>
        <v>13</v>
      </c>
      <c r="C1349" s="47">
        <f t="shared" si="2698"/>
        <v>9</v>
      </c>
      <c r="E1349" s="47">
        <f t="shared" ref="E1349" si="2761">plan_id</f>
        <v>25</v>
      </c>
      <c r="F1349" s="47">
        <f t="shared" ca="1" si="2722"/>
        <v>2010</v>
      </c>
      <c r="G1349" s="47">
        <f t="shared" ref="G1349" ca="1" si="2762">VLOOKUP(INDIRECT(CHAR(39)&amp;$A1349&amp;CHAR(39)&amp;"!r2c"&amp;$C1349,0),variables,2,0)</f>
        <v>10928</v>
      </c>
      <c r="H1349" s="50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0.129</v>
      </c>
    </row>
    <row r="1350" spans="1:8" x14ac:dyDescent="0.3">
      <c r="A1350" s="47" t="s">
        <v>297</v>
      </c>
      <c r="B1350" s="47">
        <f t="shared" si="2748"/>
        <v>13</v>
      </c>
      <c r="C1350" s="47">
        <f t="shared" si="2698"/>
        <v>10</v>
      </c>
      <c r="E1350" s="47">
        <f t="shared" ref="E1350" si="2763">plan_id</f>
        <v>25</v>
      </c>
      <c r="F1350" s="47">
        <f t="shared" ca="1" si="2722"/>
        <v>2010</v>
      </c>
      <c r="G1350" s="47">
        <f t="shared" ref="G1350" ca="1" si="2764">VLOOKUP(INDIRECT(CHAR(39)&amp;$A1350&amp;CHAR(39)&amp;"!r2c"&amp;$C1350,0),variables,2,0)</f>
        <v>10929</v>
      </c>
      <c r="H1350" s="50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0.129</v>
      </c>
    </row>
    <row r="1351" spans="1:8" x14ac:dyDescent="0.3">
      <c r="A1351" s="47" t="s">
        <v>297</v>
      </c>
      <c r="B1351" s="47">
        <f t="shared" si="2748"/>
        <v>13</v>
      </c>
      <c r="C1351" s="47">
        <f t="shared" si="2698"/>
        <v>11</v>
      </c>
      <c r="E1351" s="47">
        <f t="shared" ref="E1351" si="2765">plan_id</f>
        <v>25</v>
      </c>
      <c r="F1351" s="47">
        <f t="shared" ca="1" si="2722"/>
        <v>2010</v>
      </c>
      <c r="G1351" s="47">
        <f t="shared" ref="G1351" ca="1" si="2766">VLOOKUP(INDIRECT(CHAR(39)&amp;$A1351&amp;CHAR(39)&amp;"!r2c"&amp;$C1351,0),variables,2,0)</f>
        <v>10930</v>
      </c>
      <c r="H1351" s="50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3">
      <c r="A1352" s="47" t="s">
        <v>297</v>
      </c>
      <c r="B1352" s="47">
        <f t="shared" si="2748"/>
        <v>13</v>
      </c>
      <c r="C1352" s="47">
        <f t="shared" si="2698"/>
        <v>12</v>
      </c>
      <c r="E1352" s="47">
        <f t="shared" ref="E1352" si="2767">plan_id</f>
        <v>25</v>
      </c>
      <c r="F1352" s="47">
        <f t="shared" ca="1" si="2722"/>
        <v>2010</v>
      </c>
      <c r="G1352" s="47">
        <f t="shared" ref="G1352" ca="1" si="2768">VLOOKUP(INDIRECT(CHAR(39)&amp;$A1352&amp;CHAR(39)&amp;"!r2c"&amp;$C1352,0),variables,2,0)</f>
        <v>10705</v>
      </c>
      <c r="H1352" s="50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123066000</v>
      </c>
    </row>
    <row r="1353" spans="1:8" x14ac:dyDescent="0.3">
      <c r="A1353" s="47" t="s">
        <v>297</v>
      </c>
      <c r="B1353" s="47">
        <f t="shared" si="2748"/>
        <v>13</v>
      </c>
      <c r="C1353" s="47">
        <f t="shared" si="2698"/>
        <v>13</v>
      </c>
      <c r="E1353" s="47">
        <f t="shared" ref="E1353" si="2769">plan_id</f>
        <v>25</v>
      </c>
      <c r="F1353" s="47">
        <f t="shared" ca="1" si="2722"/>
        <v>2010</v>
      </c>
      <c r="G1353" s="47">
        <f t="shared" ref="G1353" ca="1" si="2770">VLOOKUP(INDIRECT(CHAR(39)&amp;$A1353&amp;CHAR(39)&amp;"!r2c"&amp;$C1353,0),variables,2,0)</f>
        <v>10842</v>
      </c>
      <c r="H1353" s="50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</row>
    <row r="1354" spans="1:8" x14ac:dyDescent="0.3">
      <c r="A1354" s="47" t="s">
        <v>297</v>
      </c>
      <c r="B1354" s="47">
        <f t="shared" si="2748"/>
        <v>13</v>
      </c>
      <c r="C1354" s="47">
        <f t="shared" si="2698"/>
        <v>14</v>
      </c>
      <c r="E1354" s="47">
        <f t="shared" ref="E1354" si="2771">plan_id</f>
        <v>25</v>
      </c>
      <c r="F1354" s="47">
        <f t="shared" ca="1" si="2722"/>
        <v>2010</v>
      </c>
      <c r="G1354" s="47">
        <f t="shared" ref="G1354" ca="1" si="2772">VLOOKUP(INDIRECT(CHAR(39)&amp;$A1354&amp;CHAR(39)&amp;"!r2c"&amp;$C1354,0),variables,2,0)</f>
        <v>10843</v>
      </c>
      <c r="H1354" s="50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</row>
    <row r="1355" spans="1:8" x14ac:dyDescent="0.3">
      <c r="A1355" s="47" t="s">
        <v>297</v>
      </c>
      <c r="B1355" s="47">
        <f t="shared" si="2748"/>
        <v>13</v>
      </c>
      <c r="C1355" s="47">
        <f t="shared" si="2698"/>
        <v>15</v>
      </c>
      <c r="E1355" s="47">
        <f t="shared" ref="E1355" si="2773">plan_id</f>
        <v>25</v>
      </c>
      <c r="F1355" s="47">
        <f t="shared" ca="1" si="2722"/>
        <v>2010</v>
      </c>
      <c r="G1355" s="47">
        <f t="shared" ref="G1355" ca="1" si="2774">VLOOKUP(INDIRECT(CHAR(39)&amp;$A1355&amp;CHAR(39)&amp;"!r2c"&amp;$C1355,0),variables,2,0)</f>
        <v>10931</v>
      </c>
      <c r="H1355" s="50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0.17380000000000001</v>
      </c>
    </row>
    <row r="1356" spans="1:8" x14ac:dyDescent="0.3">
      <c r="A1356" s="47" t="s">
        <v>297</v>
      </c>
      <c r="B1356" s="47">
        <f t="shared" si="2748"/>
        <v>13</v>
      </c>
      <c r="C1356" s="47">
        <f t="shared" si="2698"/>
        <v>16</v>
      </c>
      <c r="E1356" s="47">
        <f t="shared" ref="E1356" si="2775">plan_id</f>
        <v>25</v>
      </c>
      <c r="F1356" s="47">
        <f t="shared" ca="1" si="2722"/>
        <v>2010</v>
      </c>
      <c r="G1356" s="47">
        <f t="shared" ref="G1356" ca="1" si="2776">VLOOKUP(INDIRECT(CHAR(39)&amp;$A1356&amp;CHAR(39)&amp;"!r2c"&amp;$C1356,0),variables,2,0)</f>
        <v>10932</v>
      </c>
      <c r="H1356" s="50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3">
      <c r="A1357" s="47" t="s">
        <v>297</v>
      </c>
      <c r="B1357" s="47">
        <f t="shared" si="2748"/>
        <v>13</v>
      </c>
      <c r="C1357" s="47">
        <f t="shared" si="2698"/>
        <v>17</v>
      </c>
      <c r="E1357" s="47">
        <f t="shared" ref="E1357" si="2777">plan_id</f>
        <v>25</v>
      </c>
      <c r="F1357" s="47">
        <f t="shared" ca="1" si="2722"/>
        <v>2010</v>
      </c>
      <c r="G1357" s="47">
        <f t="shared" ref="G1357" ca="1" si="2778">VLOOKUP(INDIRECT(CHAR(39)&amp;$A1357&amp;CHAR(39)&amp;"!r2c"&amp;$C1357,0),variables,2,0)</f>
        <v>10933</v>
      </c>
      <c r="H1357" s="50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0.1545</v>
      </c>
    </row>
    <row r="1358" spans="1:8" x14ac:dyDescent="0.3">
      <c r="A1358" s="47" t="s">
        <v>297</v>
      </c>
      <c r="B1358" s="47">
        <f t="shared" si="2748"/>
        <v>13</v>
      </c>
      <c r="C1358" s="47">
        <f t="shared" si="2698"/>
        <v>18</v>
      </c>
      <c r="E1358" s="47">
        <f t="shared" ref="E1358" si="2779">plan_id</f>
        <v>25</v>
      </c>
      <c r="F1358" s="47">
        <f t="shared" ca="1" si="2722"/>
        <v>2010</v>
      </c>
      <c r="G1358" s="47">
        <f t="shared" ref="G1358" ca="1" si="2780">VLOOKUP(INDIRECT(CHAR(39)&amp;$A1358&amp;CHAR(39)&amp;"!r2c"&amp;$C1358,0),variables,2,0)</f>
        <v>10934</v>
      </c>
      <c r="H1358" s="50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5.4699999999999999E-2</v>
      </c>
    </row>
    <row r="1359" spans="1:8" x14ac:dyDescent="0.3">
      <c r="A1359" s="47" t="s">
        <v>297</v>
      </c>
      <c r="B1359" s="47">
        <f t="shared" si="2748"/>
        <v>13</v>
      </c>
      <c r="C1359" s="47">
        <f t="shared" si="2698"/>
        <v>19</v>
      </c>
      <c r="E1359" s="47">
        <f t="shared" ref="E1359" si="2781">plan_id</f>
        <v>25</v>
      </c>
      <c r="F1359" s="47">
        <f t="shared" ca="1" si="2722"/>
        <v>2010</v>
      </c>
      <c r="G1359" s="47">
        <f t="shared" ref="G1359" ca="1" si="2782">VLOOKUP(INDIRECT(CHAR(39)&amp;$A1359&amp;CHAR(39)&amp;"!r2c"&amp;$C1359,0),variables,2,0)</f>
        <v>10935</v>
      </c>
      <c r="H1359" s="50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Range</v>
      </c>
    </row>
    <row r="1360" spans="1:8" x14ac:dyDescent="0.3">
      <c r="A1360" s="47" t="s">
        <v>297</v>
      </c>
      <c r="B1360" s="47">
        <f t="shared" si="2748"/>
        <v>13</v>
      </c>
      <c r="C1360" s="47">
        <f t="shared" si="2698"/>
        <v>20</v>
      </c>
      <c r="E1360" s="47">
        <f t="shared" ref="E1360" si="2783">plan_id</f>
        <v>25</v>
      </c>
      <c r="F1360" s="47">
        <f t="shared" ca="1" si="2722"/>
        <v>2010</v>
      </c>
      <c r="G1360" s="47">
        <f t="shared" ref="G1360" ca="1" si="2784">VLOOKUP(INDIRECT(CHAR(39)&amp;$A1360&amp;CHAR(39)&amp;"!r2c"&amp;$C1360,0),variables,2,0)</f>
        <v>10937</v>
      </c>
      <c r="H1360" s="50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3">
      <c r="A1361" s="47" t="s">
        <v>297</v>
      </c>
      <c r="B1361" s="47">
        <f t="shared" si="2748"/>
        <v>13</v>
      </c>
      <c r="C1361" s="47">
        <f t="shared" si="2698"/>
        <v>21</v>
      </c>
      <c r="E1361" s="47">
        <f t="shared" ref="E1361" si="2785">plan_id</f>
        <v>25</v>
      </c>
      <c r="F1361" s="47">
        <f t="shared" ca="1" si="2722"/>
        <v>2010</v>
      </c>
      <c r="G1361" s="47">
        <f t="shared" ref="G1361" ca="1" si="2786">VLOOKUP(INDIRECT(CHAR(39)&amp;$A1361&amp;CHAR(39)&amp;"!r2c"&amp;$C1361,0),variables,2,0)</f>
        <v>10938</v>
      </c>
      <c r="H1361" s="50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3">
      <c r="A1362" s="47" t="s">
        <v>297</v>
      </c>
      <c r="B1362" s="47">
        <f t="shared" si="2748"/>
        <v>13</v>
      </c>
      <c r="C1362" s="47">
        <f t="shared" si="2698"/>
        <v>22</v>
      </c>
      <c r="E1362" s="47">
        <f t="shared" ref="E1362" si="2787">plan_id</f>
        <v>25</v>
      </c>
      <c r="F1362" s="47">
        <f t="shared" ca="1" si="2722"/>
        <v>2010</v>
      </c>
      <c r="G1362" s="47">
        <f t="shared" ref="G1362" ca="1" si="2788">VLOOKUP(INDIRECT(CHAR(39)&amp;$A1362&amp;CHAR(39)&amp;"!r2c"&amp;$C1362,0),variables,2,0)</f>
        <v>11007</v>
      </c>
      <c r="H1362" s="50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Police/Fire members- 2% for 10 years, 2.5% for over 10 years ; Others-  2% for 10 years, 2.25% for next 10 years, and 2.5% for service earned on/after 07/01/86. All service before that at 2%.</v>
      </c>
    </row>
    <row r="1363" spans="1:8" x14ac:dyDescent="0.3">
      <c r="A1363" s="47" t="s">
        <v>297</v>
      </c>
      <c r="B1363" s="47">
        <f t="shared" si="2748"/>
        <v>13</v>
      </c>
      <c r="C1363" s="47">
        <f t="shared" si="2698"/>
        <v>23</v>
      </c>
      <c r="E1363" s="47">
        <f t="shared" ref="E1363" si="2789">plan_id</f>
        <v>25</v>
      </c>
      <c r="F1363" s="47">
        <f t="shared" ca="1" si="2722"/>
        <v>2010</v>
      </c>
      <c r="G1363" s="47">
        <f t="shared" ref="G1363" ca="1" si="2790">VLOOKUP(INDIRECT(CHAR(39)&amp;$A1363&amp;CHAR(39)&amp;"!r2c"&amp;$C1363,0),variables,2,0)</f>
        <v>10941</v>
      </c>
      <c r="H1363" s="50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Yes</v>
      </c>
    </row>
    <row r="1364" spans="1:8" x14ac:dyDescent="0.3">
      <c r="A1364" s="47" t="s">
        <v>297</v>
      </c>
      <c r="B1364" s="47">
        <f t="shared" si="2748"/>
        <v>13</v>
      </c>
      <c r="C1364" s="47">
        <f t="shared" si="2698"/>
        <v>24</v>
      </c>
      <c r="E1364" s="47">
        <f t="shared" ref="E1364" si="2791">plan_id</f>
        <v>25</v>
      </c>
      <c r="F1364" s="47">
        <f t="shared" ca="1" si="2722"/>
        <v>2010</v>
      </c>
      <c r="G1364" s="47">
        <f t="shared" ref="G1364" ca="1" si="2792">VLOOKUP(INDIRECT(CHAR(39)&amp;$A1364&amp;CHAR(39)&amp;"!r2c"&amp;$C1364,0),variables,2,0)</f>
        <v>10942</v>
      </c>
      <c r="H1364" s="50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0</v>
      </c>
    </row>
    <row r="1365" spans="1:8" x14ac:dyDescent="0.3">
      <c r="A1365" s="47" t="s">
        <v>297</v>
      </c>
      <c r="B1365" s="47">
        <f t="shared" si="2748"/>
        <v>13</v>
      </c>
      <c r="C1365" s="47">
        <f t="shared" si="2698"/>
        <v>25</v>
      </c>
      <c r="E1365" s="47">
        <f t="shared" ref="E1365" si="2793">plan_id</f>
        <v>25</v>
      </c>
      <c r="F1365" s="47">
        <f t="shared" ca="1" si="2722"/>
        <v>2010</v>
      </c>
      <c r="G1365" s="47">
        <f t="shared" ref="G1365" ca="1" si="2794">VLOOKUP(INDIRECT(CHAR(39)&amp;$A1365&amp;CHAR(39)&amp;"!r2c"&amp;$C1365,0),variables,2,0)</f>
        <v>10701</v>
      </c>
      <c r="H1365" s="50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</v>
      </c>
    </row>
    <row r="1366" spans="1:8" x14ac:dyDescent="0.3">
      <c r="A1366" s="47" t="s">
        <v>297</v>
      </c>
      <c r="B1366" s="47">
        <f t="shared" si="2748"/>
        <v>13</v>
      </c>
      <c r="C1366" s="47">
        <f t="shared" si="2698"/>
        <v>26</v>
      </c>
      <c r="E1366" s="47">
        <f t="shared" ref="E1366" si="2795">plan_id</f>
        <v>25</v>
      </c>
      <c r="F1366" s="47">
        <f t="shared" ca="1" si="2722"/>
        <v>2010</v>
      </c>
      <c r="G1366" s="47">
        <f t="shared" ref="G1366" ca="1" si="2796">VLOOKUP(INDIRECT(CHAR(39)&amp;$A1366&amp;CHAR(39)&amp;"!r2c"&amp;$C1366,0),variables,2,0)</f>
        <v>10702</v>
      </c>
      <c r="H1366" s="50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3">
      <c r="A1367" s="47" t="s">
        <v>297</v>
      </c>
      <c r="B1367" s="47">
        <f t="shared" si="2748"/>
        <v>13</v>
      </c>
      <c r="C1367" s="47">
        <f t="shared" si="2698"/>
        <v>27</v>
      </c>
      <c r="E1367" s="47">
        <f t="shared" ref="E1367" si="2797">plan_id</f>
        <v>25</v>
      </c>
      <c r="F1367" s="47">
        <f t="shared" ca="1" si="2722"/>
        <v>2010</v>
      </c>
      <c r="G1367" s="47">
        <f t="shared" ref="G1367" ca="1" si="2798">VLOOKUP(INDIRECT(CHAR(39)&amp;$A1367&amp;CHAR(39)&amp;"!r2c"&amp;$C1367,0),variables,2,0)</f>
        <v>10943</v>
      </c>
      <c r="H1367" s="50" t="str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 xml:space="preserve">Higher of 10% of base benefits or $50 </v>
      </c>
    </row>
    <row r="1368" spans="1:8" x14ac:dyDescent="0.3">
      <c r="A1368" s="47" t="s">
        <v>297</v>
      </c>
      <c r="B1368" s="47">
        <f t="shared" si="2748"/>
        <v>13</v>
      </c>
      <c r="C1368" s="47">
        <f t="shared" si="2698"/>
        <v>28</v>
      </c>
      <c r="E1368" s="47">
        <f t="shared" ref="E1368" si="2799">plan_id</f>
        <v>25</v>
      </c>
      <c r="F1368" s="47">
        <f t="shared" ca="1" si="2722"/>
        <v>2010</v>
      </c>
      <c r="G1368" s="47">
        <f t="shared" ref="G1368" ca="1" si="2800">VLOOKUP(INDIRECT(CHAR(39)&amp;$A1368&amp;CHAR(39)&amp;"!r2c"&amp;$C1368,0),variables,2,0)</f>
        <v>10944</v>
      </c>
      <c r="H1368" s="50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</row>
    <row r="1369" spans="1:8" x14ac:dyDescent="0.3">
      <c r="A1369" s="47" t="s">
        <v>297</v>
      </c>
      <c r="B1369" s="47">
        <f t="shared" si="2748"/>
        <v>13</v>
      </c>
      <c r="C1369" s="47">
        <f t="shared" si="2698"/>
        <v>29</v>
      </c>
      <c r="E1369" s="47">
        <f t="shared" ref="E1369" si="2801">plan_id</f>
        <v>25</v>
      </c>
      <c r="F1369" s="47">
        <f t="shared" ca="1" si="2722"/>
        <v>2010</v>
      </c>
      <c r="G1369" s="47">
        <f t="shared" ref="G1369" ca="1" si="2802">VLOOKUP(INDIRECT(CHAR(39)&amp;$A1369&amp;CHAR(39)&amp;"!r2c"&amp;$C1369,0),variables,2,0)</f>
        <v>10945</v>
      </c>
      <c r="H1369" s="50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x14ac:dyDescent="0.3">
      <c r="A1370" s="47" t="s">
        <v>297</v>
      </c>
      <c r="B1370" s="47">
        <f t="shared" si="2748"/>
        <v>13</v>
      </c>
      <c r="C1370" s="47">
        <f t="shared" si="2698"/>
        <v>30</v>
      </c>
      <c r="E1370" s="47">
        <f t="shared" ref="E1370" si="2803">plan_id</f>
        <v>25</v>
      </c>
      <c r="F1370" s="47">
        <f t="shared" ca="1" si="2722"/>
        <v>2010</v>
      </c>
      <c r="G1370" s="47">
        <f t="shared" ref="G1370" ca="1" si="2804">VLOOKUP(INDIRECT(CHAR(39)&amp;$A1370&amp;CHAR(39)&amp;"!r2c"&amp;$C1370,0),variables,2,0)</f>
        <v>10947</v>
      </c>
      <c r="H1370" s="50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</row>
    <row r="1371" spans="1:8" x14ac:dyDescent="0.3">
      <c r="A1371" s="47" t="s">
        <v>297</v>
      </c>
      <c r="B1371" s="47">
        <f t="shared" si="2748"/>
        <v>13</v>
      </c>
      <c r="C1371" s="47">
        <f t="shared" si="2698"/>
        <v>31</v>
      </c>
      <c r="E1371" s="47">
        <f t="shared" ref="E1371" si="2805">plan_id</f>
        <v>25</v>
      </c>
      <c r="F1371" s="47">
        <f t="shared" ca="1" si="2722"/>
        <v>2010</v>
      </c>
      <c r="G1371" s="47">
        <f t="shared" ref="G1371" ca="1" si="2806">VLOOKUP(INDIRECT(CHAR(39)&amp;$A1371&amp;CHAR(39)&amp;"!r2c"&amp;$C1371,0),variables,2,0)</f>
        <v>10948</v>
      </c>
      <c r="H1371" s="50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Yes</v>
      </c>
    </row>
    <row r="1372" spans="1:8" x14ac:dyDescent="0.3">
      <c r="A1372" s="47" t="s">
        <v>297</v>
      </c>
      <c r="B1372" s="47">
        <f t="shared" si="2748"/>
        <v>13</v>
      </c>
      <c r="C1372" s="47">
        <f t="shared" si="2698"/>
        <v>32</v>
      </c>
      <c r="E1372" s="47">
        <f t="shared" ref="E1372" si="2807">plan_id</f>
        <v>25</v>
      </c>
      <c r="F1372" s="47">
        <f t="shared" ca="1" si="2722"/>
        <v>2010</v>
      </c>
      <c r="G1372" s="47">
        <f t="shared" ref="G1372" ca="1" si="2808">VLOOKUP(INDIRECT(CHAR(39)&amp;$A1372&amp;CHAR(39)&amp;"!r2c"&amp;$C1372,0),variables,2,0)</f>
        <v>10949</v>
      </c>
      <c r="H1372" s="50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x14ac:dyDescent="0.3">
      <c r="A1373" s="47" t="s">
        <v>297</v>
      </c>
      <c r="B1373" s="47">
        <f t="shared" si="2748"/>
        <v>13</v>
      </c>
      <c r="C1373" s="47">
        <f t="shared" si="2698"/>
        <v>33</v>
      </c>
      <c r="E1373" s="47">
        <f t="shared" ref="E1373" si="2809">plan_id</f>
        <v>25</v>
      </c>
      <c r="F1373" s="47">
        <f t="shared" ca="1" si="2722"/>
        <v>2010</v>
      </c>
      <c r="G1373" s="47">
        <f t="shared" ref="G1373" ca="1" si="2810">VLOOKUP(INDIRECT(CHAR(39)&amp;$A1373&amp;CHAR(39)&amp;"!r2c"&amp;$C1373,0),variables,2,0)</f>
        <v>10951</v>
      </c>
      <c r="H1373" s="50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No</v>
      </c>
    </row>
    <row r="1374" spans="1:8" x14ac:dyDescent="0.3">
      <c r="A1374" s="47" t="s">
        <v>297</v>
      </c>
      <c r="B1374" s="47">
        <f t="shared" si="2748"/>
        <v>13</v>
      </c>
      <c r="C1374" s="47">
        <f t="shared" si="2698"/>
        <v>34</v>
      </c>
      <c r="E1374" s="47">
        <f t="shared" ref="E1374" si="2811">plan_id</f>
        <v>25</v>
      </c>
      <c r="F1374" s="47">
        <f t="shared" ca="1" si="2722"/>
        <v>2010</v>
      </c>
      <c r="G1374" s="47">
        <f t="shared" ref="G1374" ca="1" si="2812">VLOOKUP(INDIRECT(CHAR(39)&amp;$A1374&amp;CHAR(39)&amp;"!r2c"&amp;$C1374,0),variables,2,0)</f>
        <v>10950</v>
      </c>
      <c r="H1374" s="50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Yes</v>
      </c>
    </row>
    <row r="1375" spans="1:8" x14ac:dyDescent="0.3">
      <c r="A1375" s="47" t="s">
        <v>297</v>
      </c>
      <c r="B1375" s="47">
        <f t="shared" si="2748"/>
        <v>13</v>
      </c>
      <c r="C1375" s="47">
        <f t="shared" si="2698"/>
        <v>35</v>
      </c>
      <c r="E1375" s="47">
        <f t="shared" ref="E1375" si="2813">plan_id</f>
        <v>25</v>
      </c>
      <c r="F1375" s="47">
        <f t="shared" ca="1" si="2722"/>
        <v>2010</v>
      </c>
      <c r="G1375" s="47">
        <f t="shared" ref="G1375" ca="1" si="2814">VLOOKUP(INDIRECT(CHAR(39)&amp;$A1375&amp;CHAR(39)&amp;"!r2c"&amp;$C1375,0),variables,2,0)</f>
        <v>10954</v>
      </c>
      <c r="H1375" s="50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3.1199999999999999E-2</v>
      </c>
    </row>
    <row r="1376" spans="1:8" x14ac:dyDescent="0.3">
      <c r="A1376" s="47" t="s">
        <v>297</v>
      </c>
      <c r="B1376" s="47">
        <f t="shared" si="2748"/>
        <v>13</v>
      </c>
      <c r="C1376" s="47">
        <f t="shared" si="2698"/>
        <v>36</v>
      </c>
      <c r="E1376" s="47">
        <f t="shared" ref="E1376" si="2815">plan_id</f>
        <v>25</v>
      </c>
      <c r="F1376" s="47">
        <f t="shared" ca="1" si="2722"/>
        <v>2010</v>
      </c>
      <c r="G1376" s="47">
        <f t="shared" ref="G1376" ca="1" si="2816">VLOOKUP(INDIRECT(CHAR(39)&amp;$A1376&amp;CHAR(39)&amp;"!r2c"&amp;$C1376,0),variables,2,0)</f>
        <v>10955</v>
      </c>
      <c r="H1376" s="50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0.08</v>
      </c>
    </row>
    <row r="1377" spans="1:8" x14ac:dyDescent="0.3">
      <c r="A1377" s="47" t="s">
        <v>297</v>
      </c>
      <c r="B1377" s="47">
        <f t="shared" si="2748"/>
        <v>13</v>
      </c>
      <c r="C1377" s="47">
        <f t="shared" si="2698"/>
        <v>37</v>
      </c>
      <c r="E1377" s="47">
        <f t="shared" ref="E1377" si="2817">plan_id</f>
        <v>25</v>
      </c>
      <c r="F1377" s="47">
        <f t="shared" ca="1" si="2722"/>
        <v>2010</v>
      </c>
      <c r="G1377" s="47">
        <f t="shared" ref="G1377" ca="1" si="2818">VLOOKUP(INDIRECT(CHAR(39)&amp;$A1377&amp;CHAR(39)&amp;"!r2c"&amp;$C1377,0),variables,2,0)</f>
        <v>10956</v>
      </c>
      <c r="H1377" s="50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3.6200000000000003E-2</v>
      </c>
    </row>
    <row r="1378" spans="1:8" x14ac:dyDescent="0.3">
      <c r="A1378" s="47" t="s">
        <v>297</v>
      </c>
      <c r="B1378" s="47">
        <f t="shared" si="2748"/>
        <v>13</v>
      </c>
      <c r="C1378" s="47">
        <f t="shared" si="2698"/>
        <v>38</v>
      </c>
      <c r="E1378" s="47">
        <f t="shared" ref="E1378" si="2819">plan_id</f>
        <v>25</v>
      </c>
      <c r="F1378" s="47">
        <f t="shared" ca="1" si="2722"/>
        <v>2010</v>
      </c>
      <c r="G1378" s="47">
        <f t="shared" ref="G1378" ca="1" si="2820">VLOOKUP(INDIRECT(CHAR(39)&amp;$A1378&amp;CHAR(39)&amp;"!r2c"&amp;$C1378,0),variables,2,0)</f>
        <v>10959</v>
      </c>
      <c r="H1378" s="50" t="str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Peace Officer/Firefighter: Merit – 2.5%/yr for the first 6 yrs of employment, 0.5% thereafter; Productivity – 0.5%/yr; Others: Merit grading down – 5.5% to 1.5% after 5yrs; &gt;6 yrs of service - 1.0% to 0%; Productivity – 0.5%/yr</v>
      </c>
    </row>
    <row r="1379" spans="1:8" x14ac:dyDescent="0.3">
      <c r="A1379" s="47" t="s">
        <v>297</v>
      </c>
      <c r="B1379" s="47">
        <f t="shared" si="2748"/>
        <v>13</v>
      </c>
      <c r="C1379" s="47">
        <f t="shared" si="2698"/>
        <v>39</v>
      </c>
      <c r="E1379" s="47">
        <f t="shared" ref="E1379" si="2821">plan_id</f>
        <v>25</v>
      </c>
      <c r="F1379" s="47">
        <f t="shared" ca="1" si="2722"/>
        <v>2010</v>
      </c>
      <c r="G1379" s="47">
        <f t="shared" ref="G1379" ca="1" si="2822">VLOOKUP(INDIRECT(CHAR(39)&amp;$A1379&amp;CHAR(39)&amp;"!r2c"&amp;$C1379,0),variables,2,0)</f>
        <v>10962</v>
      </c>
      <c r="H1379" s="50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 no.95 &amp; 96</v>
      </c>
    </row>
    <row r="1380" spans="1:8" x14ac:dyDescent="0.3">
      <c r="A1380" s="47" t="s">
        <v>297</v>
      </c>
      <c r="B1380" s="47">
        <f t="shared" si="2748"/>
        <v>13</v>
      </c>
      <c r="C1380" s="47">
        <f t="shared" si="2698"/>
        <v>40</v>
      </c>
      <c r="E1380" s="47">
        <f t="shared" ref="E1380" si="2823">plan_id</f>
        <v>25</v>
      </c>
      <c r="F1380" s="47">
        <f t="shared" ca="1" si="2722"/>
        <v>2010</v>
      </c>
      <c r="G1380" s="47">
        <f t="shared" ref="G1380" ca="1" si="2824">VLOOKUP(INDIRECT(CHAR(39)&amp;$A1380&amp;CHAR(39)&amp;"!r2c"&amp;$C1380,0),variables,2,0)</f>
        <v>10964</v>
      </c>
      <c r="H1380" s="50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 no.98 &amp; 99</v>
      </c>
    </row>
    <row r="1381" spans="1:8" x14ac:dyDescent="0.3">
      <c r="A1381" s="47" t="s">
        <v>297</v>
      </c>
      <c r="B1381" s="47">
        <f t="shared" si="2748"/>
        <v>13</v>
      </c>
      <c r="C1381" s="47">
        <f t="shared" si="2698"/>
        <v>41</v>
      </c>
      <c r="E1381" s="47">
        <f t="shared" ref="E1381" si="2825">plan_id</f>
        <v>25</v>
      </c>
      <c r="F1381" s="47">
        <f t="shared" ca="1" si="2722"/>
        <v>2010</v>
      </c>
      <c r="G1381" s="47">
        <f t="shared" ref="G1381" ca="1" si="2826">VLOOKUP(INDIRECT(CHAR(39)&amp;$A1381&amp;CHAR(39)&amp;"!r2c"&amp;$C1381,0),variables,2,0)</f>
        <v>10967</v>
      </c>
      <c r="H1381" s="50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1994 GAM Table</v>
      </c>
    </row>
    <row r="1382" spans="1:8" x14ac:dyDescent="0.3">
      <c r="A1382" s="47" t="s">
        <v>297</v>
      </c>
      <c r="B1382" s="47">
        <f t="shared" si="2748"/>
        <v>13</v>
      </c>
      <c r="C1382" s="47">
        <f t="shared" si="2698"/>
        <v>42</v>
      </c>
      <c r="E1382" s="47">
        <f t="shared" ref="E1382" si="2827">plan_id</f>
        <v>25</v>
      </c>
      <c r="F1382" s="47">
        <f t="shared" ca="1" si="2722"/>
        <v>2010</v>
      </c>
      <c r="G1382" s="47">
        <f t="shared" ref="G1382" ca="1" si="2828">VLOOKUP(INDIRECT(CHAR(39)&amp;$A1382&amp;CHAR(39)&amp;"!r2c"&amp;$C1382,0),variables,2,0)</f>
        <v>10968</v>
      </c>
      <c r="H1382" s="50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1994</v>
      </c>
    </row>
    <row r="1383" spans="1:8" x14ac:dyDescent="0.3">
      <c r="A1383" s="47" t="s">
        <v>297</v>
      </c>
      <c r="B1383" s="47">
        <f t="shared" si="2748"/>
        <v>13</v>
      </c>
      <c r="C1383" s="47">
        <f t="shared" ref="C1383:C1446" si="2829">C1292</f>
        <v>43</v>
      </c>
      <c r="E1383" s="47">
        <f t="shared" ref="E1383" si="2830">plan_id</f>
        <v>25</v>
      </c>
      <c r="F1383" s="47">
        <f t="shared" ca="1" si="2722"/>
        <v>2010</v>
      </c>
      <c r="G1383" s="47">
        <f t="shared" ref="G1383" ca="1" si="2831">VLOOKUP(INDIRECT(CHAR(39)&amp;$A1383&amp;CHAR(39)&amp;"!r2c"&amp;$C1383,0),variables,2,0)</f>
        <v>10969</v>
      </c>
      <c r="H1383" s="50" t="str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2013 using Scale AA for males</v>
      </c>
    </row>
    <row r="1384" spans="1:8" x14ac:dyDescent="0.3">
      <c r="A1384" s="47" t="s">
        <v>297</v>
      </c>
      <c r="B1384" s="47">
        <f t="shared" si="2748"/>
        <v>13</v>
      </c>
      <c r="C1384" s="47">
        <f t="shared" si="2829"/>
        <v>44</v>
      </c>
      <c r="E1384" s="47">
        <f t="shared" ref="E1384" si="2832">plan_id</f>
        <v>25</v>
      </c>
      <c r="F1384" s="47">
        <f t="shared" ca="1" si="2722"/>
        <v>2010</v>
      </c>
      <c r="G1384" s="47">
        <f t="shared" ref="G1384" ca="1" si="2833">VLOOKUP(INDIRECT(CHAR(39)&amp;$A1384&amp;CHAR(39)&amp;"!r2c"&amp;$C1384,0),variables,2,0)</f>
        <v>10970</v>
      </c>
      <c r="H1384" s="50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</row>
    <row r="1385" spans="1:8" x14ac:dyDescent="0.3">
      <c r="A1385" s="47" t="s">
        <v>297</v>
      </c>
      <c r="B1385" s="47">
        <f t="shared" si="2748"/>
        <v>13</v>
      </c>
      <c r="C1385" s="47">
        <f t="shared" si="2829"/>
        <v>45</v>
      </c>
      <c r="E1385" s="47">
        <f t="shared" ref="E1385" si="2834">plan_id</f>
        <v>25</v>
      </c>
      <c r="F1385" s="47">
        <f t="shared" ca="1" si="2722"/>
        <v>2010</v>
      </c>
      <c r="G1385" s="47">
        <f t="shared" ref="G1385" ca="1" si="2835">VLOOKUP(INDIRECT(CHAR(39)&amp;$A1385&amp;CHAR(39)&amp;"!r2c"&amp;$C1385,0),variables,2,0)</f>
        <v>10971</v>
      </c>
      <c r="H1385" s="50" t="str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1-year for females</v>
      </c>
    </row>
    <row r="1386" spans="1:8" x14ac:dyDescent="0.3">
      <c r="A1386" s="47" t="s">
        <v>297</v>
      </c>
      <c r="B1386" s="47">
        <f t="shared" si="2748"/>
        <v>13</v>
      </c>
      <c r="C1386" s="47">
        <f t="shared" si="2829"/>
        <v>46</v>
      </c>
      <c r="E1386" s="47">
        <f t="shared" ref="E1386" si="2836">plan_id</f>
        <v>25</v>
      </c>
      <c r="F1386" s="47">
        <f t="shared" ca="1" si="2722"/>
        <v>2010</v>
      </c>
      <c r="G1386" s="47">
        <f t="shared" ref="G1386" ca="1" si="2837">VLOOKUP(INDIRECT(CHAR(39)&amp;$A1386&amp;CHAR(39)&amp;"!r2c"&amp;$C1386,0),variables,2,0)</f>
        <v>10972</v>
      </c>
      <c r="H1386" s="50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dollar, closed</v>
      </c>
    </row>
    <row r="1387" spans="1:8" x14ac:dyDescent="0.3">
      <c r="A1387" s="47" t="s">
        <v>297</v>
      </c>
      <c r="B1387" s="47">
        <f t="shared" si="2748"/>
        <v>13</v>
      </c>
      <c r="C1387" s="47">
        <f t="shared" si="2829"/>
        <v>47</v>
      </c>
      <c r="E1387" s="47">
        <f t="shared" ref="E1387" si="2838">plan_id</f>
        <v>25</v>
      </c>
      <c r="F1387" s="47">
        <f t="shared" ca="1" si="2722"/>
        <v>2010</v>
      </c>
      <c r="G1387" s="47">
        <f t="shared" ref="G1387" ca="1" si="2839">VLOOKUP(INDIRECT(CHAR(39)&amp;$A1387&amp;CHAR(39)&amp;"!r2c"&amp;$C1387,0),variables,2,0)</f>
        <v>10973</v>
      </c>
      <c r="H1387" s="50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19 years</v>
      </c>
    </row>
    <row r="1388" spans="1:8" x14ac:dyDescent="0.3">
      <c r="A1388" s="47" t="s">
        <v>297</v>
      </c>
      <c r="B1388" s="47">
        <f t="shared" si="2748"/>
        <v>13</v>
      </c>
      <c r="C1388" s="47">
        <f t="shared" si="2829"/>
        <v>48</v>
      </c>
      <c r="E1388" s="47">
        <f t="shared" ref="E1388" si="2840">plan_id</f>
        <v>25</v>
      </c>
      <c r="F1388" s="47">
        <f t="shared" ca="1" si="2722"/>
        <v>2010</v>
      </c>
      <c r="G1388" s="47">
        <f t="shared" ref="G1388" ca="1" si="2841">VLOOKUP(INDIRECT(CHAR(39)&amp;$A1388&amp;CHAR(39)&amp;"!r2c"&amp;$C1388,0),variables,2,0)</f>
        <v>10975</v>
      </c>
      <c r="H1388" s="50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EAN</v>
      </c>
    </row>
    <row r="1389" spans="1:8" x14ac:dyDescent="0.3">
      <c r="A1389" s="47" t="s">
        <v>297</v>
      </c>
      <c r="B1389" s="47">
        <f t="shared" si="2748"/>
        <v>13</v>
      </c>
      <c r="C1389" s="47">
        <f t="shared" si="2829"/>
        <v>49</v>
      </c>
      <c r="E1389" s="47">
        <f t="shared" ref="E1389" si="2842">plan_id</f>
        <v>25</v>
      </c>
      <c r="F1389" s="47">
        <f t="shared" ca="1" si="2722"/>
        <v>2010</v>
      </c>
      <c r="G1389" s="47">
        <f t="shared" ref="G1389" ca="1" si="2843">VLOOKUP(INDIRECT(CHAR(39)&amp;$A1389&amp;CHAR(39)&amp;"!r2c"&amp;$C1389,0),variables,2,0)</f>
        <v>10976</v>
      </c>
      <c r="H1389" s="50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8.2500000000000004E-2</v>
      </c>
    </row>
    <row r="1390" spans="1:8" x14ac:dyDescent="0.3">
      <c r="A1390" s="47" t="s">
        <v>297</v>
      </c>
      <c r="B1390" s="47">
        <f t="shared" si="2748"/>
        <v>13</v>
      </c>
      <c r="C1390" s="47">
        <f t="shared" si="2829"/>
        <v>50</v>
      </c>
      <c r="E1390" s="47">
        <f t="shared" ref="E1390" si="2844">plan_id</f>
        <v>25</v>
      </c>
      <c r="F1390" s="47">
        <f t="shared" ca="1" si="2722"/>
        <v>2010</v>
      </c>
      <c r="G1390" s="47">
        <f t="shared" ref="G1390" ca="1" si="2845">VLOOKUP(INDIRECT(CHAR(39)&amp;$A1390&amp;CHAR(39)&amp;"!r2c"&amp;$C1390,0),variables,2,0)</f>
        <v>10977</v>
      </c>
      <c r="H1390" s="50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</row>
    <row r="1391" spans="1:8" x14ac:dyDescent="0.3">
      <c r="A1391" s="47" t="s">
        <v>297</v>
      </c>
      <c r="B1391" s="47">
        <f t="shared" si="2748"/>
        <v>13</v>
      </c>
      <c r="C1391" s="47">
        <f t="shared" si="2829"/>
        <v>51</v>
      </c>
      <c r="E1391" s="47">
        <f t="shared" ref="E1391" si="2846">plan_id</f>
        <v>25</v>
      </c>
      <c r="F1391" s="47">
        <f t="shared" ca="1" si="2722"/>
        <v>2010</v>
      </c>
      <c r="G1391" s="47">
        <f t="shared" ref="G1391" ca="1" si="2847">VLOOKUP(INDIRECT(CHAR(39)&amp;$A1391&amp;CHAR(39)&amp;"!r2c"&amp;$C1391,0),variables,2,0)</f>
        <v>10978</v>
      </c>
      <c r="H1391" s="50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0.08</v>
      </c>
    </row>
    <row r="1392" spans="1:8" x14ac:dyDescent="0.3">
      <c r="A1392" s="47" t="s">
        <v>297</v>
      </c>
      <c r="B1392" s="47">
        <f t="shared" si="2748"/>
        <v>13</v>
      </c>
      <c r="C1392" s="47">
        <f t="shared" si="2829"/>
        <v>52</v>
      </c>
      <c r="E1392" s="47">
        <f t="shared" ref="E1392" si="2848">plan_id</f>
        <v>25</v>
      </c>
      <c r="F1392" s="47">
        <f t="shared" ca="1" si="2722"/>
        <v>2010</v>
      </c>
      <c r="G1392" s="47">
        <f t="shared" ref="G1392" ca="1" si="2849">VLOOKUP(INDIRECT(CHAR(39)&amp;$A1392&amp;CHAR(39)&amp;"!r2c"&amp;$C1392,0),variables,2,0)</f>
        <v>10979</v>
      </c>
      <c r="H1392" s="50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5 Years</v>
      </c>
    </row>
    <row r="1393" spans="1:8" x14ac:dyDescent="0.3">
      <c r="A1393" s="47" t="s">
        <v>297</v>
      </c>
      <c r="B1393" s="47">
        <f t="shared" si="2748"/>
        <v>13</v>
      </c>
      <c r="C1393" s="47">
        <f t="shared" si="2829"/>
        <v>53</v>
      </c>
      <c r="E1393" s="47">
        <f t="shared" ref="E1393" si="2850">plan_id</f>
        <v>25</v>
      </c>
      <c r="F1393" s="47">
        <f t="shared" ca="1" si="2722"/>
        <v>2010</v>
      </c>
      <c r="G1393" s="47">
        <f t="shared" ref="G1393" ca="1" si="2851">VLOOKUP(INDIRECT(CHAR(39)&amp;$A1393&amp;CHAR(39)&amp;"!r2c"&amp;$C1393,0),variables,2,0)</f>
        <v>10980</v>
      </c>
      <c r="H1393" s="50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9.2999999999999999E-2</v>
      </c>
    </row>
    <row r="1394" spans="1:8" x14ac:dyDescent="0.3">
      <c r="A1394" s="47" t="s">
        <v>297</v>
      </c>
      <c r="B1394" s="47">
        <f t="shared" si="2748"/>
        <v>13</v>
      </c>
      <c r="C1394" s="47">
        <f t="shared" si="2829"/>
        <v>54</v>
      </c>
      <c r="E1394" s="47">
        <f t="shared" ref="E1394" si="2852">plan_id</f>
        <v>25</v>
      </c>
      <c r="F1394" s="47">
        <f t="shared" ca="1" si="2722"/>
        <v>2010</v>
      </c>
      <c r="G1394" s="47">
        <f t="shared" ref="G1394" ca="1" si="2853">VLOOKUP(INDIRECT(CHAR(39)&amp;$A1394&amp;CHAR(39)&amp;"!r2c"&amp;$C1394,0),variables,2,0)</f>
        <v>10981</v>
      </c>
      <c r="H1394" s="50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0.1</v>
      </c>
    </row>
    <row r="1395" spans="1:8" x14ac:dyDescent="0.3">
      <c r="A1395" s="47" t="s">
        <v>297</v>
      </c>
      <c r="B1395" s="47">
        <f t="shared" si="2748"/>
        <v>13</v>
      </c>
      <c r="C1395" s="47">
        <f t="shared" si="2829"/>
        <v>55</v>
      </c>
      <c r="E1395" s="47">
        <f t="shared" ref="E1395" si="2854">plan_id</f>
        <v>25</v>
      </c>
      <c r="F1395" s="47">
        <f t="shared" ca="1" si="2722"/>
        <v>2010</v>
      </c>
      <c r="G1395" s="47">
        <f t="shared" ref="G1395" ca="1" si="2855">VLOOKUP(INDIRECT(CHAR(39)&amp;$A1395&amp;CHAR(39)&amp;"!r2c"&amp;$C1395,0),variables,2,0)</f>
        <v>10706</v>
      </c>
      <c r="H1395" s="50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1.1805560836475454E-3</v>
      </c>
    </row>
    <row r="1396" spans="1:8" x14ac:dyDescent="0.3">
      <c r="A1396" s="47" t="s">
        <v>297</v>
      </c>
      <c r="B1396" s="47">
        <f t="shared" si="2748"/>
        <v>13</v>
      </c>
      <c r="C1396" s="47">
        <f t="shared" si="2829"/>
        <v>56</v>
      </c>
      <c r="E1396" s="47">
        <f t="shared" ref="E1396" si="2856">plan_id</f>
        <v>25</v>
      </c>
      <c r="F1396" s="47">
        <f t="shared" ca="1" si="2722"/>
        <v>2010</v>
      </c>
      <c r="G1396" s="47">
        <f t="shared" ref="G1396" ca="1" si="2857">VLOOKUP(INDIRECT(CHAR(39)&amp;$A1396&amp;CHAR(39)&amp;"!r2c"&amp;$C1396,0),variables,2,0)</f>
        <v>10983</v>
      </c>
      <c r="H1396" s="50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Yes</v>
      </c>
    </row>
    <row r="1397" spans="1:8" x14ac:dyDescent="0.3">
      <c r="A1397" s="47" t="s">
        <v>297</v>
      </c>
      <c r="B1397" s="47">
        <f t="shared" si="2748"/>
        <v>13</v>
      </c>
      <c r="C1397" s="47">
        <f t="shared" si="2829"/>
        <v>57</v>
      </c>
      <c r="E1397" s="47">
        <f t="shared" ref="E1397" si="2858">plan_id</f>
        <v>25</v>
      </c>
      <c r="F1397" s="47">
        <f t="shared" ca="1" si="2722"/>
        <v>2010</v>
      </c>
      <c r="G1397" s="47">
        <f t="shared" ref="G1397" ca="1" si="2859">VLOOKUP(INDIRECT(CHAR(39)&amp;$A1397&amp;CHAR(39)&amp;"!r2c"&amp;$C1397,0),variables,2,0)</f>
        <v>10989</v>
      </c>
      <c r="H1397" s="50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6469832000</v>
      </c>
    </row>
    <row r="1398" spans="1:8" x14ac:dyDescent="0.3">
      <c r="A1398" s="47" t="s">
        <v>297</v>
      </c>
      <c r="B1398" s="47">
        <f t="shared" si="2748"/>
        <v>13</v>
      </c>
      <c r="C1398" s="47">
        <f t="shared" si="2829"/>
        <v>58</v>
      </c>
      <c r="E1398" s="47">
        <f t="shared" ref="E1398" si="2860">plan_id</f>
        <v>25</v>
      </c>
      <c r="F1398" s="47">
        <f t="shared" ca="1" si="2722"/>
        <v>2010</v>
      </c>
      <c r="G1398" s="47">
        <f t="shared" ref="G1398" ca="1" si="2861">VLOOKUP(INDIRECT(CHAR(39)&amp;$A1398&amp;CHAR(39)&amp;"!r2c"&amp;$C1398,0),variables,2,0)</f>
        <v>10990</v>
      </c>
      <c r="H1398" s="50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10371672000</v>
      </c>
    </row>
    <row r="1399" spans="1:8" x14ac:dyDescent="0.3">
      <c r="A1399" s="47" t="s">
        <v>297</v>
      </c>
      <c r="B1399" s="47">
        <f t="shared" si="2748"/>
        <v>13</v>
      </c>
      <c r="C1399" s="47">
        <f t="shared" si="2829"/>
        <v>59</v>
      </c>
      <c r="E1399" s="47">
        <f t="shared" ref="E1399" si="2862">plan_id</f>
        <v>25</v>
      </c>
      <c r="F1399" s="47">
        <f t="shared" ca="1" si="2722"/>
        <v>2010</v>
      </c>
      <c r="G1399" s="47">
        <f t="shared" ref="G1399" ca="1" si="2863">VLOOKUP(INDIRECT(CHAR(39)&amp;$A1399&amp;CHAR(39)&amp;"!r2c"&amp;$C1399,0),variables,2,0)</f>
        <v>10991</v>
      </c>
      <c r="H1399" s="50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3901840000</v>
      </c>
    </row>
    <row r="1400" spans="1:8" x14ac:dyDescent="0.3">
      <c r="A1400" s="47" t="s">
        <v>297</v>
      </c>
      <c r="B1400" s="47">
        <f t="shared" si="2748"/>
        <v>13</v>
      </c>
      <c r="C1400" s="47">
        <f t="shared" si="2829"/>
        <v>60</v>
      </c>
      <c r="E1400" s="47">
        <f t="shared" ref="E1400" si="2864">plan_id</f>
        <v>25</v>
      </c>
      <c r="F1400" s="47">
        <f t="shared" ca="1" si="2722"/>
        <v>2010</v>
      </c>
      <c r="G1400" s="47">
        <f t="shared" ref="G1400" ca="1" si="2865">VLOOKUP(INDIRECT(CHAR(39)&amp;$A1400&amp;CHAR(39)&amp;"!r2c"&amp;$C1400,0),variables,2,0)</f>
        <v>10992</v>
      </c>
      <c r="H1400" s="50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0.624</v>
      </c>
    </row>
    <row r="1401" spans="1:8" x14ac:dyDescent="0.3">
      <c r="A1401" s="47" t="s">
        <v>297</v>
      </c>
      <c r="B1401" s="47">
        <f t="shared" si="2748"/>
        <v>13</v>
      </c>
      <c r="C1401" s="47">
        <f t="shared" si="2829"/>
        <v>61</v>
      </c>
      <c r="E1401" s="47">
        <f t="shared" ref="E1401" si="2866">plan_id</f>
        <v>25</v>
      </c>
      <c r="F1401" s="47">
        <f t="shared" ca="1" si="2722"/>
        <v>2010</v>
      </c>
      <c r="G1401" s="47">
        <f t="shared" ref="G1401" ca="1" si="2867">VLOOKUP(INDIRECT(CHAR(39)&amp;$A1401&amp;CHAR(39)&amp;"!r2c"&amp;$C1401,0),variables,2,0)</f>
        <v>10993</v>
      </c>
      <c r="H1401" s="50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1586697000</v>
      </c>
    </row>
    <row r="1402" spans="1:8" x14ac:dyDescent="0.3">
      <c r="A1402" s="47" t="s">
        <v>297</v>
      </c>
      <c r="B1402" s="47">
        <f t="shared" si="2748"/>
        <v>13</v>
      </c>
      <c r="C1402" s="47">
        <f t="shared" si="2829"/>
        <v>62</v>
      </c>
      <c r="E1402" s="47">
        <f t="shared" ref="E1402" si="2868">plan_id</f>
        <v>25</v>
      </c>
      <c r="F1402" s="47">
        <f t="shared" ca="1" si="2722"/>
        <v>2010</v>
      </c>
      <c r="G1402" s="47">
        <f t="shared" ref="G1402" ca="1" si="2869">VLOOKUP(INDIRECT(CHAR(39)&amp;$A1402&amp;CHAR(39)&amp;"!r2c"&amp;$C1402,0),variables,2,0)</f>
        <v>10801</v>
      </c>
      <c r="H1402" s="50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-64080000</v>
      </c>
    </row>
    <row r="1403" spans="1:8" x14ac:dyDescent="0.3">
      <c r="A1403" s="47" t="s">
        <v>297</v>
      </c>
      <c r="B1403" s="47">
        <f t="shared" si="2748"/>
        <v>13</v>
      </c>
      <c r="C1403" s="47">
        <f t="shared" si="2829"/>
        <v>63</v>
      </c>
      <c r="E1403" s="47">
        <f t="shared" ref="E1403" si="2870">plan_id</f>
        <v>25</v>
      </c>
      <c r="F1403" s="47">
        <f t="shared" ca="1" si="2722"/>
        <v>2010</v>
      </c>
      <c r="G1403" s="47">
        <f t="shared" ref="G1403" ca="1" si="2871">VLOOKUP(INDIRECT(CHAR(39)&amp;$A1403&amp;CHAR(39)&amp;"!r2c"&amp;$C1403,0),variables,2,0)</f>
        <v>10802</v>
      </c>
      <c r="H1403" s="50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</row>
    <row r="1404" spans="1:8" x14ac:dyDescent="0.3">
      <c r="A1404" s="47" t="s">
        <v>297</v>
      </c>
      <c r="B1404" s="47">
        <f t="shared" si="2748"/>
        <v>13</v>
      </c>
      <c r="C1404" s="47">
        <f t="shared" si="2829"/>
        <v>64</v>
      </c>
      <c r="E1404" s="47">
        <f t="shared" ref="E1404" si="2872">plan_id</f>
        <v>25</v>
      </c>
      <c r="F1404" s="47">
        <f t="shared" ca="1" si="2722"/>
        <v>2010</v>
      </c>
      <c r="G1404" s="47">
        <f t="shared" ref="G1404" ca="1" si="2873">VLOOKUP(INDIRECT(CHAR(39)&amp;$A1404&amp;CHAR(39)&amp;"!r2c"&amp;$C1404,0),variables,2,0)</f>
        <v>10803</v>
      </c>
      <c r="H1404" s="50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3">
      <c r="A1405" s="47" t="s">
        <v>297</v>
      </c>
      <c r="B1405" s="47">
        <f t="shared" si="2748"/>
        <v>13</v>
      </c>
      <c r="C1405" s="47">
        <f t="shared" si="2829"/>
        <v>65</v>
      </c>
      <c r="E1405" s="47">
        <f t="shared" ref="E1405" si="2874">plan_id</f>
        <v>25</v>
      </c>
      <c r="F1405" s="47">
        <f t="shared" ca="1" si="2722"/>
        <v>2010</v>
      </c>
      <c r="G1405" s="47">
        <f t="shared" ref="G1405" ca="1" si="2875">VLOOKUP(INDIRECT(CHAR(39)&amp;$A1405&amp;CHAR(39)&amp;"!r2c"&amp;$C1405,0),variables,2,0)</f>
        <v>10804</v>
      </c>
      <c r="H1405" s="50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3">
      <c r="A1406" s="47" t="s">
        <v>297</v>
      </c>
      <c r="B1406" s="47">
        <f t="shared" si="2748"/>
        <v>13</v>
      </c>
      <c r="C1406" s="47">
        <f t="shared" si="2829"/>
        <v>66</v>
      </c>
      <c r="E1406" s="47">
        <f t="shared" ref="E1406" si="2876">plan_id</f>
        <v>25</v>
      </c>
      <c r="F1406" s="47">
        <f t="shared" ca="1" si="2722"/>
        <v>2010</v>
      </c>
      <c r="G1406" s="47">
        <f t="shared" ref="G1406" ca="1" si="2877">VLOOKUP(INDIRECT(CHAR(39)&amp;$A1406&amp;CHAR(39)&amp;"!r2c"&amp;$C1406,0),variables,2,0)</f>
        <v>10805</v>
      </c>
      <c r="H1406" s="50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3">
      <c r="A1407" s="47" t="s">
        <v>297</v>
      </c>
      <c r="B1407" s="47">
        <f t="shared" ref="B1407" si="2878">B1342+1</f>
        <v>13</v>
      </c>
      <c r="C1407" s="47">
        <f t="shared" si="2829"/>
        <v>67</v>
      </c>
      <c r="E1407" s="47">
        <f t="shared" ref="E1407" si="2879">plan_id</f>
        <v>25</v>
      </c>
      <c r="F1407" s="47">
        <f t="shared" ca="1" si="2722"/>
        <v>2010</v>
      </c>
      <c r="G1407" s="47">
        <f t="shared" ref="G1407" ca="1" si="2880">VLOOKUP(INDIRECT(CHAR(39)&amp;$A1407&amp;CHAR(39)&amp;"!r2c"&amp;$C1407,0),variables,2,0)</f>
        <v>10806</v>
      </c>
      <c r="H1407" s="50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3">
      <c r="A1408" s="47" t="s">
        <v>297</v>
      </c>
      <c r="B1408" s="47">
        <f>B1407</f>
        <v>13</v>
      </c>
      <c r="C1408" s="47">
        <f t="shared" si="2829"/>
        <v>68</v>
      </c>
      <c r="E1408" s="47">
        <f t="shared" ref="E1408" si="2881">plan_id</f>
        <v>25</v>
      </c>
      <c r="F1408" s="47">
        <f t="shared" ca="1" si="2722"/>
        <v>2010</v>
      </c>
      <c r="G1408" s="47">
        <f t="shared" ref="G1408" ca="1" si="2882">VLOOKUP(INDIRECT(CHAR(39)&amp;$A1408&amp;CHAR(39)&amp;"!r2c"&amp;$C1408,0),variables,2,0)</f>
        <v>10807</v>
      </c>
      <c r="H1408" s="50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3">
      <c r="A1409" s="47" t="s">
        <v>297</v>
      </c>
      <c r="B1409" s="47">
        <f t="shared" ref="B1409:B1433" si="2883">B1408</f>
        <v>13</v>
      </c>
      <c r="C1409" s="47">
        <f t="shared" si="2829"/>
        <v>69</v>
      </c>
      <c r="E1409" s="47">
        <f t="shared" ref="E1409" si="2884">plan_id</f>
        <v>25</v>
      </c>
      <c r="F1409" s="47">
        <f t="shared" ca="1" si="2722"/>
        <v>2010</v>
      </c>
      <c r="G1409" s="47">
        <f t="shared" ref="G1409" ca="1" si="2885">VLOOKUP(INDIRECT(CHAR(39)&amp;$A1409&amp;CHAR(39)&amp;"!r2c"&amp;$C1409,0),variables,2,0)</f>
        <v>10808</v>
      </c>
      <c r="H1409" s="50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3">
      <c r="A1410" s="47" t="s">
        <v>297</v>
      </c>
      <c r="B1410" s="47">
        <f t="shared" si="2883"/>
        <v>13</v>
      </c>
      <c r="C1410" s="47">
        <f t="shared" si="2829"/>
        <v>70</v>
      </c>
      <c r="E1410" s="47">
        <f t="shared" ref="E1410" si="2886">plan_id</f>
        <v>25</v>
      </c>
      <c r="F1410" s="47">
        <f t="shared" ca="1" si="2722"/>
        <v>2010</v>
      </c>
      <c r="G1410" s="47">
        <f t="shared" ref="G1410" ca="1" si="2887">VLOOKUP(INDIRECT(CHAR(39)&amp;$A1410&amp;CHAR(39)&amp;"!r2c"&amp;$C1410,0),variables,2,0)</f>
        <v>10809</v>
      </c>
      <c r="H1410" s="50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3">
      <c r="A1411" s="47" t="s">
        <v>297</v>
      </c>
      <c r="B1411" s="47">
        <f t="shared" si="2883"/>
        <v>13</v>
      </c>
      <c r="C1411" s="47">
        <f t="shared" si="2829"/>
        <v>71</v>
      </c>
      <c r="E1411" s="47">
        <f t="shared" ref="E1411" si="2888">plan_id</f>
        <v>25</v>
      </c>
      <c r="F1411" s="47">
        <f t="shared" ca="1" si="2722"/>
        <v>2010</v>
      </c>
      <c r="G1411" s="47">
        <f t="shared" ref="G1411" ca="1" si="2889">VLOOKUP(INDIRECT(CHAR(39)&amp;$A1411&amp;CHAR(39)&amp;"!r2c"&amp;$C1411,0),variables,2,0)</f>
        <v>10810</v>
      </c>
      <c r="H1411" s="50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-13342000</v>
      </c>
    </row>
    <row r="1412" spans="1:8" x14ac:dyDescent="0.3">
      <c r="A1412" s="47" t="s">
        <v>297</v>
      </c>
      <c r="B1412" s="47">
        <f t="shared" si="2883"/>
        <v>13</v>
      </c>
      <c r="C1412" s="47">
        <f t="shared" si="2829"/>
        <v>72</v>
      </c>
      <c r="E1412" s="47">
        <f t="shared" ref="E1412" si="2890">plan_id</f>
        <v>25</v>
      </c>
      <c r="F1412" s="47">
        <f t="shared" ca="1" si="2722"/>
        <v>2010</v>
      </c>
      <c r="G1412" s="47">
        <f t="shared" ref="G1412" ca="1" si="2891">VLOOKUP(INDIRECT(CHAR(39)&amp;$A1412&amp;CHAR(39)&amp;"!r2c"&amp;$C1412,0),variables,2,0)</f>
        <v>10811</v>
      </c>
      <c r="H1412" s="50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3">
      <c r="A1413" s="47" t="s">
        <v>297</v>
      </c>
      <c r="B1413" s="47">
        <f t="shared" si="2883"/>
        <v>13</v>
      </c>
      <c r="C1413" s="47">
        <f t="shared" si="2829"/>
        <v>73</v>
      </c>
      <c r="E1413" s="47">
        <f t="shared" ref="E1413" si="2892">plan_id</f>
        <v>25</v>
      </c>
      <c r="F1413" s="47">
        <f t="shared" ca="1" si="2722"/>
        <v>2010</v>
      </c>
      <c r="G1413" s="47">
        <f t="shared" ref="G1413" ca="1" si="2893">VLOOKUP(INDIRECT(CHAR(39)&amp;$A1413&amp;CHAR(39)&amp;"!r2c"&amp;$C1413,0),variables,2,0)</f>
        <v>10812</v>
      </c>
      <c r="H1413" s="50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3">
      <c r="A1414" s="47" t="s">
        <v>297</v>
      </c>
      <c r="B1414" s="47">
        <f t="shared" si="2883"/>
        <v>13</v>
      </c>
      <c r="C1414" s="47">
        <f t="shared" si="2829"/>
        <v>74</v>
      </c>
      <c r="E1414" s="47">
        <f t="shared" ref="E1414" si="2894">plan_id</f>
        <v>25</v>
      </c>
      <c r="F1414" s="47">
        <f t="shared" ca="1" si="2722"/>
        <v>2010</v>
      </c>
      <c r="G1414" s="47">
        <f t="shared" ref="G1414" ca="1" si="2895">VLOOKUP(INDIRECT(CHAR(39)&amp;$A1414&amp;CHAR(39)&amp;"!r2c"&amp;$C1414,0),variables,2,0)</f>
        <v>10813</v>
      </c>
      <c r="H1414" s="50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3">
      <c r="A1415" s="47" t="s">
        <v>297</v>
      </c>
      <c r="B1415" s="47">
        <f t="shared" si="2883"/>
        <v>13</v>
      </c>
      <c r="C1415" s="47">
        <f t="shared" si="2829"/>
        <v>75</v>
      </c>
      <c r="E1415" s="47">
        <f t="shared" ref="E1415" si="2896">plan_id</f>
        <v>25</v>
      </c>
      <c r="F1415" s="47">
        <f t="shared" ca="1" si="2722"/>
        <v>2010</v>
      </c>
      <c r="G1415" s="47">
        <f t="shared" ref="G1415" ca="1" si="2897">VLOOKUP(INDIRECT(CHAR(39)&amp;$A1415&amp;CHAR(39)&amp;"!r2c"&amp;$C1415,0),variables,2,0)</f>
        <v>10814</v>
      </c>
      <c r="H1415" s="50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3">
      <c r="A1416" s="47" t="s">
        <v>297</v>
      </c>
      <c r="B1416" s="47">
        <f t="shared" si="2883"/>
        <v>13</v>
      </c>
      <c r="C1416" s="47">
        <f t="shared" si="2829"/>
        <v>76</v>
      </c>
      <c r="E1416" s="47">
        <f t="shared" ref="E1416" si="2898">plan_id</f>
        <v>25</v>
      </c>
      <c r="F1416" s="47">
        <f t="shared" ca="1" si="2722"/>
        <v>2010</v>
      </c>
      <c r="G1416" s="47">
        <f t="shared" ref="G1416" ca="1" si="2899">VLOOKUP(INDIRECT(CHAR(39)&amp;$A1416&amp;CHAR(39)&amp;"!r2c"&amp;$C1416,0),variables,2,0)</f>
        <v>10815</v>
      </c>
      <c r="H1416" s="50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</row>
    <row r="1417" spans="1:8" x14ac:dyDescent="0.3">
      <c r="A1417" s="47" t="s">
        <v>297</v>
      </c>
      <c r="B1417" s="47">
        <f t="shared" si="2883"/>
        <v>13</v>
      </c>
      <c r="C1417" s="47">
        <f t="shared" si="2829"/>
        <v>77</v>
      </c>
      <c r="E1417" s="47">
        <f t="shared" ref="E1417" si="2900">plan_id</f>
        <v>25</v>
      </c>
      <c r="F1417" s="47">
        <f t="shared" ca="1" si="2722"/>
        <v>2010</v>
      </c>
      <c r="G1417" s="47">
        <f t="shared" ref="G1417" ca="1" si="2901">VLOOKUP(INDIRECT(CHAR(39)&amp;$A1417&amp;CHAR(39)&amp;"!r2c"&amp;$C1417,0),variables,2,0)</f>
        <v>10816</v>
      </c>
      <c r="H1417" s="50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0</v>
      </c>
    </row>
    <row r="1418" spans="1:8" x14ac:dyDescent="0.3">
      <c r="A1418" s="47" t="s">
        <v>297</v>
      </c>
      <c r="B1418" s="47">
        <f t="shared" si="2883"/>
        <v>13</v>
      </c>
      <c r="C1418" s="47">
        <f t="shared" si="2829"/>
        <v>78</v>
      </c>
      <c r="E1418" s="47">
        <f t="shared" ref="E1418" si="2902">plan_id</f>
        <v>25</v>
      </c>
      <c r="F1418" s="47">
        <f t="shared" ca="1" si="2722"/>
        <v>2010</v>
      </c>
      <c r="G1418" s="47">
        <f t="shared" ref="G1418" ca="1" si="2903">VLOOKUP(INDIRECT(CHAR(39)&amp;$A1418&amp;CHAR(39)&amp;"!r2c"&amp;$C1418,0),variables,2,0)</f>
        <v>10817</v>
      </c>
      <c r="H1418" s="50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3">
      <c r="A1419" s="47" t="s">
        <v>297</v>
      </c>
      <c r="B1419" s="47">
        <f t="shared" si="2883"/>
        <v>13</v>
      </c>
      <c r="C1419" s="47">
        <f t="shared" si="2829"/>
        <v>79</v>
      </c>
      <c r="E1419" s="47">
        <f t="shared" ref="E1419" si="2904">plan_id</f>
        <v>25</v>
      </c>
      <c r="F1419" s="47">
        <f t="shared" ca="1" si="2722"/>
        <v>2010</v>
      </c>
      <c r="G1419" s="47">
        <f t="shared" ref="G1419" ca="1" si="2905">VLOOKUP(INDIRECT(CHAR(39)&amp;$A1419&amp;CHAR(39)&amp;"!r2c"&amp;$C1419,0),variables,2,0)</f>
        <v>10818</v>
      </c>
      <c r="H1419" s="50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x14ac:dyDescent="0.3">
      <c r="A1420" s="47" t="s">
        <v>297</v>
      </c>
      <c r="B1420" s="47">
        <f t="shared" si="2883"/>
        <v>13</v>
      </c>
      <c r="C1420" s="47">
        <f t="shared" si="2829"/>
        <v>80</v>
      </c>
      <c r="E1420" s="47">
        <f t="shared" ref="E1420" si="2906">plan_id</f>
        <v>25</v>
      </c>
      <c r="F1420" s="47">
        <f t="shared" ca="1" si="2722"/>
        <v>2010</v>
      </c>
      <c r="G1420" s="47">
        <f t="shared" ref="G1420" ca="1" si="2907">VLOOKUP(INDIRECT(CHAR(39)&amp;$A1420&amp;CHAR(39)&amp;"!r2c"&amp;$C1420,0),variables,2,0)</f>
        <v>10819</v>
      </c>
      <c r="H1420" s="50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3">
      <c r="A1421" s="47" t="s">
        <v>297</v>
      </c>
      <c r="B1421" s="47">
        <f t="shared" si="2883"/>
        <v>13</v>
      </c>
      <c r="C1421" s="47">
        <f t="shared" si="2829"/>
        <v>81</v>
      </c>
      <c r="E1421" s="47">
        <f t="shared" ref="E1421" si="2908">plan_id</f>
        <v>25</v>
      </c>
      <c r="F1421" s="47">
        <f t="shared" ca="1" si="2722"/>
        <v>2010</v>
      </c>
      <c r="G1421" s="47">
        <f t="shared" ref="G1421" ca="1" si="2909">VLOOKUP(INDIRECT(CHAR(39)&amp;$A1421&amp;CHAR(39)&amp;"!r2c"&amp;$C1421,0),variables,2,0)</f>
        <v>10820</v>
      </c>
      <c r="H1421" s="50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0</v>
      </c>
    </row>
    <row r="1422" spans="1:8" x14ac:dyDescent="0.3">
      <c r="A1422" s="47" t="s">
        <v>297</v>
      </c>
      <c r="B1422" s="47">
        <f t="shared" si="2883"/>
        <v>13</v>
      </c>
      <c r="C1422" s="47">
        <f t="shared" si="2829"/>
        <v>82</v>
      </c>
      <c r="E1422" s="47">
        <f t="shared" ref="E1422" si="2910">plan_id</f>
        <v>25</v>
      </c>
      <c r="F1422" s="47">
        <f t="shared" ca="1" si="2722"/>
        <v>2010</v>
      </c>
      <c r="G1422" s="47">
        <f t="shared" ref="G1422" ca="1" si="2911">VLOOKUP(INDIRECT(CHAR(39)&amp;$A1422&amp;CHAR(39)&amp;"!r2c"&amp;$C1422,0),variables,2,0)</f>
        <v>10821</v>
      </c>
      <c r="H1422" s="50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3">
      <c r="A1423" s="47" t="s">
        <v>297</v>
      </c>
      <c r="B1423" s="47">
        <f t="shared" si="2883"/>
        <v>13</v>
      </c>
      <c r="C1423" s="47">
        <f t="shared" si="2829"/>
        <v>83</v>
      </c>
      <c r="E1423" s="47">
        <f t="shared" ref="E1423" si="2912">plan_id</f>
        <v>25</v>
      </c>
      <c r="F1423" s="47">
        <f t="shared" ca="1" si="2722"/>
        <v>2010</v>
      </c>
      <c r="G1423" s="47">
        <f t="shared" ref="G1423" ca="1" si="2913">VLOOKUP(INDIRECT(CHAR(39)&amp;$A1423&amp;CHAR(39)&amp;"!r2c"&amp;$C1423,0),variables,2,0)</f>
        <v>10822</v>
      </c>
      <c r="H1423" s="50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3">
      <c r="A1424" s="47" t="s">
        <v>297</v>
      </c>
      <c r="B1424" s="47">
        <f t="shared" si="2883"/>
        <v>13</v>
      </c>
      <c r="C1424" s="47">
        <f t="shared" si="2829"/>
        <v>84</v>
      </c>
      <c r="E1424" s="47">
        <f t="shared" ref="E1424" si="2914">plan_id</f>
        <v>25</v>
      </c>
      <c r="F1424" s="47">
        <f t="shared" ca="1" si="2722"/>
        <v>2010</v>
      </c>
      <c r="G1424" s="47">
        <f t="shared" ref="G1424" ca="1" si="2915">VLOOKUP(INDIRECT(CHAR(39)&amp;$A1424&amp;CHAR(39)&amp;"!r2c"&amp;$C1424,0),variables,2,0)</f>
        <v>10829</v>
      </c>
      <c r="H1424" s="50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166056000</v>
      </c>
    </row>
    <row r="1425" spans="1:8" x14ac:dyDescent="0.3">
      <c r="A1425" s="47" t="s">
        <v>297</v>
      </c>
      <c r="B1425" s="47">
        <f t="shared" si="2883"/>
        <v>13</v>
      </c>
      <c r="C1425" s="47">
        <f t="shared" si="2829"/>
        <v>85</v>
      </c>
      <c r="E1425" s="47">
        <f t="shared" ref="E1425" si="2916">plan_id</f>
        <v>25</v>
      </c>
      <c r="F1425" s="47">
        <f t="shared" ca="1" si="2722"/>
        <v>2010</v>
      </c>
      <c r="G1425" s="47">
        <f t="shared" ref="G1425" ca="1" si="2917">VLOOKUP(INDIRECT(CHAR(39)&amp;$A1425&amp;CHAR(39)&amp;"!r2c"&amp;$C1425,0),variables,2,0)</f>
        <v>10823</v>
      </c>
      <c r="H1425" s="50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-77422000</v>
      </c>
    </row>
    <row r="1426" spans="1:8" x14ac:dyDescent="0.3">
      <c r="A1426" s="47" t="s">
        <v>297</v>
      </c>
      <c r="B1426" s="47">
        <f t="shared" si="2883"/>
        <v>13</v>
      </c>
      <c r="C1426" s="47">
        <f t="shared" si="2829"/>
        <v>86</v>
      </c>
      <c r="E1426" s="47">
        <f t="shared" ref="E1426" si="2918">plan_id</f>
        <v>25</v>
      </c>
      <c r="F1426" s="47">
        <f t="shared" ca="1" si="2722"/>
        <v>2010</v>
      </c>
      <c r="G1426" s="47">
        <f t="shared" ref="G1426" ca="1" si="2919">VLOOKUP(INDIRECT(CHAR(39)&amp;$A1426&amp;CHAR(39)&amp;"!r2c"&amp;$C1426,0),variables,2,0)</f>
        <v>10798</v>
      </c>
      <c r="H1426" s="50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x14ac:dyDescent="0.3">
      <c r="A1427" s="47" t="s">
        <v>297</v>
      </c>
      <c r="B1427" s="47">
        <f t="shared" si="2883"/>
        <v>13</v>
      </c>
      <c r="C1427" s="47">
        <f t="shared" si="2829"/>
        <v>87</v>
      </c>
      <c r="E1427" s="47">
        <f t="shared" ref="E1427" si="2920">plan_id</f>
        <v>25</v>
      </c>
      <c r="F1427" s="47">
        <f t="shared" ca="1" si="2722"/>
        <v>2010</v>
      </c>
      <c r="G1427" s="47">
        <f t="shared" ref="G1427" ca="1" si="2921">VLOOKUP(INDIRECT(CHAR(39)&amp;$A1427&amp;CHAR(39)&amp;"!r2c"&amp;$C1427,0),variables,2,0)</f>
        <v>10799</v>
      </c>
      <c r="H1427" s="50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3">
      <c r="A1428" s="47" t="s">
        <v>297</v>
      </c>
      <c r="B1428" s="47">
        <f t="shared" si="2883"/>
        <v>13</v>
      </c>
      <c r="C1428" s="47">
        <f t="shared" si="2829"/>
        <v>88</v>
      </c>
      <c r="E1428" s="47">
        <f t="shared" ref="E1428" si="2922">plan_id</f>
        <v>25</v>
      </c>
      <c r="F1428" s="47">
        <f t="shared" ca="1" si="2722"/>
        <v>2010</v>
      </c>
      <c r="G1428" s="47">
        <f t="shared" ref="G1428" ca="1" si="2923">VLOOKUP(INDIRECT(CHAR(39)&amp;$A1428&amp;CHAR(39)&amp;"!r2c"&amp;$C1428,0),variables,2,0)</f>
        <v>10800</v>
      </c>
      <c r="H1428" s="50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3">
      <c r="A1429" s="47" t="s">
        <v>297</v>
      </c>
      <c r="B1429" s="47">
        <f t="shared" si="2883"/>
        <v>13</v>
      </c>
      <c r="C1429" s="47">
        <f t="shared" si="2829"/>
        <v>89</v>
      </c>
      <c r="E1429" s="47">
        <f t="shared" ref="E1429" si="2924">plan_id</f>
        <v>25</v>
      </c>
      <c r="F1429" s="47">
        <f t="shared" ca="1" si="2722"/>
        <v>2010</v>
      </c>
      <c r="G1429" s="47">
        <f t="shared" ref="G1429" ca="1" si="2925">VLOOKUP(INDIRECT(CHAR(39)&amp;$A1429&amp;CHAR(39)&amp;"!r2c"&amp;$C1429,0),variables,2,0)</f>
        <v>10824</v>
      </c>
      <c r="H1429" s="50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3">
      <c r="A1430" s="47" t="s">
        <v>297</v>
      </c>
      <c r="B1430" s="47">
        <f t="shared" si="2883"/>
        <v>13</v>
      </c>
      <c r="C1430" s="47">
        <f t="shared" si="2829"/>
        <v>90</v>
      </c>
      <c r="E1430" s="47">
        <f t="shared" ref="E1430" si="2926">plan_id</f>
        <v>25</v>
      </c>
      <c r="F1430" s="47">
        <f t="shared" ca="1" si="2722"/>
        <v>2010</v>
      </c>
      <c r="G1430" s="47">
        <f t="shared" ref="G1430" ca="1" si="2927">VLOOKUP(INDIRECT(CHAR(39)&amp;$A1430&amp;CHAR(39)&amp;"!r2c"&amp;$C1430,0),variables,2,0)</f>
        <v>10825</v>
      </c>
      <c r="H1430" s="50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</row>
    <row r="1431" spans="1:8" x14ac:dyDescent="0.3">
      <c r="A1431" s="47" t="s">
        <v>297</v>
      </c>
      <c r="B1431" s="47">
        <f t="shared" si="2883"/>
        <v>13</v>
      </c>
      <c r="C1431" s="47">
        <f t="shared" si="2829"/>
        <v>91</v>
      </c>
      <c r="E1431" s="47">
        <f t="shared" ref="E1431" si="2928">plan_id</f>
        <v>25</v>
      </c>
      <c r="F1431" s="47">
        <f t="shared" ca="1" si="2722"/>
        <v>2010</v>
      </c>
      <c r="G1431" s="47">
        <f t="shared" ref="G1431" ca="1" si="2929">VLOOKUP(INDIRECT(CHAR(39)&amp;$A1431&amp;CHAR(39)&amp;"!r2c"&amp;$C1431,0),variables,2,0)</f>
        <v>10826</v>
      </c>
      <c r="H1431" s="50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0</v>
      </c>
    </row>
    <row r="1432" spans="1:8" x14ac:dyDescent="0.3">
      <c r="A1432" s="47" t="s">
        <v>297</v>
      </c>
      <c r="B1432" s="47">
        <f t="shared" si="2883"/>
        <v>13</v>
      </c>
      <c r="C1432" s="47">
        <f t="shared" si="2829"/>
        <v>92</v>
      </c>
      <c r="E1432" s="47">
        <f t="shared" ref="E1432" si="2930">plan_id</f>
        <v>25</v>
      </c>
      <c r="F1432" s="47">
        <f t="shared" ca="1" si="2722"/>
        <v>2010</v>
      </c>
      <c r="G1432" s="47">
        <f t="shared" ref="G1432" ca="1" si="2931">VLOOKUP(INDIRECT(CHAR(39)&amp;$A1432&amp;CHAR(39)&amp;"!r2c"&amp;$C1432,0),variables,2,0)</f>
        <v>10828</v>
      </c>
      <c r="H1432" s="50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x14ac:dyDescent="0.3">
      <c r="A1433" s="47" t="s">
        <v>297</v>
      </c>
      <c r="B1433" s="47">
        <f t="shared" si="2883"/>
        <v>13</v>
      </c>
      <c r="C1433" s="47">
        <f t="shared" si="2829"/>
        <v>93</v>
      </c>
      <c r="E1433" s="47">
        <f t="shared" ref="E1433" si="2932">plan_id</f>
        <v>25</v>
      </c>
      <c r="F1433" s="47">
        <f t="shared" ca="1" si="2722"/>
        <v>2010</v>
      </c>
      <c r="G1433" s="47">
        <f t="shared" ref="G1433" ca="1" si="2933">VLOOKUP(INDIRECT(CHAR(39)&amp;$A1433&amp;CHAR(39)&amp;"!r2c"&amp;$C1433,0),variables,2,0)</f>
        <v>10827</v>
      </c>
      <c r="H1433" s="50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120619000</v>
      </c>
    </row>
    <row r="1434" spans="1:8" x14ac:dyDescent="0.3">
      <c r="A1434" s="47" t="s">
        <v>297</v>
      </c>
      <c r="B1434" s="47">
        <f t="shared" ref="B1434:B1497" si="2934">B1369+1</f>
        <v>14</v>
      </c>
      <c r="C1434" s="47">
        <f t="shared" si="2829"/>
        <v>3</v>
      </c>
      <c r="E1434" s="47">
        <f t="shared" ref="E1434" si="2935">plan_id</f>
        <v>25</v>
      </c>
      <c r="F1434" s="47">
        <f t="shared" ca="1" si="2722"/>
        <v>2011</v>
      </c>
      <c r="G1434" s="47">
        <f t="shared" ref="G1434" ca="1" si="2936">VLOOKUP(INDIRECT(CHAR(39)&amp;$A1434&amp;CHAR(39)&amp;"!r2c"&amp;$C1434,0),variables,2,0)</f>
        <v>10703</v>
      </c>
      <c r="H1434" s="50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2014</v>
      </c>
    </row>
    <row r="1435" spans="1:8" x14ac:dyDescent="0.3">
      <c r="A1435" s="47" t="s">
        <v>297</v>
      </c>
      <c r="B1435" s="47">
        <f t="shared" si="2934"/>
        <v>14</v>
      </c>
      <c r="C1435" s="47">
        <f t="shared" si="2829"/>
        <v>4</v>
      </c>
      <c r="E1435" s="47">
        <f t="shared" ref="E1435" si="2937">plan_id</f>
        <v>25</v>
      </c>
      <c r="F1435" s="47">
        <f t="shared" ca="1" si="2722"/>
        <v>2011</v>
      </c>
      <c r="G1435" s="47">
        <f t="shared" ref="G1435" ca="1" si="2938">VLOOKUP(INDIRECT(CHAR(39)&amp;$A1435&amp;CHAR(39)&amp;"!r2c"&amp;$C1435,0),variables,2,0)</f>
        <v>10845</v>
      </c>
      <c r="H1435" s="50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Buck Consultants</v>
      </c>
    </row>
    <row r="1436" spans="1:8" x14ac:dyDescent="0.3">
      <c r="A1436" s="47" t="s">
        <v>297</v>
      </c>
      <c r="B1436" s="47">
        <f t="shared" si="2934"/>
        <v>14</v>
      </c>
      <c r="C1436" s="47">
        <f t="shared" si="2829"/>
        <v>5</v>
      </c>
      <c r="E1436" s="47">
        <f t="shared" ref="E1436" si="2939">plan_id</f>
        <v>25</v>
      </c>
      <c r="F1436" s="47">
        <f t="shared" ca="1" si="2722"/>
        <v>2011</v>
      </c>
      <c r="G1436" s="47">
        <f t="shared" ref="G1436" ca="1" si="2940">VLOOKUP(INDIRECT(CHAR(39)&amp;$A1436&amp;CHAR(39)&amp;"!r2c"&amp;$C1436,0),variables,2,0)</f>
        <v>10924</v>
      </c>
      <c r="H1436" s="50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7.9500000000000001E-2</v>
      </c>
    </row>
    <row r="1437" spans="1:8" x14ac:dyDescent="0.3">
      <c r="A1437" s="47" t="s">
        <v>297</v>
      </c>
      <c r="B1437" s="47">
        <f t="shared" si="2934"/>
        <v>14</v>
      </c>
      <c r="C1437" s="47">
        <f t="shared" si="2829"/>
        <v>6</v>
      </c>
      <c r="E1437" s="47">
        <f t="shared" ref="E1437" si="2941">plan_id</f>
        <v>25</v>
      </c>
      <c r="F1437" s="47">
        <f t="shared" ca="1" si="2722"/>
        <v>2011</v>
      </c>
      <c r="G1437" s="47">
        <f t="shared" ref="G1437" ca="1" si="2942">VLOOKUP(INDIRECT(CHAR(39)&amp;$A1437&amp;CHAR(39)&amp;"!r2c"&amp;$C1437,0),variables,2,0)</f>
        <v>10925</v>
      </c>
      <c r="H1437" s="50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2.7900000000000001E-2</v>
      </c>
    </row>
    <row r="1438" spans="1:8" x14ac:dyDescent="0.3">
      <c r="A1438" s="47" t="s">
        <v>297</v>
      </c>
      <c r="B1438" s="47">
        <f t="shared" si="2934"/>
        <v>14</v>
      </c>
      <c r="C1438" s="47">
        <f t="shared" si="2829"/>
        <v>7</v>
      </c>
      <c r="E1438" s="47">
        <f t="shared" ref="E1438" si="2943">plan_id</f>
        <v>25</v>
      </c>
      <c r="F1438" s="47">
        <f t="shared" ca="1" si="2722"/>
        <v>2011</v>
      </c>
      <c r="G1438" s="47">
        <f t="shared" ref="G1438" ca="1" si="2944">VLOOKUP(INDIRECT(CHAR(39)&amp;$A1438&amp;CHAR(39)&amp;"!r2c"&amp;$C1438,0),variables,2,0)</f>
        <v>10926</v>
      </c>
      <c r="H1438" s="50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5.16E-2</v>
      </c>
    </row>
    <row r="1439" spans="1:8" x14ac:dyDescent="0.3">
      <c r="A1439" s="47" t="s">
        <v>297</v>
      </c>
      <c r="B1439" s="47">
        <f t="shared" si="2934"/>
        <v>14</v>
      </c>
      <c r="C1439" s="47">
        <f t="shared" si="2829"/>
        <v>8</v>
      </c>
      <c r="E1439" s="47">
        <f t="shared" ref="E1439" si="2945">plan_id</f>
        <v>25</v>
      </c>
      <c r="F1439" s="47">
        <f t="shared" ca="1" si="2722"/>
        <v>2011</v>
      </c>
      <c r="G1439" s="47">
        <f t="shared" ref="G1439" ca="1" si="2946">VLOOKUP(INDIRECT(CHAR(39)&amp;$A1439&amp;CHAR(39)&amp;"!r2c"&amp;$C1439,0),variables,2,0)</f>
        <v>10704</v>
      </c>
      <c r="H1439" s="50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297757000</v>
      </c>
    </row>
    <row r="1440" spans="1:8" x14ac:dyDescent="0.3">
      <c r="A1440" s="47" t="s">
        <v>297</v>
      </c>
      <c r="B1440" s="47">
        <f t="shared" si="2934"/>
        <v>14</v>
      </c>
      <c r="C1440" s="47">
        <f t="shared" si="2829"/>
        <v>9</v>
      </c>
      <c r="E1440" s="47">
        <f t="shared" ref="E1440" si="2947">plan_id</f>
        <v>25</v>
      </c>
      <c r="F1440" s="47">
        <f t="shared" ca="1" si="2722"/>
        <v>2011</v>
      </c>
      <c r="G1440" s="47">
        <f t="shared" ref="G1440" ca="1" si="2948">VLOOKUP(INDIRECT(CHAR(39)&amp;$A1440&amp;CHAR(39)&amp;"!r2c"&amp;$C1440,0),variables,2,0)</f>
        <v>10928</v>
      </c>
      <c r="H1440" s="50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0.1368</v>
      </c>
    </row>
    <row r="1441" spans="1:8" x14ac:dyDescent="0.3">
      <c r="A1441" s="47" t="s">
        <v>297</v>
      </c>
      <c r="B1441" s="47">
        <f t="shared" si="2934"/>
        <v>14</v>
      </c>
      <c r="C1441" s="47">
        <f t="shared" si="2829"/>
        <v>10</v>
      </c>
      <c r="E1441" s="47">
        <f t="shared" ref="E1441" si="2949">plan_id</f>
        <v>25</v>
      </c>
      <c r="F1441" s="47">
        <f t="shared" ca="1" si="2722"/>
        <v>2011</v>
      </c>
      <c r="G1441" s="47">
        <f t="shared" ref="G1441" ca="1" si="2950">VLOOKUP(INDIRECT(CHAR(39)&amp;$A1441&amp;CHAR(39)&amp;"!r2c"&amp;$C1441,0),variables,2,0)</f>
        <v>10929</v>
      </c>
      <c r="H1441" s="50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0.1368</v>
      </c>
    </row>
    <row r="1442" spans="1:8" x14ac:dyDescent="0.3">
      <c r="A1442" s="47" t="s">
        <v>297</v>
      </c>
      <c r="B1442" s="47">
        <f t="shared" si="2934"/>
        <v>14</v>
      </c>
      <c r="C1442" s="47">
        <f t="shared" si="2829"/>
        <v>11</v>
      </c>
      <c r="E1442" s="47">
        <f t="shared" ref="E1442" si="2951">plan_id</f>
        <v>25</v>
      </c>
      <c r="F1442" s="47">
        <f t="shared" ca="1" si="2722"/>
        <v>2011</v>
      </c>
      <c r="G1442" s="47">
        <f t="shared" ref="G1442" ca="1" si="2952">VLOOKUP(INDIRECT(CHAR(39)&amp;$A1442&amp;CHAR(39)&amp;"!r2c"&amp;$C1442,0),variables,2,0)</f>
        <v>10930</v>
      </c>
      <c r="H1442" s="50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3">
      <c r="A1443" s="47" t="s">
        <v>297</v>
      </c>
      <c r="B1443" s="47">
        <f t="shared" si="2934"/>
        <v>14</v>
      </c>
      <c r="C1443" s="47">
        <f t="shared" si="2829"/>
        <v>12</v>
      </c>
      <c r="E1443" s="47">
        <f t="shared" ref="E1443" si="2953">plan_id</f>
        <v>25</v>
      </c>
      <c r="F1443" s="47">
        <f t="shared" ca="1" si="2722"/>
        <v>2011</v>
      </c>
      <c r="G1443" s="47">
        <f t="shared" ref="G1443" ca="1" si="2954">VLOOKUP(INDIRECT(CHAR(39)&amp;$A1443&amp;CHAR(39)&amp;"!r2c"&amp;$C1443,0),variables,2,0)</f>
        <v>10705</v>
      </c>
      <c r="H1443" s="50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116270000</v>
      </c>
    </row>
    <row r="1444" spans="1:8" x14ac:dyDescent="0.3">
      <c r="A1444" s="47" t="s">
        <v>297</v>
      </c>
      <c r="B1444" s="47">
        <f t="shared" si="2934"/>
        <v>14</v>
      </c>
      <c r="C1444" s="47">
        <f t="shared" si="2829"/>
        <v>13</v>
      </c>
      <c r="E1444" s="47">
        <f t="shared" ref="E1444" si="2955">plan_id</f>
        <v>25</v>
      </c>
      <c r="F1444" s="47">
        <f t="shared" ca="1" si="2722"/>
        <v>2011</v>
      </c>
      <c r="G1444" s="47">
        <f t="shared" ref="G1444" ca="1" si="2956">VLOOKUP(INDIRECT(CHAR(39)&amp;$A1444&amp;CHAR(39)&amp;"!r2c"&amp;$C1444,0),variables,2,0)</f>
        <v>10842</v>
      </c>
      <c r="H1444" s="50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</row>
    <row r="1445" spans="1:8" x14ac:dyDescent="0.3">
      <c r="A1445" s="47" t="s">
        <v>297</v>
      </c>
      <c r="B1445" s="47">
        <f t="shared" si="2934"/>
        <v>14</v>
      </c>
      <c r="C1445" s="47">
        <f t="shared" si="2829"/>
        <v>14</v>
      </c>
      <c r="E1445" s="47">
        <f t="shared" ref="E1445" si="2957">plan_id</f>
        <v>25</v>
      </c>
      <c r="F1445" s="47">
        <f t="shared" ca="1" si="2722"/>
        <v>2011</v>
      </c>
      <c r="G1445" s="47">
        <f t="shared" ref="G1445" ca="1" si="2958">VLOOKUP(INDIRECT(CHAR(39)&amp;$A1445&amp;CHAR(39)&amp;"!r2c"&amp;$C1445,0),variables,2,0)</f>
        <v>10843</v>
      </c>
      <c r="H1445" s="50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</row>
    <row r="1446" spans="1:8" x14ac:dyDescent="0.3">
      <c r="A1446" s="47" t="s">
        <v>297</v>
      </c>
      <c r="B1446" s="47">
        <f t="shared" si="2934"/>
        <v>14</v>
      </c>
      <c r="C1446" s="47">
        <f t="shared" si="2829"/>
        <v>15</v>
      </c>
      <c r="E1446" s="47">
        <f t="shared" ref="E1446" si="2959">plan_id</f>
        <v>25</v>
      </c>
      <c r="F1446" s="47">
        <f t="shared" ca="1" si="2722"/>
        <v>2011</v>
      </c>
      <c r="G1446" s="47">
        <f t="shared" ref="G1446" ca="1" si="2960">VLOOKUP(INDIRECT(CHAR(39)&amp;$A1446&amp;CHAR(39)&amp;"!r2c"&amp;$C1446,0),variables,2,0)</f>
        <v>10931</v>
      </c>
      <c r="H1446" s="50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0.15840000000000001</v>
      </c>
    </row>
    <row r="1447" spans="1:8" x14ac:dyDescent="0.3">
      <c r="A1447" s="47" t="s">
        <v>297</v>
      </c>
      <c r="B1447" s="47">
        <f t="shared" si="2934"/>
        <v>14</v>
      </c>
      <c r="C1447" s="47">
        <f t="shared" ref="C1447:C1510" si="2961">C1356</f>
        <v>16</v>
      </c>
      <c r="E1447" s="47">
        <f t="shared" ref="E1447" si="2962">plan_id</f>
        <v>25</v>
      </c>
      <c r="F1447" s="47">
        <f t="shared" ca="1" si="2722"/>
        <v>2011</v>
      </c>
      <c r="G1447" s="47">
        <f t="shared" ref="G1447" ca="1" si="2963">VLOOKUP(INDIRECT(CHAR(39)&amp;$A1447&amp;CHAR(39)&amp;"!r2c"&amp;$C1447,0),variables,2,0)</f>
        <v>10932</v>
      </c>
      <c r="H1447" s="50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3">
      <c r="A1448" s="47" t="s">
        <v>297</v>
      </c>
      <c r="B1448" s="47">
        <f t="shared" si="2934"/>
        <v>14</v>
      </c>
      <c r="C1448" s="47">
        <f t="shared" si="2961"/>
        <v>17</v>
      </c>
      <c r="E1448" s="47">
        <f t="shared" ref="E1448" si="2964">plan_id</f>
        <v>25</v>
      </c>
      <c r="F1448" s="47">
        <f t="shared" ca="1" si="2722"/>
        <v>2011</v>
      </c>
      <c r="G1448" s="47">
        <f t="shared" ref="G1448" ca="1" si="2965">VLOOKUP(INDIRECT(CHAR(39)&amp;$A1448&amp;CHAR(39)&amp;"!r2c"&amp;$C1448,0),variables,2,0)</f>
        <v>10933</v>
      </c>
      <c r="H1448" s="50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0.16470000000000001</v>
      </c>
    </row>
    <row r="1449" spans="1:8" x14ac:dyDescent="0.3">
      <c r="A1449" s="47" t="s">
        <v>297</v>
      </c>
      <c r="B1449" s="47">
        <f t="shared" si="2934"/>
        <v>14</v>
      </c>
      <c r="C1449" s="47">
        <f t="shared" si="2961"/>
        <v>18</v>
      </c>
      <c r="E1449" s="47">
        <f t="shared" ref="E1449" si="2966">plan_id</f>
        <v>25</v>
      </c>
      <c r="F1449" s="47">
        <f t="shared" ca="1" si="2722"/>
        <v>2011</v>
      </c>
      <c r="G1449" s="47">
        <f t="shared" ref="G1449" ca="1" si="2967">VLOOKUP(INDIRECT(CHAR(39)&amp;$A1449&amp;CHAR(39)&amp;"!r2c"&amp;$C1449,0),variables,2,0)</f>
        <v>10934</v>
      </c>
      <c r="H1449" s="50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5.16E-2</v>
      </c>
    </row>
    <row r="1450" spans="1:8" x14ac:dyDescent="0.3">
      <c r="A1450" s="47" t="s">
        <v>297</v>
      </c>
      <c r="B1450" s="47">
        <f t="shared" si="2934"/>
        <v>14</v>
      </c>
      <c r="C1450" s="47">
        <f t="shared" si="2961"/>
        <v>19</v>
      </c>
      <c r="E1450" s="47">
        <f t="shared" ref="E1450" si="2968">plan_id</f>
        <v>25</v>
      </c>
      <c r="F1450" s="47">
        <f t="shared" ca="1" si="2722"/>
        <v>2011</v>
      </c>
      <c r="G1450" s="47">
        <f t="shared" ref="G1450" ca="1" si="2969">VLOOKUP(INDIRECT(CHAR(39)&amp;$A1450&amp;CHAR(39)&amp;"!r2c"&amp;$C1450,0),variables,2,0)</f>
        <v>10935</v>
      </c>
      <c r="H1450" s="50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Range</v>
      </c>
    </row>
    <row r="1451" spans="1:8" x14ac:dyDescent="0.3">
      <c r="A1451" s="47" t="s">
        <v>297</v>
      </c>
      <c r="B1451" s="47">
        <f t="shared" si="2934"/>
        <v>14</v>
      </c>
      <c r="C1451" s="47">
        <f t="shared" si="2961"/>
        <v>20</v>
      </c>
      <c r="E1451" s="47">
        <f t="shared" ref="E1451" si="2970">plan_id</f>
        <v>25</v>
      </c>
      <c r="F1451" s="47">
        <f t="shared" ca="1" si="2722"/>
        <v>2011</v>
      </c>
      <c r="G1451" s="47">
        <f t="shared" ref="G1451" ca="1" si="2971">VLOOKUP(INDIRECT(CHAR(39)&amp;$A1451&amp;CHAR(39)&amp;"!r2c"&amp;$C1451,0),variables,2,0)</f>
        <v>10937</v>
      </c>
      <c r="H1451" s="50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3">
      <c r="A1452" s="47" t="s">
        <v>297</v>
      </c>
      <c r="B1452" s="47">
        <f t="shared" si="2934"/>
        <v>14</v>
      </c>
      <c r="C1452" s="47">
        <f t="shared" si="2961"/>
        <v>21</v>
      </c>
      <c r="E1452" s="47">
        <f t="shared" ref="E1452" si="2972">plan_id</f>
        <v>25</v>
      </c>
      <c r="F1452" s="47">
        <f t="shared" ref="F1452:F1544" ca="1" si="2973">INDIRECT(CHAR(39)&amp;$A1452&amp;CHAR(39)&amp;"!r"&amp;$B1452&amp;"c2",0)</f>
        <v>2011</v>
      </c>
      <c r="G1452" s="47">
        <f t="shared" ref="G1452" ca="1" si="2974">VLOOKUP(INDIRECT(CHAR(39)&amp;$A1452&amp;CHAR(39)&amp;"!r2c"&amp;$C1452,0),variables,2,0)</f>
        <v>10938</v>
      </c>
      <c r="H1452" s="50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3">
      <c r="A1453" s="47" t="s">
        <v>297</v>
      </c>
      <c r="B1453" s="47">
        <f t="shared" si="2934"/>
        <v>14</v>
      </c>
      <c r="C1453" s="47">
        <f t="shared" si="2961"/>
        <v>22</v>
      </c>
      <c r="E1453" s="47">
        <f t="shared" ref="E1453" si="2975">plan_id</f>
        <v>25</v>
      </c>
      <c r="F1453" s="47">
        <f t="shared" ca="1" si="2973"/>
        <v>2011</v>
      </c>
      <c r="G1453" s="47">
        <f t="shared" ref="G1453" ca="1" si="2976">VLOOKUP(INDIRECT(CHAR(39)&amp;$A1453&amp;CHAR(39)&amp;"!r2c"&amp;$C1453,0),variables,2,0)</f>
        <v>11007</v>
      </c>
      <c r="H1453" s="50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Police/Fire members- 2% for 10 years, 2.5% for over 10 years ; Others-  2% for 10 years, 2.25% for next 10 years, and 2.5% for service earned on/after 07/01/86. All service before that at 2%.</v>
      </c>
    </row>
    <row r="1454" spans="1:8" x14ac:dyDescent="0.3">
      <c r="A1454" s="47" t="s">
        <v>297</v>
      </c>
      <c r="B1454" s="47">
        <f t="shared" si="2934"/>
        <v>14</v>
      </c>
      <c r="C1454" s="47">
        <f t="shared" si="2961"/>
        <v>23</v>
      </c>
      <c r="E1454" s="47">
        <f t="shared" ref="E1454" si="2977">plan_id</f>
        <v>25</v>
      </c>
      <c r="F1454" s="47">
        <f t="shared" ca="1" si="2973"/>
        <v>2011</v>
      </c>
      <c r="G1454" s="47">
        <f t="shared" ref="G1454" ca="1" si="2978">VLOOKUP(INDIRECT(CHAR(39)&amp;$A1454&amp;CHAR(39)&amp;"!r2c"&amp;$C1454,0),variables,2,0)</f>
        <v>10941</v>
      </c>
      <c r="H1454" s="50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Yes</v>
      </c>
    </row>
    <row r="1455" spans="1:8" x14ac:dyDescent="0.3">
      <c r="A1455" s="47" t="s">
        <v>297</v>
      </c>
      <c r="B1455" s="47">
        <f t="shared" si="2934"/>
        <v>14</v>
      </c>
      <c r="C1455" s="47">
        <f t="shared" si="2961"/>
        <v>24</v>
      </c>
      <c r="E1455" s="47">
        <f t="shared" ref="E1455" si="2979">plan_id</f>
        <v>25</v>
      </c>
      <c r="F1455" s="47">
        <f t="shared" ca="1" si="2973"/>
        <v>2011</v>
      </c>
      <c r="G1455" s="47">
        <f t="shared" ref="G1455" ca="1" si="2980">VLOOKUP(INDIRECT(CHAR(39)&amp;$A1455&amp;CHAR(39)&amp;"!r2c"&amp;$C1455,0),variables,2,0)</f>
        <v>10942</v>
      </c>
      <c r="H1455" s="50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0</v>
      </c>
    </row>
    <row r="1456" spans="1:8" x14ac:dyDescent="0.3">
      <c r="A1456" s="47" t="s">
        <v>297</v>
      </c>
      <c r="B1456" s="47">
        <f t="shared" si="2934"/>
        <v>14</v>
      </c>
      <c r="C1456" s="47">
        <f t="shared" si="2961"/>
        <v>25</v>
      </c>
      <c r="E1456" s="47">
        <f t="shared" ref="E1456" si="2981">plan_id</f>
        <v>25</v>
      </c>
      <c r="F1456" s="47">
        <f t="shared" ca="1" si="2973"/>
        <v>2011</v>
      </c>
      <c r="G1456" s="47">
        <f t="shared" ref="G1456" ca="1" si="2982">VLOOKUP(INDIRECT(CHAR(39)&amp;$A1456&amp;CHAR(39)&amp;"!r2c"&amp;$C1456,0),variables,2,0)</f>
        <v>10701</v>
      </c>
      <c r="H1456" s="50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</v>
      </c>
    </row>
    <row r="1457" spans="1:8" x14ac:dyDescent="0.3">
      <c r="A1457" s="47" t="s">
        <v>297</v>
      </c>
      <c r="B1457" s="47">
        <f t="shared" si="2934"/>
        <v>14</v>
      </c>
      <c r="C1457" s="47">
        <f t="shared" si="2961"/>
        <v>26</v>
      </c>
      <c r="E1457" s="47">
        <f t="shared" ref="E1457" si="2983">plan_id</f>
        <v>25</v>
      </c>
      <c r="F1457" s="47">
        <f t="shared" ca="1" si="2973"/>
        <v>2011</v>
      </c>
      <c r="G1457" s="47">
        <f t="shared" ref="G1457" ca="1" si="2984">VLOOKUP(INDIRECT(CHAR(39)&amp;$A1457&amp;CHAR(39)&amp;"!r2c"&amp;$C1457,0),variables,2,0)</f>
        <v>10702</v>
      </c>
      <c r="H1457" s="50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3">
      <c r="A1458" s="47" t="s">
        <v>297</v>
      </c>
      <c r="B1458" s="47">
        <f t="shared" si="2934"/>
        <v>14</v>
      </c>
      <c r="C1458" s="47">
        <f t="shared" si="2961"/>
        <v>27</v>
      </c>
      <c r="E1458" s="47">
        <f t="shared" ref="E1458" si="2985">plan_id</f>
        <v>25</v>
      </c>
      <c r="F1458" s="47">
        <f t="shared" ca="1" si="2973"/>
        <v>2011</v>
      </c>
      <c r="G1458" s="47">
        <f t="shared" ref="G1458" ca="1" si="2986">VLOOKUP(INDIRECT(CHAR(39)&amp;$A1458&amp;CHAR(39)&amp;"!r2c"&amp;$C1458,0),variables,2,0)</f>
        <v>10943</v>
      </c>
      <c r="H1458" s="50" t="str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 xml:space="preserve">Higher of 10% of base benefits or $50 </v>
      </c>
    </row>
    <row r="1459" spans="1:8" x14ac:dyDescent="0.3">
      <c r="A1459" s="47" t="s">
        <v>297</v>
      </c>
      <c r="B1459" s="47">
        <f t="shared" si="2934"/>
        <v>14</v>
      </c>
      <c r="C1459" s="47">
        <f t="shared" si="2961"/>
        <v>28</v>
      </c>
      <c r="E1459" s="47">
        <f t="shared" ref="E1459" si="2987">plan_id</f>
        <v>25</v>
      </c>
      <c r="F1459" s="47">
        <f t="shared" ca="1" si="2973"/>
        <v>2011</v>
      </c>
      <c r="G1459" s="47">
        <f t="shared" ref="G1459" ca="1" si="2988">VLOOKUP(INDIRECT(CHAR(39)&amp;$A1459&amp;CHAR(39)&amp;"!r2c"&amp;$C1459,0),variables,2,0)</f>
        <v>10944</v>
      </c>
      <c r="H1459" s="50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</row>
    <row r="1460" spans="1:8" x14ac:dyDescent="0.3">
      <c r="A1460" s="47" t="s">
        <v>297</v>
      </c>
      <c r="B1460" s="47">
        <f t="shared" si="2934"/>
        <v>14</v>
      </c>
      <c r="C1460" s="47">
        <f t="shared" si="2961"/>
        <v>29</v>
      </c>
      <c r="E1460" s="47">
        <f t="shared" ref="E1460" si="2989">plan_id</f>
        <v>25</v>
      </c>
      <c r="F1460" s="47">
        <f t="shared" ca="1" si="2973"/>
        <v>2011</v>
      </c>
      <c r="G1460" s="47">
        <f t="shared" ref="G1460" ca="1" si="2990">VLOOKUP(INDIRECT(CHAR(39)&amp;$A1460&amp;CHAR(39)&amp;"!r2c"&amp;$C1460,0),variables,2,0)</f>
        <v>10945</v>
      </c>
      <c r="H1460" s="50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x14ac:dyDescent="0.3">
      <c r="A1461" s="47" t="s">
        <v>297</v>
      </c>
      <c r="B1461" s="47">
        <f t="shared" si="2934"/>
        <v>14</v>
      </c>
      <c r="C1461" s="47">
        <f t="shared" si="2961"/>
        <v>30</v>
      </c>
      <c r="E1461" s="47">
        <f t="shared" ref="E1461" si="2991">plan_id</f>
        <v>25</v>
      </c>
      <c r="F1461" s="47">
        <f t="shared" ca="1" si="2973"/>
        <v>2011</v>
      </c>
      <c r="G1461" s="47">
        <f t="shared" ref="G1461" ca="1" si="2992">VLOOKUP(INDIRECT(CHAR(39)&amp;$A1461&amp;CHAR(39)&amp;"!r2c"&amp;$C1461,0),variables,2,0)</f>
        <v>10947</v>
      </c>
      <c r="H1461" s="50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x14ac:dyDescent="0.3">
      <c r="A1462" s="47" t="s">
        <v>297</v>
      </c>
      <c r="B1462" s="47">
        <f t="shared" si="2934"/>
        <v>14</v>
      </c>
      <c r="C1462" s="47">
        <f t="shared" si="2961"/>
        <v>31</v>
      </c>
      <c r="E1462" s="47">
        <f t="shared" ref="E1462" si="2993">plan_id</f>
        <v>25</v>
      </c>
      <c r="F1462" s="47">
        <f t="shared" ca="1" si="2973"/>
        <v>2011</v>
      </c>
      <c r="G1462" s="47">
        <f t="shared" ref="G1462" ca="1" si="2994">VLOOKUP(INDIRECT(CHAR(39)&amp;$A1462&amp;CHAR(39)&amp;"!r2c"&amp;$C1462,0),variables,2,0)</f>
        <v>10948</v>
      </c>
      <c r="H1462" s="50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Yes</v>
      </c>
    </row>
    <row r="1463" spans="1:8" x14ac:dyDescent="0.3">
      <c r="A1463" s="47" t="s">
        <v>297</v>
      </c>
      <c r="B1463" s="47">
        <f t="shared" si="2934"/>
        <v>14</v>
      </c>
      <c r="C1463" s="47">
        <f t="shared" si="2961"/>
        <v>32</v>
      </c>
      <c r="E1463" s="47">
        <f t="shared" ref="E1463" si="2995">plan_id</f>
        <v>25</v>
      </c>
      <c r="F1463" s="47">
        <f t="shared" ca="1" si="2973"/>
        <v>2011</v>
      </c>
      <c r="G1463" s="47">
        <f t="shared" ref="G1463" ca="1" si="2996">VLOOKUP(INDIRECT(CHAR(39)&amp;$A1463&amp;CHAR(39)&amp;"!r2c"&amp;$C1463,0),variables,2,0)</f>
        <v>10949</v>
      </c>
      <c r="H1463" s="50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x14ac:dyDescent="0.3">
      <c r="A1464" s="47" t="s">
        <v>297</v>
      </c>
      <c r="B1464" s="47">
        <f t="shared" si="2934"/>
        <v>14</v>
      </c>
      <c r="C1464" s="47">
        <f t="shared" si="2961"/>
        <v>33</v>
      </c>
      <c r="E1464" s="47">
        <f t="shared" ref="E1464" si="2997">plan_id</f>
        <v>25</v>
      </c>
      <c r="F1464" s="47">
        <f t="shared" ca="1" si="2973"/>
        <v>2011</v>
      </c>
      <c r="G1464" s="47">
        <f t="shared" ref="G1464" ca="1" si="2998">VLOOKUP(INDIRECT(CHAR(39)&amp;$A1464&amp;CHAR(39)&amp;"!r2c"&amp;$C1464,0),variables,2,0)</f>
        <v>10951</v>
      </c>
      <c r="H1464" s="50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No</v>
      </c>
    </row>
    <row r="1465" spans="1:8" x14ac:dyDescent="0.3">
      <c r="A1465" s="47" t="s">
        <v>297</v>
      </c>
      <c r="B1465" s="47">
        <f t="shared" si="2934"/>
        <v>14</v>
      </c>
      <c r="C1465" s="47">
        <f t="shared" si="2961"/>
        <v>34</v>
      </c>
      <c r="E1465" s="47">
        <f t="shared" ref="E1465" si="2999">plan_id</f>
        <v>25</v>
      </c>
      <c r="F1465" s="47">
        <f t="shared" ca="1" si="2973"/>
        <v>2011</v>
      </c>
      <c r="G1465" s="47">
        <f t="shared" ref="G1465" ca="1" si="3000">VLOOKUP(INDIRECT(CHAR(39)&amp;$A1465&amp;CHAR(39)&amp;"!r2c"&amp;$C1465,0),variables,2,0)</f>
        <v>10950</v>
      </c>
      <c r="H1465" s="50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Yes</v>
      </c>
    </row>
    <row r="1466" spans="1:8" x14ac:dyDescent="0.3">
      <c r="A1466" s="47" t="s">
        <v>297</v>
      </c>
      <c r="B1466" s="47">
        <f t="shared" si="2934"/>
        <v>14</v>
      </c>
      <c r="C1466" s="47">
        <f t="shared" si="2961"/>
        <v>35</v>
      </c>
      <c r="E1466" s="47">
        <f t="shared" ref="E1466" si="3001">plan_id</f>
        <v>25</v>
      </c>
      <c r="F1466" s="47">
        <f t="shared" ca="1" si="2973"/>
        <v>2011</v>
      </c>
      <c r="G1466" s="47">
        <f t="shared" ref="G1466" ca="1" si="3002">VLOOKUP(INDIRECT(CHAR(39)&amp;$A1466&amp;CHAR(39)&amp;"!r2c"&amp;$C1466,0),variables,2,0)</f>
        <v>10954</v>
      </c>
      <c r="H1466" s="50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3.1199999999999999E-2</v>
      </c>
    </row>
    <row r="1467" spans="1:8" x14ac:dyDescent="0.3">
      <c r="A1467" s="47" t="s">
        <v>297</v>
      </c>
      <c r="B1467" s="47">
        <f t="shared" si="2934"/>
        <v>14</v>
      </c>
      <c r="C1467" s="47">
        <f t="shared" si="2961"/>
        <v>36</v>
      </c>
      <c r="E1467" s="47">
        <f t="shared" ref="E1467" si="3003">plan_id</f>
        <v>25</v>
      </c>
      <c r="F1467" s="47">
        <f t="shared" ca="1" si="2973"/>
        <v>2011</v>
      </c>
      <c r="G1467" s="47">
        <f t="shared" ref="G1467" ca="1" si="3004">VLOOKUP(INDIRECT(CHAR(39)&amp;$A1467&amp;CHAR(39)&amp;"!r2c"&amp;$C1467,0),variables,2,0)</f>
        <v>10955</v>
      </c>
      <c r="H1467" s="50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0.08</v>
      </c>
    </row>
    <row r="1468" spans="1:8" x14ac:dyDescent="0.3">
      <c r="A1468" s="47" t="s">
        <v>297</v>
      </c>
      <c r="B1468" s="47">
        <f t="shared" si="2934"/>
        <v>14</v>
      </c>
      <c r="C1468" s="47">
        <f t="shared" si="2961"/>
        <v>37</v>
      </c>
      <c r="E1468" s="47">
        <f t="shared" ref="E1468" si="3005">plan_id</f>
        <v>25</v>
      </c>
      <c r="F1468" s="47">
        <f t="shared" ca="1" si="2973"/>
        <v>2011</v>
      </c>
      <c r="G1468" s="47">
        <f t="shared" ref="G1468" ca="1" si="3006">VLOOKUP(INDIRECT(CHAR(39)&amp;$A1468&amp;CHAR(39)&amp;"!r2c"&amp;$C1468,0),variables,2,0)</f>
        <v>10956</v>
      </c>
      <c r="H1468" s="50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3.6200000000000003E-2</v>
      </c>
    </row>
    <row r="1469" spans="1:8" x14ac:dyDescent="0.3">
      <c r="A1469" s="47" t="s">
        <v>297</v>
      </c>
      <c r="B1469" s="47">
        <f t="shared" si="2934"/>
        <v>14</v>
      </c>
      <c r="C1469" s="47">
        <f t="shared" si="2961"/>
        <v>38</v>
      </c>
      <c r="E1469" s="47">
        <f t="shared" ref="E1469" si="3007">plan_id</f>
        <v>25</v>
      </c>
      <c r="F1469" s="47">
        <f t="shared" ca="1" si="2973"/>
        <v>2011</v>
      </c>
      <c r="G1469" s="47">
        <f t="shared" ref="G1469" ca="1" si="3008">VLOOKUP(INDIRECT(CHAR(39)&amp;$A1469&amp;CHAR(39)&amp;"!r2c"&amp;$C1469,0),variables,2,0)</f>
        <v>10959</v>
      </c>
      <c r="H1469" s="50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Peace Officer/Firefighter: Merit – 2.75%/yr for the first 4 yrs of employment, 0.5% @ 7 yrs &amp; thereafter; Productivity – 0.5%/yr; Others: Merit grading down – 6%/yr to 2% after 5 yrs; &gt;6 yrs of service - 1.5% to 0%; Productivity – 0.5%/yr</v>
      </c>
    </row>
    <row r="1470" spans="1:8" x14ac:dyDescent="0.3">
      <c r="A1470" s="47" t="s">
        <v>297</v>
      </c>
      <c r="B1470" s="47">
        <f t="shared" si="2934"/>
        <v>14</v>
      </c>
      <c r="C1470" s="47">
        <f t="shared" si="2961"/>
        <v>39</v>
      </c>
      <c r="E1470" s="47">
        <f t="shared" ref="E1470" si="3009">plan_id</f>
        <v>25</v>
      </c>
      <c r="F1470" s="47">
        <f t="shared" ca="1" si="2973"/>
        <v>2011</v>
      </c>
      <c r="G1470" s="47">
        <f t="shared" ref="G1470" ca="1" si="3010">VLOOKUP(INDIRECT(CHAR(39)&amp;$A1470&amp;CHAR(39)&amp;"!r2c"&amp;$C1470,0),variables,2,0)</f>
        <v>10962</v>
      </c>
      <c r="H1470" s="50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 no.112 &amp; 113</v>
      </c>
    </row>
    <row r="1471" spans="1:8" x14ac:dyDescent="0.3">
      <c r="A1471" s="47" t="s">
        <v>297</v>
      </c>
      <c r="B1471" s="47">
        <f t="shared" si="2934"/>
        <v>14</v>
      </c>
      <c r="C1471" s="47">
        <f t="shared" si="2961"/>
        <v>40</v>
      </c>
      <c r="E1471" s="47">
        <f t="shared" ref="E1471" si="3011">plan_id</f>
        <v>25</v>
      </c>
      <c r="F1471" s="47">
        <f t="shared" ca="1" si="2973"/>
        <v>2011</v>
      </c>
      <c r="G1471" s="47">
        <f t="shared" ref="G1471" ca="1" si="3012">VLOOKUP(INDIRECT(CHAR(39)&amp;$A1471&amp;CHAR(39)&amp;"!r2c"&amp;$C1471,0),variables,2,0)</f>
        <v>10964</v>
      </c>
      <c r="H1471" s="50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 no.115 &amp; 116</v>
      </c>
    </row>
    <row r="1472" spans="1:8" x14ac:dyDescent="0.3">
      <c r="A1472" s="47" t="s">
        <v>297</v>
      </c>
      <c r="B1472" s="47">
        <f t="shared" si="2934"/>
        <v>14</v>
      </c>
      <c r="C1472" s="47">
        <f t="shared" si="2961"/>
        <v>41</v>
      </c>
      <c r="E1472" s="47">
        <f t="shared" ref="E1472" si="3013">plan_id</f>
        <v>25</v>
      </c>
      <c r="F1472" s="47">
        <f t="shared" ca="1" si="2973"/>
        <v>2011</v>
      </c>
      <c r="G1472" s="47">
        <f t="shared" ref="G1472" ca="1" si="3014">VLOOKUP(INDIRECT(CHAR(39)&amp;$A1472&amp;CHAR(39)&amp;"!r2c"&amp;$C1472,0),variables,2,0)</f>
        <v>10967</v>
      </c>
      <c r="H1472" s="50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1994 GAM Table</v>
      </c>
    </row>
    <row r="1473" spans="1:8" x14ac:dyDescent="0.3">
      <c r="A1473" s="47" t="s">
        <v>297</v>
      </c>
      <c r="B1473" s="47">
        <f t="shared" si="2934"/>
        <v>14</v>
      </c>
      <c r="C1473" s="47">
        <f t="shared" si="2961"/>
        <v>42</v>
      </c>
      <c r="E1473" s="47">
        <f t="shared" ref="E1473" si="3015">plan_id</f>
        <v>25</v>
      </c>
      <c r="F1473" s="47">
        <f t="shared" ca="1" si="2973"/>
        <v>2011</v>
      </c>
      <c r="G1473" s="47">
        <f t="shared" ref="G1473" ca="1" si="3016">VLOOKUP(INDIRECT(CHAR(39)&amp;$A1473&amp;CHAR(39)&amp;"!r2c"&amp;$C1473,0),variables,2,0)</f>
        <v>10968</v>
      </c>
      <c r="H1473" s="50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1994</v>
      </c>
    </row>
    <row r="1474" spans="1:8" x14ac:dyDescent="0.3">
      <c r="A1474" s="47" t="s">
        <v>297</v>
      </c>
      <c r="B1474" s="47">
        <f t="shared" si="2934"/>
        <v>14</v>
      </c>
      <c r="C1474" s="47">
        <f t="shared" si="2961"/>
        <v>43</v>
      </c>
      <c r="E1474" s="47">
        <f t="shared" ref="E1474" si="3017">plan_id</f>
        <v>25</v>
      </c>
      <c r="F1474" s="47">
        <f t="shared" ca="1" si="2973"/>
        <v>2011</v>
      </c>
      <c r="G1474" s="47">
        <f t="shared" ref="G1474" ca="1" si="3018">VLOOKUP(INDIRECT(CHAR(39)&amp;$A1474&amp;CHAR(39)&amp;"!r2c"&amp;$C1474,0),variables,2,0)</f>
        <v>10969</v>
      </c>
      <c r="H1474" s="50" t="str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2013 using Scale AA for males</v>
      </c>
    </row>
    <row r="1475" spans="1:8" x14ac:dyDescent="0.3">
      <c r="A1475" s="47" t="s">
        <v>297</v>
      </c>
      <c r="B1475" s="47">
        <f t="shared" si="2934"/>
        <v>14</v>
      </c>
      <c r="C1475" s="47">
        <f t="shared" si="2961"/>
        <v>44</v>
      </c>
      <c r="E1475" s="47">
        <f t="shared" ref="E1475" si="3019">plan_id</f>
        <v>25</v>
      </c>
      <c r="F1475" s="47">
        <f t="shared" ca="1" si="2973"/>
        <v>2011</v>
      </c>
      <c r="G1475" s="47">
        <f t="shared" ref="G1475" ca="1" si="3020">VLOOKUP(INDIRECT(CHAR(39)&amp;$A1475&amp;CHAR(39)&amp;"!r2c"&amp;$C1475,0),variables,2,0)</f>
        <v>10970</v>
      </c>
      <c r="H1475" s="50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</row>
    <row r="1476" spans="1:8" x14ac:dyDescent="0.3">
      <c r="A1476" s="47" t="s">
        <v>297</v>
      </c>
      <c r="B1476" s="47">
        <f t="shared" si="2934"/>
        <v>14</v>
      </c>
      <c r="C1476" s="47">
        <f t="shared" si="2961"/>
        <v>45</v>
      </c>
      <c r="E1476" s="47">
        <f t="shared" ref="E1476" si="3021">plan_id</f>
        <v>25</v>
      </c>
      <c r="F1476" s="47">
        <f t="shared" ca="1" si="2973"/>
        <v>2011</v>
      </c>
      <c r="G1476" s="47">
        <f t="shared" ref="G1476" ca="1" si="3022">VLOOKUP(INDIRECT(CHAR(39)&amp;$A1476&amp;CHAR(39)&amp;"!r2c"&amp;$C1476,0),variables,2,0)</f>
        <v>10971</v>
      </c>
      <c r="H1476" s="50" t="str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1-year for females</v>
      </c>
    </row>
    <row r="1477" spans="1:8" x14ac:dyDescent="0.3">
      <c r="A1477" s="47" t="s">
        <v>297</v>
      </c>
      <c r="B1477" s="47">
        <f t="shared" si="2934"/>
        <v>14</v>
      </c>
      <c r="C1477" s="47">
        <f t="shared" si="2961"/>
        <v>46</v>
      </c>
      <c r="E1477" s="47">
        <f t="shared" ref="E1477" si="3023">plan_id</f>
        <v>25</v>
      </c>
      <c r="F1477" s="47">
        <f t="shared" ca="1" si="2973"/>
        <v>2011</v>
      </c>
      <c r="G1477" s="47">
        <f t="shared" ref="G1477" ca="1" si="3024">VLOOKUP(INDIRECT(CHAR(39)&amp;$A1477&amp;CHAR(39)&amp;"!r2c"&amp;$C1477,0),variables,2,0)</f>
        <v>10972</v>
      </c>
      <c r="H1477" s="50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dollar, closed</v>
      </c>
    </row>
    <row r="1478" spans="1:8" x14ac:dyDescent="0.3">
      <c r="A1478" s="47" t="s">
        <v>297</v>
      </c>
      <c r="B1478" s="47">
        <f t="shared" si="2934"/>
        <v>14</v>
      </c>
      <c r="C1478" s="47">
        <f t="shared" si="2961"/>
        <v>47</v>
      </c>
      <c r="E1478" s="47">
        <f t="shared" ref="E1478" si="3025">plan_id</f>
        <v>25</v>
      </c>
      <c r="F1478" s="47">
        <f t="shared" ca="1" si="2973"/>
        <v>2011</v>
      </c>
      <c r="G1478" s="47">
        <f t="shared" ref="G1478" ca="1" si="3026">VLOOKUP(INDIRECT(CHAR(39)&amp;$A1478&amp;CHAR(39)&amp;"!r2c"&amp;$C1478,0),variables,2,0)</f>
        <v>10973</v>
      </c>
      <c r="H1478" s="50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18 years</v>
      </c>
    </row>
    <row r="1479" spans="1:8" x14ac:dyDescent="0.3">
      <c r="A1479" s="47" t="s">
        <v>297</v>
      </c>
      <c r="B1479" s="47">
        <f t="shared" si="2934"/>
        <v>14</v>
      </c>
      <c r="C1479" s="47">
        <f t="shared" si="2961"/>
        <v>48</v>
      </c>
      <c r="E1479" s="47">
        <f t="shared" ref="E1479" si="3027">plan_id</f>
        <v>25</v>
      </c>
      <c r="F1479" s="47">
        <f t="shared" ca="1" si="2973"/>
        <v>2011</v>
      </c>
      <c r="G1479" s="47">
        <f t="shared" ref="G1479" ca="1" si="3028">VLOOKUP(INDIRECT(CHAR(39)&amp;$A1479&amp;CHAR(39)&amp;"!r2c"&amp;$C1479,0),variables,2,0)</f>
        <v>10975</v>
      </c>
      <c r="H1479" s="50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EAN</v>
      </c>
    </row>
    <row r="1480" spans="1:8" x14ac:dyDescent="0.3">
      <c r="A1480" s="47" t="s">
        <v>297</v>
      </c>
      <c r="B1480" s="47">
        <f t="shared" si="2934"/>
        <v>14</v>
      </c>
      <c r="C1480" s="47">
        <f t="shared" si="2961"/>
        <v>49</v>
      </c>
      <c r="E1480" s="47">
        <f t="shared" ref="E1480" si="3029">plan_id</f>
        <v>25</v>
      </c>
      <c r="F1480" s="47">
        <f t="shared" ca="1" si="2973"/>
        <v>2011</v>
      </c>
      <c r="G1480" s="47">
        <f t="shared" ref="G1480" ca="1" si="3030">VLOOKUP(INDIRECT(CHAR(39)&amp;$A1480&amp;CHAR(39)&amp;"!r2c"&amp;$C1480,0),variables,2,0)</f>
        <v>10976</v>
      </c>
      <c r="H1480" s="50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0.08</v>
      </c>
    </row>
    <row r="1481" spans="1:8" x14ac:dyDescent="0.3">
      <c r="A1481" s="47" t="s">
        <v>297</v>
      </c>
      <c r="B1481" s="47">
        <f t="shared" si="2934"/>
        <v>14</v>
      </c>
      <c r="C1481" s="47">
        <f t="shared" si="2961"/>
        <v>50</v>
      </c>
      <c r="E1481" s="47">
        <f t="shared" ref="E1481" si="3031">plan_id</f>
        <v>25</v>
      </c>
      <c r="F1481" s="47">
        <f t="shared" ca="1" si="2973"/>
        <v>2011</v>
      </c>
      <c r="G1481" s="47">
        <f t="shared" ref="G1481" ca="1" si="3032">VLOOKUP(INDIRECT(CHAR(39)&amp;$A1481&amp;CHAR(39)&amp;"!r2c"&amp;$C1481,0),variables,2,0)</f>
        <v>10977</v>
      </c>
      <c r="H1481" s="50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</row>
    <row r="1482" spans="1:8" x14ac:dyDescent="0.3">
      <c r="A1482" s="47" t="s">
        <v>297</v>
      </c>
      <c r="B1482" s="47">
        <f t="shared" si="2934"/>
        <v>14</v>
      </c>
      <c r="C1482" s="47">
        <f t="shared" si="2961"/>
        <v>51</v>
      </c>
      <c r="E1482" s="47">
        <f t="shared" ref="E1482" si="3033">plan_id</f>
        <v>25</v>
      </c>
      <c r="F1482" s="47">
        <f t="shared" ca="1" si="2973"/>
        <v>2011</v>
      </c>
      <c r="G1482" s="47">
        <f t="shared" ref="G1482" ca="1" si="3034">VLOOKUP(INDIRECT(CHAR(39)&amp;$A1482&amp;CHAR(39)&amp;"!r2c"&amp;$C1482,0),variables,2,0)</f>
        <v>10978</v>
      </c>
      <c r="H1482" s="50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0.08</v>
      </c>
    </row>
    <row r="1483" spans="1:8" x14ac:dyDescent="0.3">
      <c r="A1483" s="47" t="s">
        <v>297</v>
      </c>
      <c r="B1483" s="47">
        <f t="shared" si="2934"/>
        <v>14</v>
      </c>
      <c r="C1483" s="47">
        <f t="shared" si="2961"/>
        <v>52</v>
      </c>
      <c r="E1483" s="47">
        <f t="shared" ref="E1483" si="3035">plan_id</f>
        <v>25</v>
      </c>
      <c r="F1483" s="47">
        <f t="shared" ca="1" si="2973"/>
        <v>2011</v>
      </c>
      <c r="G1483" s="47">
        <f t="shared" ref="G1483" ca="1" si="3036">VLOOKUP(INDIRECT(CHAR(39)&amp;$A1483&amp;CHAR(39)&amp;"!r2c"&amp;$C1483,0),variables,2,0)</f>
        <v>10979</v>
      </c>
      <c r="H1483" s="50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5 Years</v>
      </c>
    </row>
    <row r="1484" spans="1:8" x14ac:dyDescent="0.3">
      <c r="A1484" s="47" t="s">
        <v>297</v>
      </c>
      <c r="B1484" s="47">
        <f t="shared" si="2934"/>
        <v>14</v>
      </c>
      <c r="C1484" s="47">
        <f t="shared" si="2961"/>
        <v>53</v>
      </c>
      <c r="E1484" s="47">
        <f t="shared" ref="E1484" si="3037">plan_id</f>
        <v>25</v>
      </c>
      <c r="F1484" s="47">
        <f t="shared" ca="1" si="2973"/>
        <v>2011</v>
      </c>
      <c r="G1484" s="47">
        <f t="shared" ref="G1484" ca="1" si="3038">VLOOKUP(INDIRECT(CHAR(39)&amp;$A1484&amp;CHAR(39)&amp;"!r2c"&amp;$C1484,0),variables,2,0)</f>
        <v>10980</v>
      </c>
      <c r="H1484" s="50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0.08</v>
      </c>
    </row>
    <row r="1485" spans="1:8" x14ac:dyDescent="0.3">
      <c r="A1485" s="47" t="s">
        <v>297</v>
      </c>
      <c r="B1485" s="47">
        <f t="shared" si="2934"/>
        <v>14</v>
      </c>
      <c r="C1485" s="47">
        <f t="shared" si="2961"/>
        <v>54</v>
      </c>
      <c r="E1485" s="47">
        <f t="shared" ref="E1485" si="3039">plan_id</f>
        <v>25</v>
      </c>
      <c r="F1485" s="47">
        <f t="shared" ca="1" si="2973"/>
        <v>2011</v>
      </c>
      <c r="G1485" s="47">
        <f t="shared" ref="G1485" ca="1" si="3040">VLOOKUP(INDIRECT(CHAR(39)&amp;$A1485&amp;CHAR(39)&amp;"!r2c"&amp;$C1485,0),variables,2,0)</f>
        <v>10981</v>
      </c>
      <c r="H1485" s="50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0.20599999999999999</v>
      </c>
    </row>
    <row r="1486" spans="1:8" x14ac:dyDescent="0.3">
      <c r="A1486" s="47" t="s">
        <v>297</v>
      </c>
      <c r="B1486" s="47">
        <f t="shared" si="2934"/>
        <v>14</v>
      </c>
      <c r="C1486" s="47">
        <f t="shared" si="2961"/>
        <v>55</v>
      </c>
      <c r="E1486" s="47">
        <f t="shared" ref="E1486" si="3041">plan_id</f>
        <v>25</v>
      </c>
      <c r="F1486" s="47">
        <f t="shared" ca="1" si="2973"/>
        <v>2011</v>
      </c>
      <c r="G1486" s="47">
        <f t="shared" ref="G1486" ca="1" si="3042">VLOOKUP(INDIRECT(CHAR(39)&amp;$A1486&amp;CHAR(39)&amp;"!r2c"&amp;$C1486,0),variables,2,0)</f>
        <v>10706</v>
      </c>
      <c r="H1486" s="50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1.0759541634591989E-3</v>
      </c>
    </row>
    <row r="1487" spans="1:8" x14ac:dyDescent="0.3">
      <c r="A1487" s="47" t="s">
        <v>297</v>
      </c>
      <c r="B1487" s="47">
        <f t="shared" si="2934"/>
        <v>14</v>
      </c>
      <c r="C1487" s="47">
        <f t="shared" si="2961"/>
        <v>56</v>
      </c>
      <c r="E1487" s="47">
        <f t="shared" ref="E1487" si="3043">plan_id</f>
        <v>25</v>
      </c>
      <c r="F1487" s="47">
        <f t="shared" ca="1" si="2973"/>
        <v>2011</v>
      </c>
      <c r="G1487" s="47">
        <f t="shared" ref="G1487" ca="1" si="3044">VLOOKUP(INDIRECT(CHAR(39)&amp;$A1487&amp;CHAR(39)&amp;"!r2c"&amp;$C1487,0),variables,2,0)</f>
        <v>10983</v>
      </c>
      <c r="H1487" s="50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Yes</v>
      </c>
    </row>
    <row r="1488" spans="1:8" x14ac:dyDescent="0.3">
      <c r="A1488" s="47" t="s">
        <v>297</v>
      </c>
      <c r="B1488" s="47">
        <f t="shared" si="2934"/>
        <v>14</v>
      </c>
      <c r="C1488" s="47">
        <f t="shared" si="2961"/>
        <v>57</v>
      </c>
      <c r="E1488" s="47">
        <f t="shared" ref="E1488" si="3045">plan_id</f>
        <v>25</v>
      </c>
      <c r="F1488" s="47">
        <f t="shared" ca="1" si="2973"/>
        <v>2011</v>
      </c>
      <c r="G1488" s="47">
        <f t="shared" ref="G1488" ca="1" si="3046">VLOOKUP(INDIRECT(CHAR(39)&amp;$A1488&amp;CHAR(39)&amp;"!r2c"&amp;$C1488,0),variables,2,0)</f>
        <v>10989</v>
      </c>
      <c r="H1488" s="50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6762149000</v>
      </c>
    </row>
    <row r="1489" spans="1:8" x14ac:dyDescent="0.3">
      <c r="A1489" s="47" t="s">
        <v>297</v>
      </c>
      <c r="B1489" s="47">
        <f t="shared" si="2934"/>
        <v>14</v>
      </c>
      <c r="C1489" s="47">
        <f t="shared" si="2961"/>
        <v>58</v>
      </c>
      <c r="E1489" s="47">
        <f t="shared" ref="E1489" si="3047">plan_id</f>
        <v>25</v>
      </c>
      <c r="F1489" s="47">
        <f t="shared" ca="1" si="2973"/>
        <v>2011</v>
      </c>
      <c r="G1489" s="47">
        <f t="shared" ref="G1489" ca="1" si="3048">VLOOKUP(INDIRECT(CHAR(39)&amp;$A1489&amp;CHAR(39)&amp;"!r2c"&amp;$C1489,0),variables,2,0)</f>
        <v>10990</v>
      </c>
      <c r="H1489" s="50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10919047000</v>
      </c>
    </row>
    <row r="1490" spans="1:8" x14ac:dyDescent="0.3">
      <c r="A1490" s="47" t="s">
        <v>297</v>
      </c>
      <c r="B1490" s="47">
        <f t="shared" si="2934"/>
        <v>14</v>
      </c>
      <c r="C1490" s="47">
        <f t="shared" si="2961"/>
        <v>59</v>
      </c>
      <c r="E1490" s="47">
        <f t="shared" ref="E1490" si="3049">plan_id</f>
        <v>25</v>
      </c>
      <c r="F1490" s="47">
        <f t="shared" ca="1" si="2973"/>
        <v>2011</v>
      </c>
      <c r="G1490" s="47">
        <f t="shared" ref="G1490" ca="1" si="3050">VLOOKUP(INDIRECT(CHAR(39)&amp;$A1490&amp;CHAR(39)&amp;"!r2c"&amp;$C1490,0),variables,2,0)</f>
        <v>10991</v>
      </c>
      <c r="H1490" s="50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4156898000</v>
      </c>
    </row>
    <row r="1491" spans="1:8" x14ac:dyDescent="0.3">
      <c r="A1491" s="47" t="s">
        <v>297</v>
      </c>
      <c r="B1491" s="47">
        <f t="shared" si="2934"/>
        <v>14</v>
      </c>
      <c r="C1491" s="47">
        <f t="shared" si="2961"/>
        <v>60</v>
      </c>
      <c r="E1491" s="47">
        <f t="shared" ref="E1491" si="3051">plan_id</f>
        <v>25</v>
      </c>
      <c r="F1491" s="47">
        <f t="shared" ca="1" si="2973"/>
        <v>2011</v>
      </c>
      <c r="G1491" s="47">
        <f t="shared" ref="G1491" ca="1" si="3052">VLOOKUP(INDIRECT(CHAR(39)&amp;$A1491&amp;CHAR(39)&amp;"!r2c"&amp;$C1491,0),variables,2,0)</f>
        <v>10992</v>
      </c>
      <c r="H1491" s="50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0.61899999999999999</v>
      </c>
    </row>
    <row r="1492" spans="1:8" x14ac:dyDescent="0.3">
      <c r="A1492" s="47" t="s">
        <v>297</v>
      </c>
      <c r="B1492" s="47">
        <f t="shared" si="2934"/>
        <v>14</v>
      </c>
      <c r="C1492" s="47">
        <f t="shared" si="2961"/>
        <v>61</v>
      </c>
      <c r="E1492" s="47">
        <f t="shared" ref="E1492" si="3053">plan_id</f>
        <v>25</v>
      </c>
      <c r="F1492" s="47">
        <f t="shared" ca="1" si="2973"/>
        <v>2011</v>
      </c>
      <c r="G1492" s="47">
        <f t="shared" ref="G1492" ca="1" si="3054">VLOOKUP(INDIRECT(CHAR(39)&amp;$A1492&amp;CHAR(39)&amp;"!r2c"&amp;$C1492,0),variables,2,0)</f>
        <v>10993</v>
      </c>
      <c r="H1492" s="50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1559938000</v>
      </c>
    </row>
    <row r="1493" spans="1:8" x14ac:dyDescent="0.3">
      <c r="A1493" s="47" t="s">
        <v>297</v>
      </c>
      <c r="B1493" s="47">
        <f t="shared" si="2934"/>
        <v>14</v>
      </c>
      <c r="C1493" s="47">
        <f t="shared" si="2961"/>
        <v>62</v>
      </c>
      <c r="E1493" s="47">
        <f t="shared" ref="E1493" si="3055">plan_id</f>
        <v>25</v>
      </c>
      <c r="F1493" s="47">
        <f t="shared" ca="1" si="2973"/>
        <v>2011</v>
      </c>
      <c r="G1493" s="47">
        <f t="shared" ref="G1493" ca="1" si="3056">VLOOKUP(INDIRECT(CHAR(39)&amp;$A1493&amp;CHAR(39)&amp;"!r2c"&amp;$C1493,0),variables,2,0)</f>
        <v>10801</v>
      </c>
      <c r="H1493" s="50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102000</v>
      </c>
    </row>
    <row r="1494" spans="1:8" x14ac:dyDescent="0.3">
      <c r="A1494" s="47" t="s">
        <v>297</v>
      </c>
      <c r="B1494" s="47">
        <f t="shared" si="2934"/>
        <v>14</v>
      </c>
      <c r="C1494" s="47">
        <f t="shared" si="2961"/>
        <v>63</v>
      </c>
      <c r="E1494" s="47">
        <f t="shared" ref="E1494" si="3057">plan_id</f>
        <v>25</v>
      </c>
      <c r="F1494" s="47">
        <f t="shared" ca="1" si="2973"/>
        <v>2011</v>
      </c>
      <c r="G1494" s="47">
        <f t="shared" ref="G1494" ca="1" si="3058">VLOOKUP(INDIRECT(CHAR(39)&amp;$A1494&amp;CHAR(39)&amp;"!r2c"&amp;$C1494,0),variables,2,0)</f>
        <v>10802</v>
      </c>
      <c r="H1494" s="50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8116000</v>
      </c>
    </row>
    <row r="1495" spans="1:8" x14ac:dyDescent="0.3">
      <c r="A1495" s="47" t="s">
        <v>297</v>
      </c>
      <c r="B1495" s="47">
        <f t="shared" si="2934"/>
        <v>14</v>
      </c>
      <c r="C1495" s="47">
        <f t="shared" si="2961"/>
        <v>64</v>
      </c>
      <c r="E1495" s="47">
        <f t="shared" ref="E1495" si="3059">plan_id</f>
        <v>25</v>
      </c>
      <c r="F1495" s="47">
        <f t="shared" ca="1" si="2973"/>
        <v>2011</v>
      </c>
      <c r="G1495" s="47">
        <f t="shared" ref="G1495" ca="1" si="3060">VLOOKUP(INDIRECT(CHAR(39)&amp;$A1495&amp;CHAR(39)&amp;"!r2c"&amp;$C1495,0),variables,2,0)</f>
        <v>10803</v>
      </c>
      <c r="H1495" s="50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3">
      <c r="A1496" s="47" t="s">
        <v>297</v>
      </c>
      <c r="B1496" s="47">
        <f t="shared" si="2934"/>
        <v>14</v>
      </c>
      <c r="C1496" s="47">
        <f t="shared" si="2961"/>
        <v>65</v>
      </c>
      <c r="E1496" s="47">
        <f t="shared" ref="E1496" si="3061">plan_id</f>
        <v>25</v>
      </c>
      <c r="F1496" s="47">
        <f t="shared" ca="1" si="2973"/>
        <v>2011</v>
      </c>
      <c r="G1496" s="47">
        <f t="shared" ref="G1496" ca="1" si="3062">VLOOKUP(INDIRECT(CHAR(39)&amp;$A1496&amp;CHAR(39)&amp;"!r2c"&amp;$C1496,0),variables,2,0)</f>
        <v>10804</v>
      </c>
      <c r="H1496" s="50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3">
      <c r="A1497" s="47" t="s">
        <v>297</v>
      </c>
      <c r="B1497" s="47">
        <f t="shared" si="2934"/>
        <v>14</v>
      </c>
      <c r="C1497" s="47">
        <f t="shared" si="2961"/>
        <v>66</v>
      </c>
      <c r="E1497" s="47">
        <f t="shared" ref="E1497" si="3063">plan_id</f>
        <v>25</v>
      </c>
      <c r="F1497" s="47">
        <f t="shared" ca="1" si="2973"/>
        <v>2011</v>
      </c>
      <c r="G1497" s="47">
        <f t="shared" ref="G1497" ca="1" si="3064">VLOOKUP(INDIRECT(CHAR(39)&amp;$A1497&amp;CHAR(39)&amp;"!r2c"&amp;$C1497,0),variables,2,0)</f>
        <v>10805</v>
      </c>
      <c r="H1497" s="50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3">
      <c r="A1498" s="47" t="s">
        <v>297</v>
      </c>
      <c r="B1498" s="47">
        <f t="shared" ref="B1498" si="3065">B1433+1</f>
        <v>14</v>
      </c>
      <c r="C1498" s="47">
        <f t="shared" si="2961"/>
        <v>67</v>
      </c>
      <c r="E1498" s="47">
        <f t="shared" ref="E1498" si="3066">plan_id</f>
        <v>25</v>
      </c>
      <c r="F1498" s="47">
        <f t="shared" ca="1" si="2973"/>
        <v>2011</v>
      </c>
      <c r="G1498" s="47">
        <f t="shared" ref="G1498" ca="1" si="3067">VLOOKUP(INDIRECT(CHAR(39)&amp;$A1498&amp;CHAR(39)&amp;"!r2c"&amp;$C1498,0),variables,2,0)</f>
        <v>10806</v>
      </c>
      <c r="H1498" s="50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-177000</v>
      </c>
    </row>
    <row r="1499" spans="1:8" x14ac:dyDescent="0.3">
      <c r="A1499" s="47" t="s">
        <v>297</v>
      </c>
      <c r="B1499" s="47">
        <f>B1498</f>
        <v>14</v>
      </c>
      <c r="C1499" s="47">
        <f t="shared" si="2961"/>
        <v>68</v>
      </c>
      <c r="E1499" s="47">
        <f t="shared" ref="E1499" si="3068">plan_id</f>
        <v>25</v>
      </c>
      <c r="F1499" s="47">
        <f t="shared" ca="1" si="2973"/>
        <v>2011</v>
      </c>
      <c r="G1499" s="47">
        <f t="shared" ref="G1499" ca="1" si="3069">VLOOKUP(INDIRECT(CHAR(39)&amp;$A1499&amp;CHAR(39)&amp;"!r2c"&amp;$C1499,0),variables,2,0)</f>
        <v>10807</v>
      </c>
      <c r="H1499" s="50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-5764000</v>
      </c>
    </row>
    <row r="1500" spans="1:8" x14ac:dyDescent="0.3">
      <c r="A1500" s="47" t="s">
        <v>297</v>
      </c>
      <c r="B1500" s="47">
        <f t="shared" ref="B1500:B1524" si="3070">B1499</f>
        <v>14</v>
      </c>
      <c r="C1500" s="47">
        <f t="shared" si="2961"/>
        <v>69</v>
      </c>
      <c r="E1500" s="47">
        <f t="shared" ref="E1500" si="3071">plan_id</f>
        <v>25</v>
      </c>
      <c r="F1500" s="47">
        <f t="shared" ca="1" si="2973"/>
        <v>2011</v>
      </c>
      <c r="G1500" s="47">
        <f t="shared" ref="G1500" ca="1" si="3072">VLOOKUP(INDIRECT(CHAR(39)&amp;$A1500&amp;CHAR(39)&amp;"!r2c"&amp;$C1500,0),variables,2,0)</f>
        <v>10808</v>
      </c>
      <c r="H1500" s="50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7784000</v>
      </c>
    </row>
    <row r="1501" spans="1:8" x14ac:dyDescent="0.3">
      <c r="A1501" s="47" t="s">
        <v>297</v>
      </c>
      <c r="B1501" s="47">
        <f t="shared" si="3070"/>
        <v>14</v>
      </c>
      <c r="C1501" s="47">
        <f t="shared" si="2961"/>
        <v>70</v>
      </c>
      <c r="E1501" s="47">
        <f t="shared" ref="E1501" si="3073">plan_id</f>
        <v>25</v>
      </c>
      <c r="F1501" s="47">
        <f t="shared" ca="1" si="2973"/>
        <v>2011</v>
      </c>
      <c r="G1501" s="47">
        <f t="shared" ref="G1501" ca="1" si="3074">VLOOKUP(INDIRECT(CHAR(39)&amp;$A1501&amp;CHAR(39)&amp;"!r2c"&amp;$C1501,0),variables,2,0)</f>
        <v>10809</v>
      </c>
      <c r="H1501" s="50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3">
      <c r="A1502" s="47" t="s">
        <v>297</v>
      </c>
      <c r="B1502" s="47">
        <f t="shared" si="3070"/>
        <v>14</v>
      </c>
      <c r="C1502" s="47">
        <f t="shared" si="2961"/>
        <v>71</v>
      </c>
      <c r="E1502" s="47">
        <f t="shared" ref="E1502" si="3075">plan_id</f>
        <v>25</v>
      </c>
      <c r="F1502" s="47">
        <f t="shared" ca="1" si="2973"/>
        <v>2011</v>
      </c>
      <c r="G1502" s="47">
        <f t="shared" ref="G1502" ca="1" si="3076">VLOOKUP(INDIRECT(CHAR(39)&amp;$A1502&amp;CHAR(39)&amp;"!r2c"&amp;$C1502,0),variables,2,0)</f>
        <v>10810</v>
      </c>
      <c r="H1502" s="50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0</v>
      </c>
    </row>
    <row r="1503" spans="1:8" x14ac:dyDescent="0.3">
      <c r="A1503" s="47" t="s">
        <v>297</v>
      </c>
      <c r="B1503" s="47">
        <f t="shared" si="3070"/>
        <v>14</v>
      </c>
      <c r="C1503" s="47">
        <f t="shared" si="2961"/>
        <v>72</v>
      </c>
      <c r="E1503" s="47">
        <f t="shared" ref="E1503" si="3077">plan_id</f>
        <v>25</v>
      </c>
      <c r="F1503" s="47">
        <f t="shared" ca="1" si="2973"/>
        <v>2011</v>
      </c>
      <c r="G1503" s="47">
        <f t="shared" ref="G1503" ca="1" si="3078">VLOOKUP(INDIRECT(CHAR(39)&amp;$A1503&amp;CHAR(39)&amp;"!r2c"&amp;$C1503,0),variables,2,0)</f>
        <v>10811</v>
      </c>
      <c r="H1503" s="50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3">
      <c r="A1504" s="47" t="s">
        <v>297</v>
      </c>
      <c r="B1504" s="47">
        <f t="shared" si="3070"/>
        <v>14</v>
      </c>
      <c r="C1504" s="47">
        <f t="shared" si="2961"/>
        <v>73</v>
      </c>
      <c r="E1504" s="47">
        <f t="shared" ref="E1504" si="3079">plan_id</f>
        <v>25</v>
      </c>
      <c r="F1504" s="47">
        <f t="shared" ca="1" si="2973"/>
        <v>2011</v>
      </c>
      <c r="G1504" s="47">
        <f t="shared" ref="G1504" ca="1" si="3080">VLOOKUP(INDIRECT(CHAR(39)&amp;$A1504&amp;CHAR(39)&amp;"!r2c"&amp;$C1504,0),variables,2,0)</f>
        <v>10812</v>
      </c>
      <c r="H1504" s="50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3">
      <c r="A1505" s="47" t="s">
        <v>297</v>
      </c>
      <c r="B1505" s="47">
        <f t="shared" si="3070"/>
        <v>14</v>
      </c>
      <c r="C1505" s="47">
        <f t="shared" si="2961"/>
        <v>74</v>
      </c>
      <c r="E1505" s="47">
        <f t="shared" ref="E1505" si="3081">plan_id</f>
        <v>25</v>
      </c>
      <c r="F1505" s="47">
        <f t="shared" ca="1" si="2973"/>
        <v>2011</v>
      </c>
      <c r="G1505" s="47">
        <f t="shared" ref="G1505" ca="1" si="3082">VLOOKUP(INDIRECT(CHAR(39)&amp;$A1505&amp;CHAR(39)&amp;"!r2c"&amp;$C1505,0),variables,2,0)</f>
        <v>10813</v>
      </c>
      <c r="H1505" s="50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3">
      <c r="A1506" s="47" t="s">
        <v>297</v>
      </c>
      <c r="B1506" s="47">
        <f t="shared" si="3070"/>
        <v>14</v>
      </c>
      <c r="C1506" s="47">
        <f t="shared" si="2961"/>
        <v>75</v>
      </c>
      <c r="E1506" s="47">
        <f t="shared" ref="E1506" si="3083">plan_id</f>
        <v>25</v>
      </c>
      <c r="F1506" s="47">
        <f t="shared" ca="1" si="2973"/>
        <v>2011</v>
      </c>
      <c r="G1506" s="47">
        <f t="shared" ref="G1506" ca="1" si="3084">VLOOKUP(INDIRECT(CHAR(39)&amp;$A1506&amp;CHAR(39)&amp;"!r2c"&amp;$C1506,0),variables,2,0)</f>
        <v>10814</v>
      </c>
      <c r="H1506" s="50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x14ac:dyDescent="0.3">
      <c r="A1507" s="47" t="s">
        <v>297</v>
      </c>
      <c r="B1507" s="47">
        <f t="shared" si="3070"/>
        <v>14</v>
      </c>
      <c r="C1507" s="47">
        <f t="shared" si="2961"/>
        <v>76</v>
      </c>
      <c r="E1507" s="47">
        <f t="shared" ref="E1507" si="3085">plan_id</f>
        <v>25</v>
      </c>
      <c r="F1507" s="47">
        <f t="shared" ca="1" si="2973"/>
        <v>2011</v>
      </c>
      <c r="G1507" s="47">
        <f t="shared" ref="G1507" ca="1" si="3086">VLOOKUP(INDIRECT(CHAR(39)&amp;$A1507&amp;CHAR(39)&amp;"!r2c"&amp;$C1507,0),variables,2,0)</f>
        <v>10815</v>
      </c>
      <c r="H1507" s="50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39980000</v>
      </c>
    </row>
    <row r="1508" spans="1:8" x14ac:dyDescent="0.3">
      <c r="A1508" s="47" t="s">
        <v>297</v>
      </c>
      <c r="B1508" s="47">
        <f t="shared" si="3070"/>
        <v>14</v>
      </c>
      <c r="C1508" s="47">
        <f t="shared" si="2961"/>
        <v>77</v>
      </c>
      <c r="E1508" s="47">
        <f t="shared" ref="E1508" si="3087">plan_id</f>
        <v>25</v>
      </c>
      <c r="F1508" s="47">
        <f t="shared" ca="1" si="2973"/>
        <v>2011</v>
      </c>
      <c r="G1508" s="47">
        <f t="shared" ref="G1508" ca="1" si="3088">VLOOKUP(INDIRECT(CHAR(39)&amp;$A1508&amp;CHAR(39)&amp;"!r2c"&amp;$C1508,0),variables,2,0)</f>
        <v>10816</v>
      </c>
      <c r="H1508" s="50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13845000</v>
      </c>
    </row>
    <row r="1509" spans="1:8" x14ac:dyDescent="0.3">
      <c r="A1509" s="47" t="s">
        <v>297</v>
      </c>
      <c r="B1509" s="47">
        <f t="shared" si="3070"/>
        <v>14</v>
      </c>
      <c r="C1509" s="47">
        <f t="shared" si="2961"/>
        <v>78</v>
      </c>
      <c r="E1509" s="47">
        <f t="shared" ref="E1509" si="3089">plan_id</f>
        <v>25</v>
      </c>
      <c r="F1509" s="47">
        <f t="shared" ca="1" si="2973"/>
        <v>2011</v>
      </c>
      <c r="G1509" s="47">
        <f t="shared" ref="G1509" ca="1" si="3090">VLOOKUP(INDIRECT(CHAR(39)&amp;$A1509&amp;CHAR(39)&amp;"!r2c"&amp;$C1509,0),variables,2,0)</f>
        <v>10817</v>
      </c>
      <c r="H1509" s="50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3">
      <c r="A1510" s="47" t="s">
        <v>297</v>
      </c>
      <c r="B1510" s="47">
        <f t="shared" si="3070"/>
        <v>14</v>
      </c>
      <c r="C1510" s="47">
        <f t="shared" si="2961"/>
        <v>79</v>
      </c>
      <c r="E1510" s="47">
        <f t="shared" ref="E1510" si="3091">plan_id</f>
        <v>25</v>
      </c>
      <c r="F1510" s="47">
        <f t="shared" ca="1" si="2973"/>
        <v>2011</v>
      </c>
      <c r="G1510" s="47">
        <f t="shared" ref="G1510" ca="1" si="3092">VLOOKUP(INDIRECT(CHAR(39)&amp;$A1510&amp;CHAR(39)&amp;"!r2c"&amp;$C1510,0),variables,2,0)</f>
        <v>10818</v>
      </c>
      <c r="H1510" s="50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x14ac:dyDescent="0.3">
      <c r="A1511" s="47" t="s">
        <v>297</v>
      </c>
      <c r="B1511" s="47">
        <f t="shared" si="3070"/>
        <v>14</v>
      </c>
      <c r="C1511" s="47">
        <f t="shared" ref="C1511:C1574" si="3093">C1420</f>
        <v>80</v>
      </c>
      <c r="E1511" s="47">
        <f t="shared" ref="E1511" si="3094">plan_id</f>
        <v>25</v>
      </c>
      <c r="F1511" s="47">
        <f t="shared" ca="1" si="2973"/>
        <v>2011</v>
      </c>
      <c r="G1511" s="47">
        <f t="shared" ref="G1511" ca="1" si="3095">VLOOKUP(INDIRECT(CHAR(39)&amp;$A1511&amp;CHAR(39)&amp;"!r2c"&amp;$C1511,0),variables,2,0)</f>
        <v>10819</v>
      </c>
      <c r="H1511" s="50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25953000</v>
      </c>
    </row>
    <row r="1512" spans="1:8" x14ac:dyDescent="0.3">
      <c r="A1512" s="47" t="s">
        <v>297</v>
      </c>
      <c r="B1512" s="47">
        <f t="shared" si="3070"/>
        <v>14</v>
      </c>
      <c r="C1512" s="47">
        <f t="shared" si="3093"/>
        <v>81</v>
      </c>
      <c r="E1512" s="47">
        <f t="shared" ref="E1512" si="3096">plan_id</f>
        <v>25</v>
      </c>
      <c r="F1512" s="47">
        <f t="shared" ca="1" si="2973"/>
        <v>2011</v>
      </c>
      <c r="G1512" s="47">
        <f t="shared" ref="G1512" ca="1" si="3097">VLOOKUP(INDIRECT(CHAR(39)&amp;$A1512&amp;CHAR(39)&amp;"!r2c"&amp;$C1512,0),variables,2,0)</f>
        <v>10820</v>
      </c>
      <c r="H1512" s="50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7278000</v>
      </c>
    </row>
    <row r="1513" spans="1:8" x14ac:dyDescent="0.3">
      <c r="A1513" s="47" t="s">
        <v>297</v>
      </c>
      <c r="B1513" s="47">
        <f t="shared" si="3070"/>
        <v>14</v>
      </c>
      <c r="C1513" s="47">
        <f t="shared" si="3093"/>
        <v>82</v>
      </c>
      <c r="E1513" s="47">
        <f t="shared" ref="E1513" si="3098">plan_id</f>
        <v>25</v>
      </c>
      <c r="F1513" s="47">
        <f t="shared" ca="1" si="2973"/>
        <v>2011</v>
      </c>
      <c r="G1513" s="47">
        <f t="shared" ref="G1513" ca="1" si="3099">VLOOKUP(INDIRECT(CHAR(39)&amp;$A1513&amp;CHAR(39)&amp;"!r2c"&amp;$C1513,0),variables,2,0)</f>
        <v>10821</v>
      </c>
      <c r="H1513" s="50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3">
      <c r="A1514" s="47" t="s">
        <v>297</v>
      </c>
      <c r="B1514" s="47">
        <f t="shared" si="3070"/>
        <v>14</v>
      </c>
      <c r="C1514" s="47">
        <f t="shared" si="3093"/>
        <v>83</v>
      </c>
      <c r="E1514" s="47">
        <f t="shared" ref="E1514" si="3100">plan_id</f>
        <v>25</v>
      </c>
      <c r="F1514" s="47">
        <f t="shared" ca="1" si="2973"/>
        <v>2011</v>
      </c>
      <c r="G1514" s="47">
        <f t="shared" ref="G1514" ca="1" si="3101">VLOOKUP(INDIRECT(CHAR(39)&amp;$A1514&amp;CHAR(39)&amp;"!r2c"&amp;$C1514,0),variables,2,0)</f>
        <v>10822</v>
      </c>
      <c r="H1514" s="50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3">
      <c r="A1515" s="47" t="s">
        <v>297</v>
      </c>
      <c r="B1515" s="47">
        <f t="shared" si="3070"/>
        <v>14</v>
      </c>
      <c r="C1515" s="47">
        <f t="shared" si="3093"/>
        <v>84</v>
      </c>
      <c r="E1515" s="47">
        <f t="shared" ref="E1515" si="3102">plan_id</f>
        <v>25</v>
      </c>
      <c r="F1515" s="47">
        <f t="shared" ca="1" si="2973"/>
        <v>2011</v>
      </c>
      <c r="G1515" s="47">
        <f t="shared" ref="G1515" ca="1" si="3103">VLOOKUP(INDIRECT(CHAR(39)&amp;$A1515&amp;CHAR(39)&amp;"!r2c"&amp;$C1515,0),variables,2,0)</f>
        <v>10829</v>
      </c>
      <c r="H1515" s="50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169799000</v>
      </c>
    </row>
    <row r="1516" spans="1:8" x14ac:dyDescent="0.3">
      <c r="A1516" s="47" t="s">
        <v>297</v>
      </c>
      <c r="B1516" s="47">
        <f t="shared" si="3070"/>
        <v>14</v>
      </c>
      <c r="C1516" s="47">
        <f t="shared" si="3093"/>
        <v>85</v>
      </c>
      <c r="E1516" s="47">
        <f t="shared" ref="E1516" si="3104">plan_id</f>
        <v>25</v>
      </c>
      <c r="F1516" s="47">
        <f t="shared" ca="1" si="2973"/>
        <v>2011</v>
      </c>
      <c r="G1516" s="47">
        <f t="shared" ref="G1516" ca="1" si="3105">VLOOKUP(INDIRECT(CHAR(39)&amp;$A1516&amp;CHAR(39)&amp;"!r2c"&amp;$C1516,0),variables,2,0)</f>
        <v>10823</v>
      </c>
      <c r="H1516" s="50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92635000</v>
      </c>
    </row>
    <row r="1517" spans="1:8" x14ac:dyDescent="0.3">
      <c r="A1517" s="47" t="s">
        <v>297</v>
      </c>
      <c r="B1517" s="47">
        <f t="shared" si="3070"/>
        <v>14</v>
      </c>
      <c r="C1517" s="47">
        <f t="shared" si="3093"/>
        <v>86</v>
      </c>
      <c r="E1517" s="47">
        <f t="shared" ref="E1517" si="3106">plan_id</f>
        <v>25</v>
      </c>
      <c r="F1517" s="47">
        <f t="shared" ca="1" si="2973"/>
        <v>2011</v>
      </c>
      <c r="G1517" s="47">
        <f t="shared" ref="G1517" ca="1" si="3107">VLOOKUP(INDIRECT(CHAR(39)&amp;$A1517&amp;CHAR(39)&amp;"!r2c"&amp;$C1517,0),variables,2,0)</f>
        <v>10798</v>
      </c>
      <c r="H1517" s="50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3">
      <c r="A1518" s="47" t="s">
        <v>297</v>
      </c>
      <c r="B1518" s="47">
        <f t="shared" si="3070"/>
        <v>14</v>
      </c>
      <c r="C1518" s="47">
        <f t="shared" si="3093"/>
        <v>87</v>
      </c>
      <c r="E1518" s="47">
        <f t="shared" ref="E1518" si="3108">plan_id</f>
        <v>25</v>
      </c>
      <c r="F1518" s="47">
        <f t="shared" ca="1" si="2973"/>
        <v>2011</v>
      </c>
      <c r="G1518" s="47">
        <f t="shared" ref="G1518" ca="1" si="3109">VLOOKUP(INDIRECT(CHAR(39)&amp;$A1518&amp;CHAR(39)&amp;"!r2c"&amp;$C1518,0),variables,2,0)</f>
        <v>10799</v>
      </c>
      <c r="H1518" s="50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-4482000</v>
      </c>
    </row>
    <row r="1519" spans="1:8" x14ac:dyDescent="0.3">
      <c r="A1519" s="47" t="s">
        <v>297</v>
      </c>
      <c r="B1519" s="47">
        <f t="shared" si="3070"/>
        <v>14</v>
      </c>
      <c r="C1519" s="47">
        <f t="shared" si="3093"/>
        <v>88</v>
      </c>
      <c r="E1519" s="47">
        <f t="shared" ref="E1519" si="3110">plan_id</f>
        <v>25</v>
      </c>
      <c r="F1519" s="47">
        <f t="shared" ca="1" si="2973"/>
        <v>2011</v>
      </c>
      <c r="G1519" s="47">
        <f t="shared" ref="G1519" ca="1" si="3111">VLOOKUP(INDIRECT(CHAR(39)&amp;$A1519&amp;CHAR(39)&amp;"!r2c"&amp;$C1519,0),variables,2,0)</f>
        <v>10800</v>
      </c>
      <c r="H1519" s="50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3">
      <c r="A1520" s="47" t="s">
        <v>297</v>
      </c>
      <c r="B1520" s="47">
        <f t="shared" si="3070"/>
        <v>14</v>
      </c>
      <c r="C1520" s="47">
        <f t="shared" si="3093"/>
        <v>89</v>
      </c>
      <c r="E1520" s="47">
        <f t="shared" ref="E1520" si="3112">plan_id</f>
        <v>25</v>
      </c>
      <c r="F1520" s="47">
        <f t="shared" ca="1" si="2973"/>
        <v>2011</v>
      </c>
      <c r="G1520" s="47">
        <f t="shared" ref="G1520" ca="1" si="3113">VLOOKUP(INDIRECT(CHAR(39)&amp;$A1520&amp;CHAR(39)&amp;"!r2c"&amp;$C1520,0),variables,2,0)</f>
        <v>10824</v>
      </c>
      <c r="H1520" s="50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3">
      <c r="A1521" s="47" t="s">
        <v>297</v>
      </c>
      <c r="B1521" s="47">
        <f t="shared" si="3070"/>
        <v>14</v>
      </c>
      <c r="C1521" s="47">
        <f t="shared" si="3093"/>
        <v>90</v>
      </c>
      <c r="E1521" s="47">
        <f t="shared" ref="E1521" si="3114">plan_id</f>
        <v>25</v>
      </c>
      <c r="F1521" s="47">
        <f t="shared" ca="1" si="2973"/>
        <v>2011</v>
      </c>
      <c r="G1521" s="47">
        <f t="shared" ref="G1521" ca="1" si="3115">VLOOKUP(INDIRECT(CHAR(39)&amp;$A1521&amp;CHAR(39)&amp;"!r2c"&amp;$C1521,0),variables,2,0)</f>
        <v>10825</v>
      </c>
      <c r="H1521" s="50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0</v>
      </c>
    </row>
    <row r="1522" spans="1:8" x14ac:dyDescent="0.3">
      <c r="A1522" s="47" t="s">
        <v>297</v>
      </c>
      <c r="B1522" s="47">
        <f t="shared" si="3070"/>
        <v>14</v>
      </c>
      <c r="C1522" s="47">
        <f t="shared" si="3093"/>
        <v>91</v>
      </c>
      <c r="E1522" s="47">
        <f t="shared" ref="E1522" si="3116">plan_id</f>
        <v>25</v>
      </c>
      <c r="F1522" s="47">
        <f t="shared" ca="1" si="2973"/>
        <v>2011</v>
      </c>
      <c r="G1522" s="47">
        <f t="shared" ref="G1522" ca="1" si="3117">VLOOKUP(INDIRECT(CHAR(39)&amp;$A1522&amp;CHAR(39)&amp;"!r2c"&amp;$C1522,0),variables,2,0)</f>
        <v>10826</v>
      </c>
      <c r="H1522" s="50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0</v>
      </c>
    </row>
    <row r="1523" spans="1:8" x14ac:dyDescent="0.3">
      <c r="A1523" s="47" t="s">
        <v>297</v>
      </c>
      <c r="B1523" s="47">
        <f t="shared" si="3070"/>
        <v>14</v>
      </c>
      <c r="C1523" s="47">
        <f t="shared" si="3093"/>
        <v>92</v>
      </c>
      <c r="E1523" s="47">
        <f t="shared" ref="E1523" si="3118">plan_id</f>
        <v>25</v>
      </c>
      <c r="F1523" s="47">
        <f t="shared" ca="1" si="2973"/>
        <v>2011</v>
      </c>
      <c r="G1523" s="47">
        <f t="shared" ref="G1523" ca="1" si="3119">VLOOKUP(INDIRECT(CHAR(39)&amp;$A1523&amp;CHAR(39)&amp;"!r2c"&amp;$C1523,0),variables,2,0)</f>
        <v>10828</v>
      </c>
      <c r="H1523" s="50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x14ac:dyDescent="0.3">
      <c r="A1524" s="47" t="s">
        <v>297</v>
      </c>
      <c r="B1524" s="47">
        <f t="shared" si="3070"/>
        <v>14</v>
      </c>
      <c r="C1524" s="47">
        <f t="shared" si="3093"/>
        <v>93</v>
      </c>
      <c r="E1524" s="47">
        <f t="shared" ref="E1524" si="3120">plan_id</f>
        <v>25</v>
      </c>
      <c r="F1524" s="47">
        <f t="shared" ca="1" si="2973"/>
        <v>2011</v>
      </c>
      <c r="G1524" s="47">
        <f t="shared" ref="G1524" ca="1" si="3121">VLOOKUP(INDIRECT(CHAR(39)&amp;$A1524&amp;CHAR(39)&amp;"!r2c"&amp;$C1524,0),variables,2,0)</f>
        <v>10827</v>
      </c>
      <c r="H1524" s="50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145039000</v>
      </c>
    </row>
    <row r="1525" spans="1:8" x14ac:dyDescent="0.3">
      <c r="A1525" s="47" t="s">
        <v>297</v>
      </c>
      <c r="B1525" s="47">
        <f t="shared" ref="B1525:B1588" si="3122">B1460+1</f>
        <v>15</v>
      </c>
      <c r="C1525" s="47">
        <f t="shared" si="3093"/>
        <v>3</v>
      </c>
      <c r="E1525" s="47">
        <f t="shared" ref="E1525" si="3123">plan_id</f>
        <v>25</v>
      </c>
      <c r="F1525" s="47">
        <f t="shared" ca="1" si="2973"/>
        <v>2012</v>
      </c>
      <c r="G1525" s="47">
        <f t="shared" ref="G1525" ca="1" si="3124">VLOOKUP(INDIRECT(CHAR(39)&amp;$A1525&amp;CHAR(39)&amp;"!r2c"&amp;$C1525,0),variables,2,0)</f>
        <v>10703</v>
      </c>
      <c r="H1525" s="50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2015</v>
      </c>
    </row>
    <row r="1526" spans="1:8" x14ac:dyDescent="0.3">
      <c r="A1526" s="47" t="s">
        <v>297</v>
      </c>
      <c r="B1526" s="47">
        <f t="shared" si="3122"/>
        <v>15</v>
      </c>
      <c r="C1526" s="47">
        <f t="shared" si="3093"/>
        <v>4</v>
      </c>
      <c r="E1526" s="47">
        <f t="shared" ref="E1526" si="3125">plan_id</f>
        <v>25</v>
      </c>
      <c r="F1526" s="47">
        <f t="shared" ca="1" si="2973"/>
        <v>2012</v>
      </c>
      <c r="G1526" s="47">
        <f t="shared" ref="G1526" ca="1" si="3126">VLOOKUP(INDIRECT(CHAR(39)&amp;$A1526&amp;CHAR(39)&amp;"!r2c"&amp;$C1526,0),variables,2,0)</f>
        <v>10845</v>
      </c>
      <c r="H1526" s="50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Buck Consultants</v>
      </c>
    </row>
    <row r="1527" spans="1:8" x14ac:dyDescent="0.3">
      <c r="A1527" s="47" t="s">
        <v>297</v>
      </c>
      <c r="B1527" s="47">
        <f t="shared" si="3122"/>
        <v>15</v>
      </c>
      <c r="C1527" s="47">
        <f t="shared" si="3093"/>
        <v>5</v>
      </c>
      <c r="E1527" s="47">
        <f t="shared" ref="E1527" si="3127">plan_id</f>
        <v>25</v>
      </c>
      <c r="F1527" s="47">
        <f t="shared" ca="1" si="2973"/>
        <v>2012</v>
      </c>
      <c r="G1527" s="47">
        <f t="shared" ref="G1527" ca="1" si="3128">VLOOKUP(INDIRECT(CHAR(39)&amp;$A1527&amp;CHAR(39)&amp;"!r2c"&amp;$C1527,0),variables,2,0)</f>
        <v>10924</v>
      </c>
      <c r="H1527" s="50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7.4499999999999997E-2</v>
      </c>
    </row>
    <row r="1528" spans="1:8" x14ac:dyDescent="0.3">
      <c r="A1528" s="47" t="s">
        <v>297</v>
      </c>
      <c r="B1528" s="47">
        <f t="shared" si="3122"/>
        <v>15</v>
      </c>
      <c r="C1528" s="47">
        <f t="shared" si="3093"/>
        <v>6</v>
      </c>
      <c r="E1528" s="47">
        <f t="shared" ref="E1528" si="3129">plan_id</f>
        <v>25</v>
      </c>
      <c r="F1528" s="47">
        <f t="shared" ca="1" si="2973"/>
        <v>2012</v>
      </c>
      <c r="G1528" s="47">
        <f t="shared" ref="G1528" ca="1" si="3130">VLOOKUP(INDIRECT(CHAR(39)&amp;$A1528&amp;CHAR(39)&amp;"!r2c"&amp;$C1528,0),variables,2,0)</f>
        <v>10925</v>
      </c>
      <c r="H1528" s="50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2.5700000000000001E-2</v>
      </c>
    </row>
    <row r="1529" spans="1:8" x14ac:dyDescent="0.3">
      <c r="A1529" s="47" t="s">
        <v>297</v>
      </c>
      <c r="B1529" s="47">
        <f t="shared" si="3122"/>
        <v>15</v>
      </c>
      <c r="C1529" s="47">
        <f t="shared" si="3093"/>
        <v>7</v>
      </c>
      <c r="E1529" s="47">
        <f t="shared" ref="E1529" si="3131">plan_id</f>
        <v>25</v>
      </c>
      <c r="F1529" s="47">
        <f t="shared" ca="1" si="2973"/>
        <v>2012</v>
      </c>
      <c r="G1529" s="47">
        <f t="shared" ref="G1529" ca="1" si="3132">VLOOKUP(INDIRECT(CHAR(39)&amp;$A1529&amp;CHAR(39)&amp;"!r2c"&amp;$C1529,0),variables,2,0)</f>
        <v>10926</v>
      </c>
      <c r="H1529" s="50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4.8800000000000003E-2</v>
      </c>
    </row>
    <row r="1530" spans="1:8" x14ac:dyDescent="0.3">
      <c r="A1530" s="47" t="s">
        <v>297</v>
      </c>
      <c r="B1530" s="47">
        <f t="shared" si="3122"/>
        <v>15</v>
      </c>
      <c r="C1530" s="47">
        <f t="shared" si="3093"/>
        <v>8</v>
      </c>
      <c r="E1530" s="47">
        <f t="shared" ref="E1530" si="3133">plan_id</f>
        <v>25</v>
      </c>
      <c r="F1530" s="47">
        <f t="shared" ca="1" si="2973"/>
        <v>2012</v>
      </c>
      <c r="G1530" s="47">
        <f t="shared" ref="G1530" ca="1" si="3134">VLOOKUP(INDIRECT(CHAR(39)&amp;$A1530&amp;CHAR(39)&amp;"!r2c"&amp;$C1530,0),variables,2,0)</f>
        <v>10704</v>
      </c>
      <c r="H1530" s="50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464232000</v>
      </c>
    </row>
    <row r="1531" spans="1:8" x14ac:dyDescent="0.3">
      <c r="A1531" s="47" t="s">
        <v>297</v>
      </c>
      <c r="B1531" s="47">
        <f t="shared" si="3122"/>
        <v>15</v>
      </c>
      <c r="C1531" s="47">
        <f t="shared" si="3093"/>
        <v>9</v>
      </c>
      <c r="E1531" s="47">
        <f t="shared" ref="E1531" si="3135">plan_id</f>
        <v>25</v>
      </c>
      <c r="F1531" s="47">
        <f t="shared" ca="1" si="2973"/>
        <v>2012</v>
      </c>
      <c r="G1531" s="47">
        <f t="shared" ref="G1531" ca="1" si="3136">VLOOKUP(INDIRECT(CHAR(39)&amp;$A1531&amp;CHAR(39)&amp;"!r2c"&amp;$C1531,0),variables,2,0)</f>
        <v>10928</v>
      </c>
      <c r="H1531" s="50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0.20669999999999999</v>
      </c>
    </row>
    <row r="1532" spans="1:8" x14ac:dyDescent="0.3">
      <c r="A1532" s="47" t="s">
        <v>297</v>
      </c>
      <c r="B1532" s="47">
        <f t="shared" si="3122"/>
        <v>15</v>
      </c>
      <c r="C1532" s="47">
        <f t="shared" si="3093"/>
        <v>10</v>
      </c>
      <c r="E1532" s="47">
        <f t="shared" ref="E1532" si="3137">plan_id</f>
        <v>25</v>
      </c>
      <c r="F1532" s="47">
        <f t="shared" ca="1" si="2973"/>
        <v>2012</v>
      </c>
      <c r="G1532" s="47">
        <f t="shared" ref="G1532" ca="1" si="3138">VLOOKUP(INDIRECT(CHAR(39)&amp;$A1532&amp;CHAR(39)&amp;"!r2c"&amp;$C1532,0),variables,2,0)</f>
        <v>10929</v>
      </c>
      <c r="H1532" s="50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0.20669999999999999</v>
      </c>
    </row>
    <row r="1533" spans="1:8" x14ac:dyDescent="0.3">
      <c r="A1533" s="47" t="s">
        <v>297</v>
      </c>
      <c r="B1533" s="47">
        <f t="shared" si="3122"/>
        <v>15</v>
      </c>
      <c r="C1533" s="47">
        <f t="shared" si="3093"/>
        <v>11</v>
      </c>
      <c r="E1533" s="47">
        <f t="shared" ref="E1533" si="3139">plan_id</f>
        <v>25</v>
      </c>
      <c r="F1533" s="47">
        <f t="shared" ca="1" si="2973"/>
        <v>2012</v>
      </c>
      <c r="G1533" s="47">
        <f t="shared" ref="G1533" ca="1" si="3140">VLOOKUP(INDIRECT(CHAR(39)&amp;$A1533&amp;CHAR(39)&amp;"!r2c"&amp;$C1533,0),variables,2,0)</f>
        <v>10930</v>
      </c>
      <c r="H1533" s="50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3">
      <c r="A1534" s="47" t="s">
        <v>297</v>
      </c>
      <c r="B1534" s="47">
        <f t="shared" si="3122"/>
        <v>15</v>
      </c>
      <c r="C1534" s="47">
        <f t="shared" si="3093"/>
        <v>12</v>
      </c>
      <c r="E1534" s="47">
        <f t="shared" ref="E1534" si="3141">plan_id</f>
        <v>25</v>
      </c>
      <c r="F1534" s="47">
        <f t="shared" ca="1" si="2973"/>
        <v>2012</v>
      </c>
      <c r="G1534" s="47">
        <f t="shared" ref="G1534" ca="1" si="3142">VLOOKUP(INDIRECT(CHAR(39)&amp;$A1534&amp;CHAR(39)&amp;"!r2c"&amp;$C1534,0),variables,2,0)</f>
        <v>10705</v>
      </c>
      <c r="H1534" s="50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112703000</v>
      </c>
    </row>
    <row r="1535" spans="1:8" x14ac:dyDescent="0.3">
      <c r="A1535" s="47" t="s">
        <v>297</v>
      </c>
      <c r="B1535" s="47">
        <f t="shared" si="3122"/>
        <v>15</v>
      </c>
      <c r="C1535" s="47">
        <f t="shared" si="3093"/>
        <v>13</v>
      </c>
      <c r="E1535" s="47">
        <f t="shared" ref="E1535" si="3143">plan_id</f>
        <v>25</v>
      </c>
      <c r="F1535" s="47">
        <f t="shared" ca="1" si="2973"/>
        <v>2012</v>
      </c>
      <c r="G1535" s="47">
        <f t="shared" ref="G1535" ca="1" si="3144">VLOOKUP(INDIRECT(CHAR(39)&amp;$A1535&amp;CHAR(39)&amp;"!r2c"&amp;$C1535,0),variables,2,0)</f>
        <v>10842</v>
      </c>
      <c r="H1535" s="50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</row>
    <row r="1536" spans="1:8" x14ac:dyDescent="0.3">
      <c r="A1536" s="47" t="s">
        <v>297</v>
      </c>
      <c r="B1536" s="47">
        <f t="shared" si="3122"/>
        <v>15</v>
      </c>
      <c r="C1536" s="47">
        <f t="shared" si="3093"/>
        <v>14</v>
      </c>
      <c r="E1536" s="47">
        <f t="shared" ref="E1536" si="3145">plan_id</f>
        <v>25</v>
      </c>
      <c r="F1536" s="47">
        <f t="shared" ca="1" si="2973"/>
        <v>2012</v>
      </c>
      <c r="G1536" s="47">
        <f t="shared" ref="G1536" ca="1" si="3146">VLOOKUP(INDIRECT(CHAR(39)&amp;$A1536&amp;CHAR(39)&amp;"!r2c"&amp;$C1536,0),variables,2,0)</f>
        <v>10843</v>
      </c>
      <c r="H1536" s="50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</row>
    <row r="1537" spans="1:8" x14ac:dyDescent="0.3">
      <c r="A1537" s="47" t="s">
        <v>297</v>
      </c>
      <c r="B1537" s="47">
        <f t="shared" si="3122"/>
        <v>15</v>
      </c>
      <c r="C1537" s="47">
        <f t="shared" si="3093"/>
        <v>15</v>
      </c>
      <c r="E1537" s="47">
        <f t="shared" ref="E1537" si="3147">plan_id</f>
        <v>25</v>
      </c>
      <c r="F1537" s="47">
        <f t="shared" ca="1" si="2973"/>
        <v>2012</v>
      </c>
      <c r="G1537" s="47">
        <f t="shared" ref="G1537" ca="1" si="3148">VLOOKUP(INDIRECT(CHAR(39)&amp;$A1537&amp;CHAR(39)&amp;"!r2c"&amp;$C1537,0),variables,2,0)</f>
        <v>10931</v>
      </c>
      <c r="H1537" s="50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0.1661</v>
      </c>
    </row>
    <row r="1538" spans="1:8" x14ac:dyDescent="0.3">
      <c r="A1538" s="47" t="s">
        <v>297</v>
      </c>
      <c r="B1538" s="47">
        <f t="shared" si="3122"/>
        <v>15</v>
      </c>
      <c r="C1538" s="47">
        <f t="shared" si="3093"/>
        <v>16</v>
      </c>
      <c r="E1538" s="47">
        <f t="shared" ref="E1538" si="3149">plan_id</f>
        <v>25</v>
      </c>
      <c r="F1538" s="47">
        <f t="shared" ca="1" si="2973"/>
        <v>2012</v>
      </c>
      <c r="G1538" s="47">
        <f t="shared" ref="G1538" ca="1" si="3150">VLOOKUP(INDIRECT(CHAR(39)&amp;$A1538&amp;CHAR(39)&amp;"!r2c"&amp;$C1538,0),variables,2,0)</f>
        <v>10932</v>
      </c>
      <c r="H1538" s="50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3">
      <c r="A1539" s="47" t="s">
        <v>297</v>
      </c>
      <c r="B1539" s="47">
        <f t="shared" si="3122"/>
        <v>15</v>
      </c>
      <c r="C1539" s="47">
        <f t="shared" si="3093"/>
        <v>17</v>
      </c>
      <c r="E1539" s="47">
        <f t="shared" ref="E1539" si="3151">plan_id</f>
        <v>25</v>
      </c>
      <c r="F1539" s="47">
        <f t="shared" ca="1" si="2973"/>
        <v>2012</v>
      </c>
      <c r="G1539" s="47">
        <f t="shared" ref="G1539" ca="1" si="3152">VLOOKUP(INDIRECT(CHAR(39)&amp;$A1539&amp;CHAR(39)&amp;"!r2c"&amp;$C1539,0),variables,2,0)</f>
        <v>10933</v>
      </c>
      <c r="H1539" s="50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0.2324</v>
      </c>
    </row>
    <row r="1540" spans="1:8" x14ac:dyDescent="0.3">
      <c r="A1540" s="47" t="s">
        <v>297</v>
      </c>
      <c r="B1540" s="47">
        <f t="shared" si="3122"/>
        <v>15</v>
      </c>
      <c r="C1540" s="47">
        <f t="shared" si="3093"/>
        <v>18</v>
      </c>
      <c r="E1540" s="47">
        <f t="shared" ref="E1540" si="3153">plan_id</f>
        <v>25</v>
      </c>
      <c r="F1540" s="47">
        <f t="shared" ca="1" si="2973"/>
        <v>2012</v>
      </c>
      <c r="G1540" s="47">
        <f t="shared" ref="G1540" ca="1" si="3154">VLOOKUP(INDIRECT(CHAR(39)&amp;$A1540&amp;CHAR(39)&amp;"!r2c"&amp;$C1540,0),variables,2,0)</f>
        <v>10934</v>
      </c>
      <c r="H1540" s="50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4.8800000000000003E-2</v>
      </c>
    </row>
    <row r="1541" spans="1:8" x14ac:dyDescent="0.3">
      <c r="A1541" s="47" t="s">
        <v>297</v>
      </c>
      <c r="B1541" s="47">
        <f t="shared" si="3122"/>
        <v>15</v>
      </c>
      <c r="C1541" s="47">
        <f t="shared" si="3093"/>
        <v>19</v>
      </c>
      <c r="E1541" s="47">
        <f t="shared" ref="E1541" si="3155">plan_id</f>
        <v>25</v>
      </c>
      <c r="F1541" s="47">
        <f t="shared" ca="1" si="2973"/>
        <v>2012</v>
      </c>
      <c r="G1541" s="47">
        <f t="shared" ref="G1541" ca="1" si="3156">VLOOKUP(INDIRECT(CHAR(39)&amp;$A1541&amp;CHAR(39)&amp;"!r2c"&amp;$C1541,0),variables,2,0)</f>
        <v>10935</v>
      </c>
      <c r="H1541" s="50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Range</v>
      </c>
    </row>
    <row r="1542" spans="1:8" x14ac:dyDescent="0.3">
      <c r="A1542" s="47" t="s">
        <v>297</v>
      </c>
      <c r="B1542" s="47">
        <f t="shared" si="3122"/>
        <v>15</v>
      </c>
      <c r="C1542" s="47">
        <f t="shared" si="3093"/>
        <v>20</v>
      </c>
      <c r="E1542" s="47">
        <f t="shared" ref="E1542" si="3157">plan_id</f>
        <v>25</v>
      </c>
      <c r="F1542" s="47">
        <f t="shared" ca="1" si="2973"/>
        <v>2012</v>
      </c>
      <c r="G1542" s="47">
        <f t="shared" ref="G1542" ca="1" si="3158">VLOOKUP(INDIRECT(CHAR(39)&amp;$A1542&amp;CHAR(39)&amp;"!r2c"&amp;$C1542,0),variables,2,0)</f>
        <v>10937</v>
      </c>
      <c r="H1542" s="50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3">
      <c r="A1543" s="47" t="s">
        <v>297</v>
      </c>
      <c r="B1543" s="47">
        <f t="shared" si="3122"/>
        <v>15</v>
      </c>
      <c r="C1543" s="47">
        <f t="shared" si="3093"/>
        <v>21</v>
      </c>
      <c r="E1543" s="47">
        <f t="shared" ref="E1543" si="3159">plan_id</f>
        <v>25</v>
      </c>
      <c r="F1543" s="47">
        <f t="shared" ca="1" si="2973"/>
        <v>2012</v>
      </c>
      <c r="G1543" s="47">
        <f t="shared" ref="G1543" ca="1" si="3160">VLOOKUP(INDIRECT(CHAR(39)&amp;$A1543&amp;CHAR(39)&amp;"!r2c"&amp;$C1543,0),variables,2,0)</f>
        <v>10938</v>
      </c>
      <c r="H1543" s="50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3">
      <c r="A1544" s="47" t="s">
        <v>297</v>
      </c>
      <c r="B1544" s="47">
        <f t="shared" si="3122"/>
        <v>15</v>
      </c>
      <c r="C1544" s="47">
        <f t="shared" si="3093"/>
        <v>22</v>
      </c>
      <c r="E1544" s="47">
        <f t="shared" ref="E1544" si="3161">plan_id</f>
        <v>25</v>
      </c>
      <c r="F1544" s="47">
        <f t="shared" ca="1" si="2973"/>
        <v>2012</v>
      </c>
      <c r="G1544" s="47">
        <f t="shared" ref="G1544" ca="1" si="3162">VLOOKUP(INDIRECT(CHAR(39)&amp;$A1544&amp;CHAR(39)&amp;"!r2c"&amp;$C1544,0),variables,2,0)</f>
        <v>11007</v>
      </c>
      <c r="H1544" s="50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Police/Fire members- 2% for 10 years, 2.5% for over 10 years ; Others-  2% for 10 years, 2.25% for next 10 years, and 2.5% for service earned on/after 07/01/86. All service before that at 2%.</v>
      </c>
    </row>
    <row r="1545" spans="1:8" x14ac:dyDescent="0.3">
      <c r="A1545" s="47" t="s">
        <v>297</v>
      </c>
      <c r="B1545" s="47">
        <f t="shared" si="3122"/>
        <v>15</v>
      </c>
      <c r="C1545" s="47">
        <f t="shared" si="3093"/>
        <v>23</v>
      </c>
      <c r="E1545" s="47">
        <f t="shared" ref="E1545" si="3163">plan_id</f>
        <v>25</v>
      </c>
      <c r="F1545" s="47">
        <f t="shared" ref="F1545:F1637" ca="1" si="3164">INDIRECT(CHAR(39)&amp;$A1545&amp;CHAR(39)&amp;"!r"&amp;$B1545&amp;"c2",0)</f>
        <v>2012</v>
      </c>
      <c r="G1545" s="47">
        <f t="shared" ref="G1545" ca="1" si="3165">VLOOKUP(INDIRECT(CHAR(39)&amp;$A1545&amp;CHAR(39)&amp;"!r2c"&amp;$C1545,0),variables,2,0)</f>
        <v>10941</v>
      </c>
      <c r="H1545" s="50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Yes</v>
      </c>
    </row>
    <row r="1546" spans="1:8" x14ac:dyDescent="0.3">
      <c r="A1546" s="47" t="s">
        <v>297</v>
      </c>
      <c r="B1546" s="47">
        <f t="shared" si="3122"/>
        <v>15</v>
      </c>
      <c r="C1546" s="47">
        <f t="shared" si="3093"/>
        <v>24</v>
      </c>
      <c r="E1546" s="47">
        <f t="shared" ref="E1546" si="3166">plan_id</f>
        <v>25</v>
      </c>
      <c r="F1546" s="47">
        <f t="shared" ca="1" si="3164"/>
        <v>2012</v>
      </c>
      <c r="G1546" s="47">
        <f t="shared" ref="G1546" ca="1" si="3167">VLOOKUP(INDIRECT(CHAR(39)&amp;$A1546&amp;CHAR(39)&amp;"!r2c"&amp;$C1546,0),variables,2,0)</f>
        <v>10942</v>
      </c>
      <c r="H1546" s="50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0</v>
      </c>
    </row>
    <row r="1547" spans="1:8" x14ac:dyDescent="0.3">
      <c r="A1547" s="47" t="s">
        <v>297</v>
      </c>
      <c r="B1547" s="47">
        <f t="shared" si="3122"/>
        <v>15</v>
      </c>
      <c r="C1547" s="47">
        <f t="shared" si="3093"/>
        <v>25</v>
      </c>
      <c r="E1547" s="47">
        <f t="shared" ref="E1547" si="3168">plan_id</f>
        <v>25</v>
      </c>
      <c r="F1547" s="47">
        <f t="shared" ca="1" si="3164"/>
        <v>2012</v>
      </c>
      <c r="G1547" s="47">
        <f t="shared" ref="G1547" ca="1" si="3169">VLOOKUP(INDIRECT(CHAR(39)&amp;$A1547&amp;CHAR(39)&amp;"!r2c"&amp;$C1547,0),variables,2,0)</f>
        <v>10701</v>
      </c>
      <c r="H1547" s="50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</v>
      </c>
    </row>
    <row r="1548" spans="1:8" x14ac:dyDescent="0.3">
      <c r="A1548" s="47" t="s">
        <v>297</v>
      </c>
      <c r="B1548" s="47">
        <f t="shared" si="3122"/>
        <v>15</v>
      </c>
      <c r="C1548" s="47">
        <f t="shared" si="3093"/>
        <v>26</v>
      </c>
      <c r="E1548" s="47">
        <f t="shared" ref="E1548" si="3170">plan_id</f>
        <v>25</v>
      </c>
      <c r="F1548" s="47">
        <f t="shared" ca="1" si="3164"/>
        <v>2012</v>
      </c>
      <c r="G1548" s="47">
        <f t="shared" ref="G1548" ca="1" si="3171">VLOOKUP(INDIRECT(CHAR(39)&amp;$A1548&amp;CHAR(39)&amp;"!r2c"&amp;$C1548,0),variables,2,0)</f>
        <v>10702</v>
      </c>
      <c r="H1548" s="50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3">
      <c r="A1549" s="47" t="s">
        <v>297</v>
      </c>
      <c r="B1549" s="47">
        <f t="shared" si="3122"/>
        <v>15</v>
      </c>
      <c r="C1549" s="47">
        <f t="shared" si="3093"/>
        <v>27</v>
      </c>
      <c r="E1549" s="47">
        <f t="shared" ref="E1549" si="3172">plan_id</f>
        <v>25</v>
      </c>
      <c r="F1549" s="47">
        <f t="shared" ca="1" si="3164"/>
        <v>2012</v>
      </c>
      <c r="G1549" s="47">
        <f t="shared" ref="G1549" ca="1" si="3173">VLOOKUP(INDIRECT(CHAR(39)&amp;$A1549&amp;CHAR(39)&amp;"!r2c"&amp;$C1549,0),variables,2,0)</f>
        <v>10943</v>
      </c>
      <c r="H1549" s="50" t="str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 xml:space="preserve">Higher of 10% of base benefits or $50 </v>
      </c>
    </row>
    <row r="1550" spans="1:8" x14ac:dyDescent="0.3">
      <c r="A1550" s="47" t="s">
        <v>297</v>
      </c>
      <c r="B1550" s="47">
        <f t="shared" si="3122"/>
        <v>15</v>
      </c>
      <c r="C1550" s="47">
        <f t="shared" si="3093"/>
        <v>28</v>
      </c>
      <c r="E1550" s="47">
        <f t="shared" ref="E1550" si="3174">plan_id</f>
        <v>25</v>
      </c>
      <c r="F1550" s="47">
        <f t="shared" ca="1" si="3164"/>
        <v>2012</v>
      </c>
      <c r="G1550" s="47">
        <f t="shared" ref="G1550" ca="1" si="3175">VLOOKUP(INDIRECT(CHAR(39)&amp;$A1550&amp;CHAR(39)&amp;"!r2c"&amp;$C1550,0),variables,2,0)</f>
        <v>10944</v>
      </c>
      <c r="H1550" s="50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</row>
    <row r="1551" spans="1:8" x14ac:dyDescent="0.3">
      <c r="A1551" s="47" t="s">
        <v>297</v>
      </c>
      <c r="B1551" s="47">
        <f t="shared" si="3122"/>
        <v>15</v>
      </c>
      <c r="C1551" s="47">
        <f t="shared" si="3093"/>
        <v>29</v>
      </c>
      <c r="E1551" s="47">
        <f t="shared" ref="E1551" si="3176">plan_id</f>
        <v>25</v>
      </c>
      <c r="F1551" s="47">
        <f t="shared" ca="1" si="3164"/>
        <v>2012</v>
      </c>
      <c r="G1551" s="47">
        <f t="shared" ref="G1551" ca="1" si="3177">VLOOKUP(INDIRECT(CHAR(39)&amp;$A1551&amp;CHAR(39)&amp;"!r2c"&amp;$C1551,0),variables,2,0)</f>
        <v>10945</v>
      </c>
      <c r="H1551" s="50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x14ac:dyDescent="0.3">
      <c r="A1552" s="47" t="s">
        <v>297</v>
      </c>
      <c r="B1552" s="47">
        <f t="shared" si="3122"/>
        <v>15</v>
      </c>
      <c r="C1552" s="47">
        <f t="shared" si="3093"/>
        <v>30</v>
      </c>
      <c r="E1552" s="47">
        <f t="shared" ref="E1552" si="3178">plan_id</f>
        <v>25</v>
      </c>
      <c r="F1552" s="47">
        <f t="shared" ca="1" si="3164"/>
        <v>2012</v>
      </c>
      <c r="G1552" s="47">
        <f t="shared" ref="G1552" ca="1" si="3179">VLOOKUP(INDIRECT(CHAR(39)&amp;$A1552&amp;CHAR(39)&amp;"!r2c"&amp;$C1552,0),variables,2,0)</f>
        <v>10947</v>
      </c>
      <c r="H1552" s="50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</row>
    <row r="1553" spans="1:8" x14ac:dyDescent="0.3">
      <c r="A1553" s="47" t="s">
        <v>297</v>
      </c>
      <c r="B1553" s="47">
        <f t="shared" si="3122"/>
        <v>15</v>
      </c>
      <c r="C1553" s="47">
        <f t="shared" si="3093"/>
        <v>31</v>
      </c>
      <c r="E1553" s="47">
        <f t="shared" ref="E1553" si="3180">plan_id</f>
        <v>25</v>
      </c>
      <c r="F1553" s="47">
        <f t="shared" ca="1" si="3164"/>
        <v>2012</v>
      </c>
      <c r="G1553" s="47">
        <f t="shared" ref="G1553" ca="1" si="3181">VLOOKUP(INDIRECT(CHAR(39)&amp;$A1553&amp;CHAR(39)&amp;"!r2c"&amp;$C1553,0),variables,2,0)</f>
        <v>10948</v>
      </c>
      <c r="H1553" s="50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Yes</v>
      </c>
    </row>
    <row r="1554" spans="1:8" x14ac:dyDescent="0.3">
      <c r="A1554" s="47" t="s">
        <v>297</v>
      </c>
      <c r="B1554" s="47">
        <f t="shared" si="3122"/>
        <v>15</v>
      </c>
      <c r="C1554" s="47">
        <f t="shared" si="3093"/>
        <v>32</v>
      </c>
      <c r="E1554" s="47">
        <f t="shared" ref="E1554" si="3182">plan_id</f>
        <v>25</v>
      </c>
      <c r="F1554" s="47">
        <f t="shared" ca="1" si="3164"/>
        <v>2012</v>
      </c>
      <c r="G1554" s="47">
        <f t="shared" ref="G1554" ca="1" si="3183">VLOOKUP(INDIRECT(CHAR(39)&amp;$A1554&amp;CHAR(39)&amp;"!r2c"&amp;$C1554,0),variables,2,0)</f>
        <v>10949</v>
      </c>
      <c r="H1554" s="50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x14ac:dyDescent="0.3">
      <c r="A1555" s="47" t="s">
        <v>297</v>
      </c>
      <c r="B1555" s="47">
        <f t="shared" si="3122"/>
        <v>15</v>
      </c>
      <c r="C1555" s="47">
        <f t="shared" si="3093"/>
        <v>33</v>
      </c>
      <c r="E1555" s="47">
        <f t="shared" ref="E1555" si="3184">plan_id</f>
        <v>25</v>
      </c>
      <c r="F1555" s="47">
        <f t="shared" ca="1" si="3164"/>
        <v>2012</v>
      </c>
      <c r="G1555" s="47">
        <f t="shared" ref="G1555" ca="1" si="3185">VLOOKUP(INDIRECT(CHAR(39)&amp;$A1555&amp;CHAR(39)&amp;"!r2c"&amp;$C1555,0),variables,2,0)</f>
        <v>10951</v>
      </c>
      <c r="H1555" s="50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No</v>
      </c>
    </row>
    <row r="1556" spans="1:8" x14ac:dyDescent="0.3">
      <c r="A1556" s="47" t="s">
        <v>297</v>
      </c>
      <c r="B1556" s="47">
        <f t="shared" si="3122"/>
        <v>15</v>
      </c>
      <c r="C1556" s="47">
        <f t="shared" si="3093"/>
        <v>34</v>
      </c>
      <c r="E1556" s="47">
        <f t="shared" ref="E1556" si="3186">plan_id</f>
        <v>25</v>
      </c>
      <c r="F1556" s="47">
        <f t="shared" ca="1" si="3164"/>
        <v>2012</v>
      </c>
      <c r="G1556" s="47">
        <f t="shared" ref="G1556" ca="1" si="3187">VLOOKUP(INDIRECT(CHAR(39)&amp;$A1556&amp;CHAR(39)&amp;"!r2c"&amp;$C1556,0),variables,2,0)</f>
        <v>10950</v>
      </c>
      <c r="H1556" s="50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Yes</v>
      </c>
    </row>
    <row r="1557" spans="1:8" x14ac:dyDescent="0.3">
      <c r="A1557" s="47" t="s">
        <v>297</v>
      </c>
      <c r="B1557" s="47">
        <f t="shared" si="3122"/>
        <v>15</v>
      </c>
      <c r="C1557" s="47">
        <f t="shared" si="3093"/>
        <v>35</v>
      </c>
      <c r="E1557" s="47">
        <f t="shared" ref="E1557" si="3188">plan_id</f>
        <v>25</v>
      </c>
      <c r="F1557" s="47">
        <f t="shared" ca="1" si="3164"/>
        <v>2012</v>
      </c>
      <c r="G1557" s="47">
        <f t="shared" ref="G1557" ca="1" si="3189">VLOOKUP(INDIRECT(CHAR(39)&amp;$A1557&amp;CHAR(39)&amp;"!r2c"&amp;$C1557,0),variables,2,0)</f>
        <v>10954</v>
      </c>
      <c r="H1557" s="50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3.1199999999999999E-2</v>
      </c>
    </row>
    <row r="1558" spans="1:8" x14ac:dyDescent="0.3">
      <c r="A1558" s="47" t="s">
        <v>297</v>
      </c>
      <c r="B1558" s="47">
        <f t="shared" si="3122"/>
        <v>15</v>
      </c>
      <c r="C1558" s="47">
        <f t="shared" si="3093"/>
        <v>36</v>
      </c>
      <c r="E1558" s="47">
        <f t="shared" ref="E1558" si="3190">plan_id</f>
        <v>25</v>
      </c>
      <c r="F1558" s="47">
        <f t="shared" ca="1" si="3164"/>
        <v>2012</v>
      </c>
      <c r="G1558" s="47">
        <f t="shared" ref="G1558" ca="1" si="3191">VLOOKUP(INDIRECT(CHAR(39)&amp;$A1558&amp;CHAR(39)&amp;"!r2c"&amp;$C1558,0),variables,2,0)</f>
        <v>10955</v>
      </c>
      <c r="H1558" s="50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0.08</v>
      </c>
    </row>
    <row r="1559" spans="1:8" x14ac:dyDescent="0.3">
      <c r="A1559" s="47" t="s">
        <v>297</v>
      </c>
      <c r="B1559" s="47">
        <f t="shared" si="3122"/>
        <v>15</v>
      </c>
      <c r="C1559" s="47">
        <f t="shared" si="3093"/>
        <v>37</v>
      </c>
      <c r="E1559" s="47">
        <f t="shared" ref="E1559" si="3192">plan_id</f>
        <v>25</v>
      </c>
      <c r="F1559" s="47">
        <f t="shared" ca="1" si="3164"/>
        <v>2012</v>
      </c>
      <c r="G1559" s="47">
        <f t="shared" ref="G1559" ca="1" si="3193">VLOOKUP(INDIRECT(CHAR(39)&amp;$A1559&amp;CHAR(39)&amp;"!r2c"&amp;$C1559,0),variables,2,0)</f>
        <v>10956</v>
      </c>
      <c r="H1559" s="50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3.6200000000000003E-2</v>
      </c>
    </row>
    <row r="1560" spans="1:8" x14ac:dyDescent="0.3">
      <c r="A1560" s="47" t="s">
        <v>297</v>
      </c>
      <c r="B1560" s="47">
        <f t="shared" si="3122"/>
        <v>15</v>
      </c>
      <c r="C1560" s="47">
        <f t="shared" si="3093"/>
        <v>38</v>
      </c>
      <c r="E1560" s="47">
        <f t="shared" ref="E1560" si="3194">plan_id</f>
        <v>25</v>
      </c>
      <c r="F1560" s="47">
        <f t="shared" ca="1" si="3164"/>
        <v>2012</v>
      </c>
      <c r="G1560" s="47">
        <f t="shared" ref="G1560" ca="1" si="3195">VLOOKUP(INDIRECT(CHAR(39)&amp;$A1560&amp;CHAR(39)&amp;"!r2c"&amp;$C1560,0),variables,2,0)</f>
        <v>10959</v>
      </c>
      <c r="H1560" s="50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Peace Officer/Firefighter: Merit – 2.75%/yr for the first 4 yrs of employment, 0.5% @ 7 yrs &amp; thereafter; Productivity – 0.5%/yr; Others: Merit grading down – 6%/yr to 2% after 5 yrs; &gt;6 yrs of service - 1.5% to 0%; Productivity – 0.5%/yr</v>
      </c>
    </row>
    <row r="1561" spans="1:8" x14ac:dyDescent="0.3">
      <c r="A1561" s="47" t="s">
        <v>297</v>
      </c>
      <c r="B1561" s="47">
        <f t="shared" si="3122"/>
        <v>15</v>
      </c>
      <c r="C1561" s="47">
        <f t="shared" si="3093"/>
        <v>39</v>
      </c>
      <c r="E1561" s="47">
        <f t="shared" ref="E1561" si="3196">plan_id</f>
        <v>25</v>
      </c>
      <c r="F1561" s="47">
        <f t="shared" ca="1" si="3164"/>
        <v>2012</v>
      </c>
      <c r="G1561" s="47">
        <f t="shared" ref="G1561" ca="1" si="3197">VLOOKUP(INDIRECT(CHAR(39)&amp;$A1561&amp;CHAR(39)&amp;"!r2c"&amp;$C1561,0),variables,2,0)</f>
        <v>10962</v>
      </c>
      <c r="H1561" s="50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 no.114 &amp; 115</v>
      </c>
    </row>
    <row r="1562" spans="1:8" x14ac:dyDescent="0.3">
      <c r="A1562" s="47" t="s">
        <v>297</v>
      </c>
      <c r="B1562" s="47">
        <f t="shared" si="3122"/>
        <v>15</v>
      </c>
      <c r="C1562" s="47">
        <f t="shared" si="3093"/>
        <v>40</v>
      </c>
      <c r="E1562" s="47">
        <f t="shared" ref="E1562" si="3198">plan_id</f>
        <v>25</v>
      </c>
      <c r="F1562" s="47">
        <f t="shared" ca="1" si="3164"/>
        <v>2012</v>
      </c>
      <c r="G1562" s="47">
        <f t="shared" ref="G1562" ca="1" si="3199">VLOOKUP(INDIRECT(CHAR(39)&amp;$A1562&amp;CHAR(39)&amp;"!r2c"&amp;$C1562,0),variables,2,0)</f>
        <v>10964</v>
      </c>
      <c r="H1562" s="50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 no.117 &amp; 118</v>
      </c>
    </row>
    <row r="1563" spans="1:8" x14ac:dyDescent="0.3">
      <c r="A1563" s="47" t="s">
        <v>297</v>
      </c>
      <c r="B1563" s="47">
        <f t="shared" si="3122"/>
        <v>15</v>
      </c>
      <c r="C1563" s="47">
        <f t="shared" si="3093"/>
        <v>41</v>
      </c>
      <c r="E1563" s="47">
        <f t="shared" ref="E1563" si="3200">plan_id</f>
        <v>25</v>
      </c>
      <c r="F1563" s="47">
        <f t="shared" ca="1" si="3164"/>
        <v>2012</v>
      </c>
      <c r="G1563" s="47">
        <f t="shared" ref="G1563" ca="1" si="3201">VLOOKUP(INDIRECT(CHAR(39)&amp;$A1563&amp;CHAR(39)&amp;"!r2c"&amp;$C1563,0),variables,2,0)</f>
        <v>10967</v>
      </c>
      <c r="H1563" s="50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1994 GAM Table</v>
      </c>
    </row>
    <row r="1564" spans="1:8" x14ac:dyDescent="0.3">
      <c r="A1564" s="47" t="s">
        <v>297</v>
      </c>
      <c r="B1564" s="47">
        <f t="shared" si="3122"/>
        <v>15</v>
      </c>
      <c r="C1564" s="47">
        <f t="shared" si="3093"/>
        <v>42</v>
      </c>
      <c r="E1564" s="47">
        <f t="shared" ref="E1564" si="3202">plan_id</f>
        <v>25</v>
      </c>
      <c r="F1564" s="47">
        <f t="shared" ca="1" si="3164"/>
        <v>2012</v>
      </c>
      <c r="G1564" s="47">
        <f t="shared" ref="G1564" ca="1" si="3203">VLOOKUP(INDIRECT(CHAR(39)&amp;$A1564&amp;CHAR(39)&amp;"!r2c"&amp;$C1564,0),variables,2,0)</f>
        <v>10968</v>
      </c>
      <c r="H1564" s="50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1994</v>
      </c>
    </row>
    <row r="1565" spans="1:8" x14ac:dyDescent="0.3">
      <c r="A1565" s="47" t="s">
        <v>297</v>
      </c>
      <c r="B1565" s="47">
        <f t="shared" si="3122"/>
        <v>15</v>
      </c>
      <c r="C1565" s="47">
        <f t="shared" si="3093"/>
        <v>43</v>
      </c>
      <c r="E1565" s="47">
        <f t="shared" ref="E1565" si="3204">plan_id</f>
        <v>25</v>
      </c>
      <c r="F1565" s="47">
        <f t="shared" ca="1" si="3164"/>
        <v>2012</v>
      </c>
      <c r="G1565" s="47">
        <f t="shared" ref="G1565" ca="1" si="3205">VLOOKUP(INDIRECT(CHAR(39)&amp;$A1565&amp;CHAR(39)&amp;"!r2c"&amp;$C1565,0),variables,2,0)</f>
        <v>10969</v>
      </c>
      <c r="H1565" s="50" t="str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2013 using Scale AA for males</v>
      </c>
    </row>
    <row r="1566" spans="1:8" x14ac:dyDescent="0.3">
      <c r="A1566" s="47" t="s">
        <v>297</v>
      </c>
      <c r="B1566" s="47">
        <f t="shared" si="3122"/>
        <v>15</v>
      </c>
      <c r="C1566" s="47">
        <f t="shared" si="3093"/>
        <v>44</v>
      </c>
      <c r="E1566" s="47">
        <f t="shared" ref="E1566" si="3206">plan_id</f>
        <v>25</v>
      </c>
      <c r="F1566" s="47">
        <f t="shared" ca="1" si="3164"/>
        <v>2012</v>
      </c>
      <c r="G1566" s="47">
        <f t="shared" ref="G1566" ca="1" si="3207">VLOOKUP(INDIRECT(CHAR(39)&amp;$A1566&amp;CHAR(39)&amp;"!r2c"&amp;$C1566,0),variables,2,0)</f>
        <v>10970</v>
      </c>
      <c r="H1566" s="50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0</v>
      </c>
    </row>
    <row r="1567" spans="1:8" x14ac:dyDescent="0.3">
      <c r="A1567" s="47" t="s">
        <v>297</v>
      </c>
      <c r="B1567" s="47">
        <f t="shared" si="3122"/>
        <v>15</v>
      </c>
      <c r="C1567" s="47">
        <f t="shared" si="3093"/>
        <v>45</v>
      </c>
      <c r="E1567" s="47">
        <f t="shared" ref="E1567" si="3208">plan_id</f>
        <v>25</v>
      </c>
      <c r="F1567" s="47">
        <f t="shared" ca="1" si="3164"/>
        <v>2012</v>
      </c>
      <c r="G1567" s="47">
        <f t="shared" ref="G1567" ca="1" si="3209">VLOOKUP(INDIRECT(CHAR(39)&amp;$A1567&amp;CHAR(39)&amp;"!r2c"&amp;$C1567,0),variables,2,0)</f>
        <v>10971</v>
      </c>
      <c r="H1567" s="50" t="str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1-year for females</v>
      </c>
    </row>
    <row r="1568" spans="1:8" x14ac:dyDescent="0.3">
      <c r="A1568" s="47" t="s">
        <v>297</v>
      </c>
      <c r="B1568" s="47">
        <f t="shared" si="3122"/>
        <v>15</v>
      </c>
      <c r="C1568" s="47">
        <f t="shared" si="3093"/>
        <v>46</v>
      </c>
      <c r="E1568" s="47">
        <f t="shared" ref="E1568" si="3210">plan_id</f>
        <v>25</v>
      </c>
      <c r="F1568" s="47">
        <f t="shared" ca="1" si="3164"/>
        <v>2012</v>
      </c>
      <c r="G1568" s="47">
        <f t="shared" ref="G1568" ca="1" si="3211">VLOOKUP(INDIRECT(CHAR(39)&amp;$A1568&amp;CHAR(39)&amp;"!r2c"&amp;$C1568,0),variables,2,0)</f>
        <v>10972</v>
      </c>
      <c r="H1568" s="50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dollar, closed</v>
      </c>
    </row>
    <row r="1569" spans="1:8" x14ac:dyDescent="0.3">
      <c r="A1569" s="47" t="s">
        <v>297</v>
      </c>
      <c r="B1569" s="47">
        <f t="shared" si="3122"/>
        <v>15</v>
      </c>
      <c r="C1569" s="47">
        <f t="shared" si="3093"/>
        <v>47</v>
      </c>
      <c r="E1569" s="47">
        <f t="shared" ref="E1569" si="3212">plan_id</f>
        <v>25</v>
      </c>
      <c r="F1569" s="47">
        <f t="shared" ca="1" si="3164"/>
        <v>2012</v>
      </c>
      <c r="G1569" s="47">
        <f t="shared" ref="G1569" ca="1" si="3213">VLOOKUP(INDIRECT(CHAR(39)&amp;$A1569&amp;CHAR(39)&amp;"!r2c"&amp;$C1569,0),variables,2,0)</f>
        <v>10973</v>
      </c>
      <c r="H1569" s="50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18 years</v>
      </c>
    </row>
    <row r="1570" spans="1:8" x14ac:dyDescent="0.3">
      <c r="A1570" s="47" t="s">
        <v>297</v>
      </c>
      <c r="B1570" s="47">
        <f t="shared" si="3122"/>
        <v>15</v>
      </c>
      <c r="C1570" s="47">
        <f t="shared" si="3093"/>
        <v>48</v>
      </c>
      <c r="E1570" s="47">
        <f t="shared" ref="E1570" si="3214">plan_id</f>
        <v>25</v>
      </c>
      <c r="F1570" s="47">
        <f t="shared" ca="1" si="3164"/>
        <v>2012</v>
      </c>
      <c r="G1570" s="47">
        <f t="shared" ref="G1570" ca="1" si="3215">VLOOKUP(INDIRECT(CHAR(39)&amp;$A1570&amp;CHAR(39)&amp;"!r2c"&amp;$C1570,0),variables,2,0)</f>
        <v>10975</v>
      </c>
      <c r="H1570" s="50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EAN</v>
      </c>
    </row>
    <row r="1571" spans="1:8" x14ac:dyDescent="0.3">
      <c r="A1571" s="47" t="s">
        <v>297</v>
      </c>
      <c r="B1571" s="47">
        <f t="shared" si="3122"/>
        <v>15</v>
      </c>
      <c r="C1571" s="47">
        <f t="shared" si="3093"/>
        <v>49</v>
      </c>
      <c r="E1571" s="47">
        <f t="shared" ref="E1571" si="3216">plan_id</f>
        <v>25</v>
      </c>
      <c r="F1571" s="47">
        <f t="shared" ca="1" si="3164"/>
        <v>2012</v>
      </c>
      <c r="G1571" s="47">
        <f t="shared" ref="G1571" ca="1" si="3217">VLOOKUP(INDIRECT(CHAR(39)&amp;$A1571&amp;CHAR(39)&amp;"!r2c"&amp;$C1571,0),variables,2,0)</f>
        <v>10976</v>
      </c>
      <c r="H1571" s="50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0.08</v>
      </c>
    </row>
    <row r="1572" spans="1:8" x14ac:dyDescent="0.3">
      <c r="A1572" s="47" t="s">
        <v>297</v>
      </c>
      <c r="B1572" s="47">
        <f t="shared" si="3122"/>
        <v>15</v>
      </c>
      <c r="C1572" s="47">
        <f t="shared" si="3093"/>
        <v>50</v>
      </c>
      <c r="E1572" s="47">
        <f t="shared" ref="E1572" si="3218">plan_id</f>
        <v>25</v>
      </c>
      <c r="F1572" s="47">
        <f t="shared" ca="1" si="3164"/>
        <v>2012</v>
      </c>
      <c r="G1572" s="47">
        <f t="shared" ref="G1572" ca="1" si="3219">VLOOKUP(INDIRECT(CHAR(39)&amp;$A1572&amp;CHAR(39)&amp;"!r2c"&amp;$C1572,0),variables,2,0)</f>
        <v>10977</v>
      </c>
      <c r="H1572" s="50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</row>
    <row r="1573" spans="1:8" x14ac:dyDescent="0.3">
      <c r="A1573" s="47" t="s">
        <v>297</v>
      </c>
      <c r="B1573" s="47">
        <f t="shared" si="3122"/>
        <v>15</v>
      </c>
      <c r="C1573" s="47">
        <f t="shared" si="3093"/>
        <v>51</v>
      </c>
      <c r="E1573" s="47">
        <f t="shared" ref="E1573" si="3220">plan_id</f>
        <v>25</v>
      </c>
      <c r="F1573" s="47">
        <f t="shared" ca="1" si="3164"/>
        <v>2012</v>
      </c>
      <c r="G1573" s="47">
        <f t="shared" ref="G1573" ca="1" si="3221">VLOOKUP(INDIRECT(CHAR(39)&amp;$A1573&amp;CHAR(39)&amp;"!r2c"&amp;$C1573,0),variables,2,0)</f>
        <v>10978</v>
      </c>
      <c r="H1573" s="50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0.08</v>
      </c>
    </row>
    <row r="1574" spans="1:8" x14ac:dyDescent="0.3">
      <c r="A1574" s="47" t="s">
        <v>297</v>
      </c>
      <c r="B1574" s="47">
        <f t="shared" si="3122"/>
        <v>15</v>
      </c>
      <c r="C1574" s="47">
        <f t="shared" si="3093"/>
        <v>52</v>
      </c>
      <c r="E1574" s="47">
        <f t="shared" ref="E1574" si="3222">plan_id</f>
        <v>25</v>
      </c>
      <c r="F1574" s="47">
        <f t="shared" ca="1" si="3164"/>
        <v>2012</v>
      </c>
      <c r="G1574" s="47">
        <f t="shared" ref="G1574" ca="1" si="3223">VLOOKUP(INDIRECT(CHAR(39)&amp;$A1574&amp;CHAR(39)&amp;"!r2c"&amp;$C1574,0),variables,2,0)</f>
        <v>10979</v>
      </c>
      <c r="H1574" s="50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5 Years</v>
      </c>
    </row>
    <row r="1575" spans="1:8" x14ac:dyDescent="0.3">
      <c r="A1575" s="47" t="s">
        <v>297</v>
      </c>
      <c r="B1575" s="47">
        <f t="shared" si="3122"/>
        <v>15</v>
      </c>
      <c r="C1575" s="47">
        <f t="shared" ref="C1575:C1638" si="3224">C1484</f>
        <v>53</v>
      </c>
      <c r="E1575" s="47">
        <f t="shared" ref="E1575" si="3225">plan_id</f>
        <v>25</v>
      </c>
      <c r="F1575" s="47">
        <f t="shared" ca="1" si="3164"/>
        <v>2012</v>
      </c>
      <c r="G1575" s="47">
        <f t="shared" ref="G1575" ca="1" si="3226">VLOOKUP(INDIRECT(CHAR(39)&amp;$A1575&amp;CHAR(39)&amp;"!r2c"&amp;$C1575,0),variables,2,0)</f>
        <v>10980</v>
      </c>
      <c r="H1575" s="50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-1.2999999999999999E-2</v>
      </c>
    </row>
    <row r="1576" spans="1:8" x14ac:dyDescent="0.3">
      <c r="A1576" s="47" t="s">
        <v>297</v>
      </c>
      <c r="B1576" s="47">
        <f t="shared" si="3122"/>
        <v>15</v>
      </c>
      <c r="C1576" s="47">
        <f t="shared" si="3224"/>
        <v>54</v>
      </c>
      <c r="E1576" s="47">
        <f t="shared" ref="E1576" si="3227">plan_id</f>
        <v>25</v>
      </c>
      <c r="F1576" s="47">
        <f t="shared" ca="1" si="3164"/>
        <v>2012</v>
      </c>
      <c r="G1576" s="47">
        <f t="shared" ref="G1576" ca="1" si="3228">VLOOKUP(INDIRECT(CHAR(39)&amp;$A1576&amp;CHAR(39)&amp;"!r2c"&amp;$C1576,0),variables,2,0)</f>
        <v>10981</v>
      </c>
      <c r="H1576" s="50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-1E-3</v>
      </c>
    </row>
    <row r="1577" spans="1:8" x14ac:dyDescent="0.3">
      <c r="A1577" s="47" t="s">
        <v>297</v>
      </c>
      <c r="B1577" s="47">
        <f t="shared" si="3122"/>
        <v>15</v>
      </c>
      <c r="C1577" s="47">
        <f t="shared" si="3224"/>
        <v>55</v>
      </c>
      <c r="E1577" s="47">
        <f t="shared" ref="E1577" si="3229">plan_id</f>
        <v>25</v>
      </c>
      <c r="F1577" s="47">
        <f t="shared" ca="1" si="3164"/>
        <v>2012</v>
      </c>
      <c r="G1577" s="47">
        <f t="shared" ref="G1577" ca="1" si="3230">VLOOKUP(INDIRECT(CHAR(39)&amp;$A1577&amp;CHAR(39)&amp;"!r2c"&amp;$C1577,0),variables,2,0)</f>
        <v>10706</v>
      </c>
      <c r="H1577" s="50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1.1021046062840393E-3</v>
      </c>
    </row>
    <row r="1578" spans="1:8" x14ac:dyDescent="0.3">
      <c r="A1578" s="47" t="s">
        <v>297</v>
      </c>
      <c r="B1578" s="47">
        <f t="shared" si="3122"/>
        <v>15</v>
      </c>
      <c r="C1578" s="47">
        <f t="shared" si="3224"/>
        <v>56</v>
      </c>
      <c r="E1578" s="47">
        <f t="shared" ref="E1578" si="3231">plan_id</f>
        <v>25</v>
      </c>
      <c r="F1578" s="47">
        <f t="shared" ca="1" si="3164"/>
        <v>2012</v>
      </c>
      <c r="G1578" s="47">
        <f t="shared" ref="G1578" ca="1" si="3232">VLOOKUP(INDIRECT(CHAR(39)&amp;$A1578&amp;CHAR(39)&amp;"!r2c"&amp;$C1578,0),variables,2,0)</f>
        <v>10983</v>
      </c>
      <c r="H1578" s="50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Yes</v>
      </c>
    </row>
    <row r="1579" spans="1:8" x14ac:dyDescent="0.3">
      <c r="A1579" s="47" t="s">
        <v>297</v>
      </c>
      <c r="B1579" s="47">
        <f t="shared" si="3122"/>
        <v>15</v>
      </c>
      <c r="C1579" s="47">
        <f t="shared" si="3224"/>
        <v>57</v>
      </c>
      <c r="E1579" s="47">
        <f t="shared" ref="E1579" si="3233">plan_id</f>
        <v>25</v>
      </c>
      <c r="F1579" s="47">
        <f t="shared" ca="1" si="3164"/>
        <v>2012</v>
      </c>
      <c r="G1579" s="47">
        <f t="shared" ref="G1579" ca="1" si="3234">VLOOKUP(INDIRECT(CHAR(39)&amp;$A1579&amp;CHAR(39)&amp;"!r2c"&amp;$C1579,0),variables,2,0)</f>
        <v>10989</v>
      </c>
      <c r="H1579" s="50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6530421000</v>
      </c>
    </row>
    <row r="1580" spans="1:8" x14ac:dyDescent="0.3">
      <c r="A1580" s="47" t="s">
        <v>297</v>
      </c>
      <c r="B1580" s="47">
        <f t="shared" si="3122"/>
        <v>15</v>
      </c>
      <c r="C1580" s="47">
        <f t="shared" si="3224"/>
        <v>58</v>
      </c>
      <c r="E1580" s="47">
        <f t="shared" ref="E1580" si="3235">plan_id</f>
        <v>25</v>
      </c>
      <c r="F1580" s="47">
        <f t="shared" ca="1" si="3164"/>
        <v>2012</v>
      </c>
      <c r="G1580" s="47">
        <f t="shared" ref="G1580" ca="1" si="3236">VLOOKUP(INDIRECT(CHAR(39)&amp;$A1580&amp;CHAR(39)&amp;"!r2c"&amp;$C1580,0),variables,2,0)</f>
        <v>10990</v>
      </c>
      <c r="H1580" s="50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11428944000</v>
      </c>
    </row>
    <row r="1581" spans="1:8" x14ac:dyDescent="0.3">
      <c r="A1581" s="47" t="s">
        <v>297</v>
      </c>
      <c r="B1581" s="47">
        <f t="shared" si="3122"/>
        <v>15</v>
      </c>
      <c r="C1581" s="47">
        <f t="shared" si="3224"/>
        <v>59</v>
      </c>
      <c r="E1581" s="47">
        <f t="shared" ref="E1581" si="3237">plan_id</f>
        <v>25</v>
      </c>
      <c r="F1581" s="47">
        <f t="shared" ca="1" si="3164"/>
        <v>2012</v>
      </c>
      <c r="G1581" s="47">
        <f t="shared" ref="G1581" ca="1" si="3238">VLOOKUP(INDIRECT(CHAR(39)&amp;$A1581&amp;CHAR(39)&amp;"!r2c"&amp;$C1581,0),variables,2,0)</f>
        <v>10991</v>
      </c>
      <c r="H1581" s="50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4898523000</v>
      </c>
    </row>
    <row r="1582" spans="1:8" x14ac:dyDescent="0.3">
      <c r="A1582" s="47" t="s">
        <v>297</v>
      </c>
      <c r="B1582" s="47">
        <f t="shared" si="3122"/>
        <v>15</v>
      </c>
      <c r="C1582" s="47">
        <f t="shared" si="3224"/>
        <v>60</v>
      </c>
      <c r="E1582" s="47">
        <f t="shared" ref="E1582" si="3239">plan_id</f>
        <v>25</v>
      </c>
      <c r="F1582" s="47">
        <f t="shared" ca="1" si="3164"/>
        <v>2012</v>
      </c>
      <c r="G1582" s="47">
        <f t="shared" ref="G1582" ca="1" si="3240">VLOOKUP(INDIRECT(CHAR(39)&amp;$A1582&amp;CHAR(39)&amp;"!r2c"&amp;$C1582,0),variables,2,0)</f>
        <v>10992</v>
      </c>
      <c r="H1582" s="50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0.57099999999999995</v>
      </c>
    </row>
    <row r="1583" spans="1:8" x14ac:dyDescent="0.3">
      <c r="A1583" s="47" t="s">
        <v>297</v>
      </c>
      <c r="B1583" s="47">
        <f t="shared" si="3122"/>
        <v>15</v>
      </c>
      <c r="C1583" s="47">
        <f t="shared" si="3224"/>
        <v>61</v>
      </c>
      <c r="E1583" s="47">
        <f t="shared" ref="E1583" si="3241">plan_id</f>
        <v>25</v>
      </c>
      <c r="F1583" s="47">
        <f t="shared" ca="1" si="3164"/>
        <v>2012</v>
      </c>
      <c r="G1583" s="47">
        <f t="shared" ref="G1583" ca="1" si="3242">VLOOKUP(INDIRECT(CHAR(39)&amp;$A1583&amp;CHAR(39)&amp;"!r2c"&amp;$C1583,0),variables,2,0)</f>
        <v>10993</v>
      </c>
      <c r="H1583" s="50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1522399000</v>
      </c>
    </row>
    <row r="1584" spans="1:8" x14ac:dyDescent="0.3">
      <c r="A1584" s="47" t="s">
        <v>297</v>
      </c>
      <c r="B1584" s="47">
        <f t="shared" si="3122"/>
        <v>15</v>
      </c>
      <c r="C1584" s="47">
        <f t="shared" si="3224"/>
        <v>62</v>
      </c>
      <c r="E1584" s="47">
        <f t="shared" ref="E1584" si="3243">plan_id</f>
        <v>25</v>
      </c>
      <c r="F1584" s="47">
        <f t="shared" ca="1" si="3164"/>
        <v>2012</v>
      </c>
      <c r="G1584" s="47">
        <f t="shared" ref="G1584" ca="1" si="3244">VLOOKUP(INDIRECT(CHAR(39)&amp;$A1584&amp;CHAR(39)&amp;"!r2c"&amp;$C1584,0),variables,2,0)</f>
        <v>10801</v>
      </c>
      <c r="H1584" s="50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622455000</v>
      </c>
    </row>
    <row r="1585" spans="1:8" x14ac:dyDescent="0.3">
      <c r="A1585" s="47" t="s">
        <v>297</v>
      </c>
      <c r="B1585" s="47">
        <f t="shared" si="3122"/>
        <v>15</v>
      </c>
      <c r="C1585" s="47">
        <f t="shared" si="3224"/>
        <v>63</v>
      </c>
      <c r="E1585" s="47">
        <f t="shared" ref="E1585" si="3245">plan_id</f>
        <v>25</v>
      </c>
      <c r="F1585" s="47">
        <f t="shared" ca="1" si="3164"/>
        <v>2012</v>
      </c>
      <c r="G1585" s="47">
        <f t="shared" ref="G1585" ca="1" si="3246">VLOOKUP(INDIRECT(CHAR(39)&amp;$A1585&amp;CHAR(39)&amp;"!r2c"&amp;$C1585,0),variables,2,0)</f>
        <v>10802</v>
      </c>
      <c r="H1585" s="50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2103000</v>
      </c>
    </row>
    <row r="1586" spans="1:8" x14ac:dyDescent="0.3">
      <c r="A1586" s="47" t="s">
        <v>297</v>
      </c>
      <c r="B1586" s="47">
        <f t="shared" si="3122"/>
        <v>15</v>
      </c>
      <c r="C1586" s="47">
        <f t="shared" si="3224"/>
        <v>64</v>
      </c>
      <c r="E1586" s="47">
        <f t="shared" ref="E1586" si="3247">plan_id</f>
        <v>25</v>
      </c>
      <c r="F1586" s="47">
        <f t="shared" ca="1" si="3164"/>
        <v>2012</v>
      </c>
      <c r="G1586" s="47">
        <f t="shared" ref="G1586" ca="1" si="3248">VLOOKUP(INDIRECT(CHAR(39)&amp;$A1586&amp;CHAR(39)&amp;"!r2c"&amp;$C1586,0),variables,2,0)</f>
        <v>10803</v>
      </c>
      <c r="H1586" s="50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3">
      <c r="A1587" s="47" t="s">
        <v>297</v>
      </c>
      <c r="B1587" s="47">
        <f t="shared" si="3122"/>
        <v>15</v>
      </c>
      <c r="C1587" s="47">
        <f t="shared" si="3224"/>
        <v>65</v>
      </c>
      <c r="E1587" s="47">
        <f t="shared" ref="E1587" si="3249">plan_id</f>
        <v>25</v>
      </c>
      <c r="F1587" s="47">
        <f t="shared" ca="1" si="3164"/>
        <v>2012</v>
      </c>
      <c r="G1587" s="47">
        <f t="shared" ref="G1587" ca="1" si="3250">VLOOKUP(INDIRECT(CHAR(39)&amp;$A1587&amp;CHAR(39)&amp;"!r2c"&amp;$C1587,0),variables,2,0)</f>
        <v>10804</v>
      </c>
      <c r="H1587" s="50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3">
      <c r="A1588" s="47" t="s">
        <v>297</v>
      </c>
      <c r="B1588" s="47">
        <f t="shared" si="3122"/>
        <v>15</v>
      </c>
      <c r="C1588" s="47">
        <f t="shared" si="3224"/>
        <v>66</v>
      </c>
      <c r="E1588" s="47">
        <f t="shared" ref="E1588" si="3251">plan_id</f>
        <v>25</v>
      </c>
      <c r="F1588" s="47">
        <f t="shared" ca="1" si="3164"/>
        <v>2012</v>
      </c>
      <c r="G1588" s="47">
        <f t="shared" ref="G1588" ca="1" si="3252">VLOOKUP(INDIRECT(CHAR(39)&amp;$A1588&amp;CHAR(39)&amp;"!r2c"&amp;$C1588,0),variables,2,0)</f>
        <v>10805</v>
      </c>
      <c r="H1588" s="50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3">
      <c r="A1589" s="47" t="s">
        <v>297</v>
      </c>
      <c r="B1589" s="47">
        <f t="shared" ref="B1589" si="3253">B1524+1</f>
        <v>15</v>
      </c>
      <c r="C1589" s="47">
        <f t="shared" si="3224"/>
        <v>67</v>
      </c>
      <c r="E1589" s="47">
        <f t="shared" ref="E1589" si="3254">plan_id</f>
        <v>25</v>
      </c>
      <c r="F1589" s="47">
        <f t="shared" ca="1" si="3164"/>
        <v>2012</v>
      </c>
      <c r="G1589" s="47">
        <f t="shared" ref="G1589" ca="1" si="3255">VLOOKUP(INDIRECT(CHAR(39)&amp;$A1589&amp;CHAR(39)&amp;"!r2c"&amp;$C1589,0),variables,2,0)</f>
        <v>10806</v>
      </c>
      <c r="H1589" s="50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-224000</v>
      </c>
    </row>
    <row r="1590" spans="1:8" x14ac:dyDescent="0.3">
      <c r="A1590" s="47" t="s">
        <v>297</v>
      </c>
      <c r="B1590" s="47">
        <f>B1589</f>
        <v>15</v>
      </c>
      <c r="C1590" s="47">
        <f t="shared" si="3224"/>
        <v>68</v>
      </c>
      <c r="E1590" s="47">
        <f t="shared" ref="E1590" si="3256">plan_id</f>
        <v>25</v>
      </c>
      <c r="F1590" s="47">
        <f t="shared" ca="1" si="3164"/>
        <v>2012</v>
      </c>
      <c r="G1590" s="47">
        <f t="shared" ref="G1590" ca="1" si="3257">VLOOKUP(INDIRECT(CHAR(39)&amp;$A1590&amp;CHAR(39)&amp;"!r2c"&amp;$C1590,0),variables,2,0)</f>
        <v>10807</v>
      </c>
      <c r="H1590" s="50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-6006000</v>
      </c>
    </row>
    <row r="1591" spans="1:8" x14ac:dyDescent="0.3">
      <c r="A1591" s="47" t="s">
        <v>297</v>
      </c>
      <c r="B1591" s="47">
        <f t="shared" ref="B1591:B1615" si="3258">B1590</f>
        <v>15</v>
      </c>
      <c r="C1591" s="47">
        <f t="shared" si="3224"/>
        <v>69</v>
      </c>
      <c r="E1591" s="47">
        <f t="shared" ref="E1591" si="3259">plan_id</f>
        <v>25</v>
      </c>
      <c r="F1591" s="47">
        <f t="shared" ca="1" si="3164"/>
        <v>2012</v>
      </c>
      <c r="G1591" s="47">
        <f t="shared" ref="G1591" ca="1" si="3260">VLOOKUP(INDIRECT(CHAR(39)&amp;$A1591&amp;CHAR(39)&amp;"!r2c"&amp;$C1591,0),variables,2,0)</f>
        <v>10808</v>
      </c>
      <c r="H1591" s="50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-2803000</v>
      </c>
    </row>
    <row r="1592" spans="1:8" x14ac:dyDescent="0.3">
      <c r="A1592" s="47" t="s">
        <v>297</v>
      </c>
      <c r="B1592" s="47">
        <f t="shared" si="3258"/>
        <v>15</v>
      </c>
      <c r="C1592" s="47">
        <f t="shared" si="3224"/>
        <v>70</v>
      </c>
      <c r="E1592" s="47">
        <f t="shared" ref="E1592" si="3261">plan_id</f>
        <v>25</v>
      </c>
      <c r="F1592" s="47">
        <f t="shared" ca="1" si="3164"/>
        <v>2012</v>
      </c>
      <c r="G1592" s="47">
        <f t="shared" ref="G1592" ca="1" si="3262">VLOOKUP(INDIRECT(CHAR(39)&amp;$A1592&amp;CHAR(39)&amp;"!r2c"&amp;$C1592,0),variables,2,0)</f>
        <v>10809</v>
      </c>
      <c r="H1592" s="50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3">
      <c r="A1593" s="47" t="s">
        <v>297</v>
      </c>
      <c r="B1593" s="47">
        <f t="shared" si="3258"/>
        <v>15</v>
      </c>
      <c r="C1593" s="47">
        <f t="shared" si="3224"/>
        <v>71</v>
      </c>
      <c r="E1593" s="47">
        <f t="shared" ref="E1593" si="3263">plan_id</f>
        <v>25</v>
      </c>
      <c r="F1593" s="47">
        <f t="shared" ca="1" si="3164"/>
        <v>2012</v>
      </c>
      <c r="G1593" s="47">
        <f t="shared" ref="G1593" ca="1" si="3264">VLOOKUP(INDIRECT(CHAR(39)&amp;$A1593&amp;CHAR(39)&amp;"!r2c"&amp;$C1593,0),variables,2,0)</f>
        <v>10810</v>
      </c>
      <c r="H1593" s="50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0</v>
      </c>
    </row>
    <row r="1594" spans="1:8" x14ac:dyDescent="0.3">
      <c r="A1594" s="47" t="s">
        <v>297</v>
      </c>
      <c r="B1594" s="47">
        <f t="shared" si="3258"/>
        <v>15</v>
      </c>
      <c r="C1594" s="47">
        <f t="shared" si="3224"/>
        <v>72</v>
      </c>
      <c r="E1594" s="47">
        <f t="shared" ref="E1594" si="3265">plan_id</f>
        <v>25</v>
      </c>
      <c r="F1594" s="47">
        <f t="shared" ca="1" si="3164"/>
        <v>2012</v>
      </c>
      <c r="G1594" s="47">
        <f t="shared" ref="G1594" ca="1" si="3266">VLOOKUP(INDIRECT(CHAR(39)&amp;$A1594&amp;CHAR(39)&amp;"!r2c"&amp;$C1594,0),variables,2,0)</f>
        <v>10811</v>
      </c>
      <c r="H1594" s="50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3">
      <c r="A1595" s="47" t="s">
        <v>297</v>
      </c>
      <c r="B1595" s="47">
        <f t="shared" si="3258"/>
        <v>15</v>
      </c>
      <c r="C1595" s="47">
        <f t="shared" si="3224"/>
        <v>73</v>
      </c>
      <c r="E1595" s="47">
        <f t="shared" ref="E1595" si="3267">plan_id</f>
        <v>25</v>
      </c>
      <c r="F1595" s="47">
        <f t="shared" ca="1" si="3164"/>
        <v>2012</v>
      </c>
      <c r="G1595" s="47">
        <f t="shared" ref="G1595" ca="1" si="3268">VLOOKUP(INDIRECT(CHAR(39)&amp;$A1595&amp;CHAR(39)&amp;"!r2c"&amp;$C1595,0),variables,2,0)</f>
        <v>10812</v>
      </c>
      <c r="H1595" s="50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3">
      <c r="A1596" s="47" t="s">
        <v>297</v>
      </c>
      <c r="B1596" s="47">
        <f t="shared" si="3258"/>
        <v>15</v>
      </c>
      <c r="C1596" s="47">
        <f t="shared" si="3224"/>
        <v>74</v>
      </c>
      <c r="E1596" s="47">
        <f t="shared" ref="E1596" si="3269">plan_id</f>
        <v>25</v>
      </c>
      <c r="F1596" s="47">
        <f t="shared" ca="1" si="3164"/>
        <v>2012</v>
      </c>
      <c r="G1596" s="47">
        <f t="shared" ref="G1596" ca="1" si="3270">VLOOKUP(INDIRECT(CHAR(39)&amp;$A1596&amp;CHAR(39)&amp;"!r2c"&amp;$C1596,0),variables,2,0)</f>
        <v>10813</v>
      </c>
      <c r="H1596" s="50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3">
      <c r="A1597" s="47" t="s">
        <v>297</v>
      </c>
      <c r="B1597" s="47">
        <f t="shared" si="3258"/>
        <v>15</v>
      </c>
      <c r="C1597" s="47">
        <f t="shared" si="3224"/>
        <v>75</v>
      </c>
      <c r="E1597" s="47">
        <f t="shared" ref="E1597" si="3271">plan_id</f>
        <v>25</v>
      </c>
      <c r="F1597" s="47">
        <f t="shared" ca="1" si="3164"/>
        <v>2012</v>
      </c>
      <c r="G1597" s="47">
        <f t="shared" ref="G1597" ca="1" si="3272">VLOOKUP(INDIRECT(CHAR(39)&amp;$A1597&amp;CHAR(39)&amp;"!r2c"&amp;$C1597,0),variables,2,0)</f>
        <v>10814</v>
      </c>
      <c r="H1597" s="50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x14ac:dyDescent="0.3">
      <c r="A1598" s="47" t="s">
        <v>297</v>
      </c>
      <c r="B1598" s="47">
        <f t="shared" si="3258"/>
        <v>15</v>
      </c>
      <c r="C1598" s="47">
        <f t="shared" si="3224"/>
        <v>76</v>
      </c>
      <c r="E1598" s="47">
        <f t="shared" ref="E1598" si="3273">plan_id</f>
        <v>25</v>
      </c>
      <c r="F1598" s="47">
        <f t="shared" ca="1" si="3164"/>
        <v>2012</v>
      </c>
      <c r="G1598" s="47">
        <f t="shared" ref="G1598" ca="1" si="3274">VLOOKUP(INDIRECT(CHAR(39)&amp;$A1598&amp;CHAR(39)&amp;"!r2c"&amp;$C1598,0),variables,2,0)</f>
        <v>10815</v>
      </c>
      <c r="H1598" s="50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19932000</v>
      </c>
    </row>
    <row r="1599" spans="1:8" x14ac:dyDescent="0.3">
      <c r="A1599" s="47" t="s">
        <v>297</v>
      </c>
      <c r="B1599" s="47">
        <f t="shared" si="3258"/>
        <v>15</v>
      </c>
      <c r="C1599" s="47">
        <f t="shared" si="3224"/>
        <v>77</v>
      </c>
      <c r="E1599" s="47">
        <f t="shared" ref="E1599" si="3275">plan_id</f>
        <v>25</v>
      </c>
      <c r="F1599" s="47">
        <f t="shared" ca="1" si="3164"/>
        <v>2012</v>
      </c>
      <c r="G1599" s="47">
        <f t="shared" ref="G1599" ca="1" si="3276">VLOOKUP(INDIRECT(CHAR(39)&amp;$A1599&amp;CHAR(39)&amp;"!r2c"&amp;$C1599,0),variables,2,0)</f>
        <v>10816</v>
      </c>
      <c r="H1599" s="50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25024000</v>
      </c>
    </row>
    <row r="1600" spans="1:8" x14ac:dyDescent="0.3">
      <c r="A1600" s="47" t="s">
        <v>297</v>
      </c>
      <c r="B1600" s="47">
        <f t="shared" si="3258"/>
        <v>15</v>
      </c>
      <c r="C1600" s="47">
        <f t="shared" si="3224"/>
        <v>78</v>
      </c>
      <c r="E1600" s="47">
        <f t="shared" ref="E1600" si="3277">plan_id</f>
        <v>25</v>
      </c>
      <c r="F1600" s="47">
        <f t="shared" ca="1" si="3164"/>
        <v>2012</v>
      </c>
      <c r="G1600" s="47">
        <f t="shared" ref="G1600" ca="1" si="3278">VLOOKUP(INDIRECT(CHAR(39)&amp;$A1600&amp;CHAR(39)&amp;"!r2c"&amp;$C1600,0),variables,2,0)</f>
        <v>10817</v>
      </c>
      <c r="H1600" s="50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3">
      <c r="A1601" s="47" t="s">
        <v>297</v>
      </c>
      <c r="B1601" s="47">
        <f t="shared" si="3258"/>
        <v>15</v>
      </c>
      <c r="C1601" s="47">
        <f t="shared" si="3224"/>
        <v>79</v>
      </c>
      <c r="E1601" s="47">
        <f t="shared" ref="E1601" si="3279">plan_id</f>
        <v>25</v>
      </c>
      <c r="F1601" s="47">
        <f t="shared" ca="1" si="3164"/>
        <v>2012</v>
      </c>
      <c r="G1601" s="47">
        <f t="shared" ref="G1601" ca="1" si="3280">VLOOKUP(INDIRECT(CHAR(39)&amp;$A1601&amp;CHAR(39)&amp;"!r2c"&amp;$C1601,0),variables,2,0)</f>
        <v>10818</v>
      </c>
      <c r="H1601" s="50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x14ac:dyDescent="0.3">
      <c r="A1602" s="47" t="s">
        <v>297</v>
      </c>
      <c r="B1602" s="47">
        <f t="shared" si="3258"/>
        <v>15</v>
      </c>
      <c r="C1602" s="47">
        <f t="shared" si="3224"/>
        <v>80</v>
      </c>
      <c r="E1602" s="47">
        <f t="shared" ref="E1602" si="3281">plan_id</f>
        <v>25</v>
      </c>
      <c r="F1602" s="47">
        <f t="shared" ca="1" si="3164"/>
        <v>2012</v>
      </c>
      <c r="G1602" s="47">
        <f t="shared" ref="G1602" ca="1" si="3282">VLOOKUP(INDIRECT(CHAR(39)&amp;$A1602&amp;CHAR(39)&amp;"!r2c"&amp;$C1602,0),variables,2,0)</f>
        <v>10819</v>
      </c>
      <c r="H1602" s="50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24172000</v>
      </c>
    </row>
    <row r="1603" spans="1:8" x14ac:dyDescent="0.3">
      <c r="A1603" s="47" t="s">
        <v>297</v>
      </c>
      <c r="B1603" s="47">
        <f t="shared" si="3258"/>
        <v>15</v>
      </c>
      <c r="C1603" s="47">
        <f t="shared" si="3224"/>
        <v>81</v>
      </c>
      <c r="E1603" s="47">
        <f t="shared" ref="E1603" si="3283">plan_id</f>
        <v>25</v>
      </c>
      <c r="F1603" s="47">
        <f t="shared" ca="1" si="3164"/>
        <v>2012</v>
      </c>
      <c r="G1603" s="47">
        <f t="shared" ref="G1603" ca="1" si="3284">VLOOKUP(INDIRECT(CHAR(39)&amp;$A1603&amp;CHAR(39)&amp;"!r2c"&amp;$C1603,0),variables,2,0)</f>
        <v>10820</v>
      </c>
      <c r="H1603" s="50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-14091000</v>
      </c>
    </row>
    <row r="1604" spans="1:8" x14ac:dyDescent="0.3">
      <c r="A1604" s="47" t="s">
        <v>297</v>
      </c>
      <c r="B1604" s="47">
        <f t="shared" si="3258"/>
        <v>15</v>
      </c>
      <c r="C1604" s="47">
        <f t="shared" si="3224"/>
        <v>82</v>
      </c>
      <c r="E1604" s="47">
        <f t="shared" ref="E1604" si="3285">plan_id</f>
        <v>25</v>
      </c>
      <c r="F1604" s="47">
        <f t="shared" ca="1" si="3164"/>
        <v>2012</v>
      </c>
      <c r="G1604" s="47">
        <f t="shared" ref="G1604" ca="1" si="3286">VLOOKUP(INDIRECT(CHAR(39)&amp;$A1604&amp;CHAR(39)&amp;"!r2c"&amp;$C1604,0),variables,2,0)</f>
        <v>10821</v>
      </c>
      <c r="H1604" s="50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3">
      <c r="A1605" s="47" t="s">
        <v>297</v>
      </c>
      <c r="B1605" s="47">
        <f t="shared" si="3258"/>
        <v>15</v>
      </c>
      <c r="C1605" s="47">
        <f t="shared" si="3224"/>
        <v>83</v>
      </c>
      <c r="E1605" s="47">
        <f t="shared" ref="E1605" si="3287">plan_id</f>
        <v>25</v>
      </c>
      <c r="F1605" s="47">
        <f t="shared" ca="1" si="3164"/>
        <v>2012</v>
      </c>
      <c r="G1605" s="47">
        <f t="shared" ref="G1605" ca="1" si="3288">VLOOKUP(INDIRECT(CHAR(39)&amp;$A1605&amp;CHAR(39)&amp;"!r2c"&amp;$C1605,0),variables,2,0)</f>
        <v>10822</v>
      </c>
      <c r="H1605" s="50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3">
      <c r="A1606" s="47" t="s">
        <v>297</v>
      </c>
      <c r="B1606" s="47">
        <f t="shared" si="3258"/>
        <v>15</v>
      </c>
      <c r="C1606" s="47">
        <f t="shared" si="3224"/>
        <v>84</v>
      </c>
      <c r="E1606" s="47">
        <f t="shared" ref="E1606" si="3289">plan_id</f>
        <v>25</v>
      </c>
      <c r="F1606" s="47">
        <f t="shared" ca="1" si="3164"/>
        <v>2012</v>
      </c>
      <c r="G1606" s="47">
        <f t="shared" ref="G1606" ca="1" si="3290">VLOOKUP(INDIRECT(CHAR(39)&amp;$A1606&amp;CHAR(39)&amp;"!r2c"&amp;$C1606,0),variables,2,0)</f>
        <v>10829</v>
      </c>
      <c r="H1606" s="50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172968000</v>
      </c>
    </row>
    <row r="1607" spans="1:8" x14ac:dyDescent="0.3">
      <c r="A1607" s="47" t="s">
        <v>297</v>
      </c>
      <c r="B1607" s="47">
        <f t="shared" si="3258"/>
        <v>15</v>
      </c>
      <c r="C1607" s="47">
        <f t="shared" si="3224"/>
        <v>85</v>
      </c>
      <c r="E1607" s="47">
        <f t="shared" ref="E1607" si="3291">plan_id</f>
        <v>25</v>
      </c>
      <c r="F1607" s="47">
        <f t="shared" ca="1" si="3164"/>
        <v>2012</v>
      </c>
      <c r="G1607" s="47">
        <f t="shared" ref="G1607" ca="1" si="3292">VLOOKUP(INDIRECT(CHAR(39)&amp;$A1607&amp;CHAR(39)&amp;"!r2c"&amp;$C1607,0),variables,2,0)</f>
        <v>10823</v>
      </c>
      <c r="H1607" s="50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665302000</v>
      </c>
    </row>
    <row r="1608" spans="1:8" x14ac:dyDescent="0.3">
      <c r="A1608" s="47" t="s">
        <v>297</v>
      </c>
      <c r="B1608" s="47">
        <f t="shared" si="3258"/>
        <v>15</v>
      </c>
      <c r="C1608" s="47">
        <f t="shared" si="3224"/>
        <v>86</v>
      </c>
      <c r="E1608" s="47">
        <f t="shared" ref="E1608" si="3293">plan_id</f>
        <v>25</v>
      </c>
      <c r="F1608" s="47">
        <f t="shared" ca="1" si="3164"/>
        <v>2012</v>
      </c>
      <c r="G1608" s="47">
        <f t="shared" ref="G1608" ca="1" si="3294">VLOOKUP(INDIRECT(CHAR(39)&amp;$A1608&amp;CHAR(39)&amp;"!r2c"&amp;$C1608,0),variables,2,0)</f>
        <v>10798</v>
      </c>
      <c r="H1608" s="50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3">
      <c r="A1609" s="47" t="s">
        <v>297</v>
      </c>
      <c r="B1609" s="47">
        <f t="shared" si="3258"/>
        <v>15</v>
      </c>
      <c r="C1609" s="47">
        <f t="shared" si="3224"/>
        <v>87</v>
      </c>
      <c r="E1609" s="47">
        <f t="shared" ref="E1609" si="3295">plan_id</f>
        <v>25</v>
      </c>
      <c r="F1609" s="47">
        <f t="shared" ca="1" si="3164"/>
        <v>2012</v>
      </c>
      <c r="G1609" s="47">
        <f t="shared" ref="G1609" ca="1" si="3296">VLOOKUP(INDIRECT(CHAR(39)&amp;$A1609&amp;CHAR(39)&amp;"!r2c"&amp;$C1609,0),variables,2,0)</f>
        <v>10799</v>
      </c>
      <c r="H1609" s="50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-5260000</v>
      </c>
    </row>
    <row r="1610" spans="1:8" x14ac:dyDescent="0.3">
      <c r="A1610" s="47" t="s">
        <v>297</v>
      </c>
      <c r="B1610" s="47">
        <f t="shared" si="3258"/>
        <v>15</v>
      </c>
      <c r="C1610" s="47">
        <f t="shared" si="3224"/>
        <v>88</v>
      </c>
      <c r="E1610" s="47">
        <f t="shared" ref="E1610" si="3297">plan_id</f>
        <v>25</v>
      </c>
      <c r="F1610" s="47">
        <f t="shared" ca="1" si="3164"/>
        <v>2012</v>
      </c>
      <c r="G1610" s="47">
        <f t="shared" ref="G1610" ca="1" si="3298">VLOOKUP(INDIRECT(CHAR(39)&amp;$A1610&amp;CHAR(39)&amp;"!r2c"&amp;$C1610,0),variables,2,0)</f>
        <v>10800</v>
      </c>
      <c r="H1610" s="50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3">
      <c r="A1611" s="47" t="s">
        <v>297</v>
      </c>
      <c r="B1611" s="47">
        <f t="shared" si="3258"/>
        <v>15</v>
      </c>
      <c r="C1611" s="47">
        <f t="shared" si="3224"/>
        <v>89</v>
      </c>
      <c r="E1611" s="47">
        <f t="shared" ref="E1611" si="3299">plan_id</f>
        <v>25</v>
      </c>
      <c r="F1611" s="47">
        <f t="shared" ca="1" si="3164"/>
        <v>2012</v>
      </c>
      <c r="G1611" s="47">
        <f t="shared" ref="G1611" ca="1" si="3300">VLOOKUP(INDIRECT(CHAR(39)&amp;$A1611&amp;CHAR(39)&amp;"!r2c"&amp;$C1611,0),variables,2,0)</f>
        <v>10824</v>
      </c>
      <c r="H1611" s="50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3">
      <c r="A1612" s="47" t="s">
        <v>297</v>
      </c>
      <c r="B1612" s="47">
        <f t="shared" si="3258"/>
        <v>15</v>
      </c>
      <c r="C1612" s="47">
        <f t="shared" si="3224"/>
        <v>90</v>
      </c>
      <c r="E1612" s="47">
        <f t="shared" ref="E1612" si="3301">plan_id</f>
        <v>25</v>
      </c>
      <c r="F1612" s="47">
        <f t="shared" ca="1" si="3164"/>
        <v>2012</v>
      </c>
      <c r="G1612" s="47">
        <f t="shared" ref="G1612" ca="1" si="3302">VLOOKUP(INDIRECT(CHAR(39)&amp;$A1612&amp;CHAR(39)&amp;"!r2c"&amp;$C1612,0),variables,2,0)</f>
        <v>10825</v>
      </c>
      <c r="H1612" s="50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0</v>
      </c>
    </row>
    <row r="1613" spans="1:8" x14ac:dyDescent="0.3">
      <c r="A1613" s="47" t="s">
        <v>297</v>
      </c>
      <c r="B1613" s="47">
        <f t="shared" si="3258"/>
        <v>15</v>
      </c>
      <c r="C1613" s="47">
        <f t="shared" si="3224"/>
        <v>91</v>
      </c>
      <c r="E1613" s="47">
        <f t="shared" ref="E1613" si="3303">plan_id</f>
        <v>25</v>
      </c>
      <c r="F1613" s="47">
        <f t="shared" ca="1" si="3164"/>
        <v>2012</v>
      </c>
      <c r="G1613" s="47">
        <f t="shared" ref="G1613" ca="1" si="3304">VLOOKUP(INDIRECT(CHAR(39)&amp;$A1613&amp;CHAR(39)&amp;"!r2c"&amp;$C1613,0),variables,2,0)</f>
        <v>10826</v>
      </c>
      <c r="H1613" s="50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0</v>
      </c>
    </row>
    <row r="1614" spans="1:8" x14ac:dyDescent="0.3">
      <c r="A1614" s="47" t="s">
        <v>297</v>
      </c>
      <c r="B1614" s="47">
        <f t="shared" si="3258"/>
        <v>15</v>
      </c>
      <c r="C1614" s="47">
        <f t="shared" si="3224"/>
        <v>92</v>
      </c>
      <c r="E1614" s="47">
        <f t="shared" ref="E1614" si="3305">plan_id</f>
        <v>25</v>
      </c>
      <c r="F1614" s="47">
        <f t="shared" ca="1" si="3164"/>
        <v>2012</v>
      </c>
      <c r="G1614" s="47">
        <f t="shared" ref="G1614" ca="1" si="3306">VLOOKUP(INDIRECT(CHAR(39)&amp;$A1614&amp;CHAR(39)&amp;"!r2c"&amp;$C1614,0),variables,2,0)</f>
        <v>10828</v>
      </c>
      <c r="H1614" s="50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x14ac:dyDescent="0.3">
      <c r="A1615" s="47" t="s">
        <v>297</v>
      </c>
      <c r="B1615" s="47">
        <f t="shared" si="3258"/>
        <v>15</v>
      </c>
      <c r="C1615" s="47">
        <f t="shared" si="3224"/>
        <v>93</v>
      </c>
      <c r="E1615" s="47">
        <f t="shared" ref="E1615" si="3307">plan_id</f>
        <v>25</v>
      </c>
      <c r="F1615" s="47">
        <f t="shared" ca="1" si="3164"/>
        <v>2012</v>
      </c>
      <c r="G1615" s="47">
        <f t="shared" ref="G1615" ca="1" si="3308">VLOOKUP(INDIRECT(CHAR(39)&amp;$A1615&amp;CHAR(39)&amp;"!r2c"&amp;$C1615,0),variables,2,0)</f>
        <v>10827</v>
      </c>
      <c r="H1615" s="50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65349000</v>
      </c>
    </row>
    <row r="1616" spans="1:8" x14ac:dyDescent="0.3">
      <c r="A1616" s="47" t="s">
        <v>297</v>
      </c>
      <c r="B1616" s="47">
        <f t="shared" ref="B1616:B1679" si="3309">B1551+1</f>
        <v>16</v>
      </c>
      <c r="C1616" s="47">
        <f t="shared" si="3224"/>
        <v>3</v>
      </c>
      <c r="E1616" s="47">
        <f t="shared" ref="E1616" si="3310">plan_id</f>
        <v>25</v>
      </c>
      <c r="F1616" s="47">
        <f t="shared" ca="1" si="3164"/>
        <v>2013</v>
      </c>
      <c r="G1616" s="47">
        <f t="shared" ref="G1616" ca="1" si="3311">VLOOKUP(INDIRECT(CHAR(39)&amp;$A1616&amp;CHAR(39)&amp;"!r2c"&amp;$C1616,0),variables,2,0)</f>
        <v>10703</v>
      </c>
      <c r="H1616" s="50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2016</v>
      </c>
    </row>
    <row r="1617" spans="1:8" x14ac:dyDescent="0.3">
      <c r="A1617" s="47" t="s">
        <v>297</v>
      </c>
      <c r="B1617" s="47">
        <f t="shared" si="3309"/>
        <v>16</v>
      </c>
      <c r="C1617" s="47">
        <f t="shared" si="3224"/>
        <v>4</v>
      </c>
      <c r="E1617" s="47">
        <f t="shared" ref="E1617" si="3312">plan_id</f>
        <v>25</v>
      </c>
      <c r="F1617" s="47">
        <f t="shared" ca="1" si="3164"/>
        <v>2013</v>
      </c>
      <c r="G1617" s="47">
        <f t="shared" ref="G1617" ca="1" si="3313">VLOOKUP(INDIRECT(CHAR(39)&amp;$A1617&amp;CHAR(39)&amp;"!r2c"&amp;$C1617,0),variables,2,0)</f>
        <v>10845</v>
      </c>
      <c r="H1617" s="50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Buck Consultants</v>
      </c>
    </row>
    <row r="1618" spans="1:8" x14ac:dyDescent="0.3">
      <c r="A1618" s="47" t="s">
        <v>297</v>
      </c>
      <c r="B1618" s="47">
        <f t="shared" si="3309"/>
        <v>16</v>
      </c>
      <c r="C1618" s="47">
        <f t="shared" si="3224"/>
        <v>5</v>
      </c>
      <c r="E1618" s="47">
        <f t="shared" ref="E1618" si="3314">plan_id</f>
        <v>25</v>
      </c>
      <c r="F1618" s="47">
        <f t="shared" ca="1" si="3164"/>
        <v>2013</v>
      </c>
      <c r="G1618" s="47">
        <f t="shared" ref="G1618" ca="1" si="3315">VLOOKUP(INDIRECT(CHAR(39)&amp;$A1618&amp;CHAR(39)&amp;"!r2c"&amp;$C1618,0),variables,2,0)</f>
        <v>10924</v>
      </c>
      <c r="H1618" s="50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6.9400000000000003E-2</v>
      </c>
    </row>
    <row r="1619" spans="1:8" x14ac:dyDescent="0.3">
      <c r="A1619" s="47" t="s">
        <v>297</v>
      </c>
      <c r="B1619" s="47">
        <f t="shared" si="3309"/>
        <v>16</v>
      </c>
      <c r="C1619" s="47">
        <f t="shared" si="3224"/>
        <v>6</v>
      </c>
      <c r="E1619" s="47">
        <f t="shared" ref="E1619" si="3316">plan_id</f>
        <v>25</v>
      </c>
      <c r="F1619" s="47">
        <f t="shared" ca="1" si="3164"/>
        <v>2013</v>
      </c>
      <c r="G1619" s="47">
        <f t="shared" ref="G1619" ca="1" si="3317">VLOOKUP(INDIRECT(CHAR(39)&amp;$A1619&amp;CHAR(39)&amp;"!r2c"&amp;$C1619,0),variables,2,0)</f>
        <v>10925</v>
      </c>
      <c r="H1619" s="50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2.3800000000000002E-2</v>
      </c>
    </row>
    <row r="1620" spans="1:8" x14ac:dyDescent="0.3">
      <c r="A1620" s="47" t="s">
        <v>297</v>
      </c>
      <c r="B1620" s="47">
        <f t="shared" si="3309"/>
        <v>16</v>
      </c>
      <c r="C1620" s="47">
        <f t="shared" si="3224"/>
        <v>7</v>
      </c>
      <c r="E1620" s="47">
        <f t="shared" ref="E1620" si="3318">plan_id</f>
        <v>25</v>
      </c>
      <c r="F1620" s="47">
        <f t="shared" ca="1" si="3164"/>
        <v>2013</v>
      </c>
      <c r="G1620" s="47">
        <f t="shared" ref="G1620" ca="1" si="3319">VLOOKUP(INDIRECT(CHAR(39)&amp;$A1620&amp;CHAR(39)&amp;"!r2c"&amp;$C1620,0),variables,2,0)</f>
        <v>10926</v>
      </c>
      <c r="H1620" s="50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4.5600000000000002E-2</v>
      </c>
    </row>
    <row r="1621" spans="1:8" x14ac:dyDescent="0.3">
      <c r="A1621" s="47" t="s">
        <v>297</v>
      </c>
      <c r="B1621" s="47">
        <f t="shared" si="3309"/>
        <v>16</v>
      </c>
      <c r="C1621" s="47">
        <f t="shared" si="3224"/>
        <v>8</v>
      </c>
      <c r="E1621" s="47">
        <f t="shared" ref="E1621" si="3320">plan_id</f>
        <v>25</v>
      </c>
      <c r="F1621" s="47">
        <f t="shared" ca="1" si="3164"/>
        <v>2013</v>
      </c>
      <c r="G1621" s="47">
        <f t="shared" ref="G1621" ca="1" si="3321">VLOOKUP(INDIRECT(CHAR(39)&amp;$A1621&amp;CHAR(39)&amp;"!r2c"&amp;$C1621,0),variables,2,0)</f>
        <v>10704</v>
      </c>
      <c r="H1621" s="50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520273000</v>
      </c>
    </row>
    <row r="1622" spans="1:8" x14ac:dyDescent="0.3">
      <c r="A1622" s="47" t="s">
        <v>297</v>
      </c>
      <c r="B1622" s="47">
        <f t="shared" si="3309"/>
        <v>16</v>
      </c>
      <c r="C1622" s="47">
        <f t="shared" si="3224"/>
        <v>9</v>
      </c>
      <c r="E1622" s="47">
        <f t="shared" ref="E1622" si="3322">plan_id</f>
        <v>25</v>
      </c>
      <c r="F1622" s="47">
        <f t="shared" ca="1" si="3164"/>
        <v>2013</v>
      </c>
      <c r="G1622" s="47">
        <f t="shared" ref="G1622" ca="1" si="3323">VLOOKUP(INDIRECT(CHAR(39)&amp;$A1622&amp;CHAR(39)&amp;"!r2c"&amp;$C1622,0),variables,2,0)</f>
        <v>10928</v>
      </c>
      <c r="H1622" s="50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0.22459999999999999</v>
      </c>
    </row>
    <row r="1623" spans="1:8" x14ac:dyDescent="0.3">
      <c r="A1623" s="47" t="s">
        <v>297</v>
      </c>
      <c r="B1623" s="47">
        <f t="shared" si="3309"/>
        <v>16</v>
      </c>
      <c r="C1623" s="47">
        <f t="shared" si="3224"/>
        <v>10</v>
      </c>
      <c r="E1623" s="47">
        <f t="shared" ref="E1623" si="3324">plan_id</f>
        <v>25</v>
      </c>
      <c r="F1623" s="47">
        <f t="shared" ca="1" si="3164"/>
        <v>2013</v>
      </c>
      <c r="G1623" s="47">
        <f t="shared" ref="G1623" ca="1" si="3325">VLOOKUP(INDIRECT(CHAR(39)&amp;$A1623&amp;CHAR(39)&amp;"!r2c"&amp;$C1623,0),variables,2,0)</f>
        <v>10929</v>
      </c>
      <c r="H1623" s="50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0.22459999999999999</v>
      </c>
    </row>
    <row r="1624" spans="1:8" x14ac:dyDescent="0.3">
      <c r="A1624" s="47" t="s">
        <v>297</v>
      </c>
      <c r="B1624" s="47">
        <f t="shared" si="3309"/>
        <v>16</v>
      </c>
      <c r="C1624" s="47">
        <f t="shared" si="3224"/>
        <v>11</v>
      </c>
      <c r="E1624" s="47">
        <f t="shared" ref="E1624" si="3326">plan_id</f>
        <v>25</v>
      </c>
      <c r="F1624" s="47">
        <f t="shared" ca="1" si="3164"/>
        <v>2013</v>
      </c>
      <c r="G1624" s="47">
        <f t="shared" ref="G1624" ca="1" si="3327">VLOOKUP(INDIRECT(CHAR(39)&amp;$A1624&amp;CHAR(39)&amp;"!r2c"&amp;$C1624,0),variables,2,0)</f>
        <v>10930</v>
      </c>
      <c r="H1624" s="50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3">
      <c r="A1625" s="47" t="s">
        <v>297</v>
      </c>
      <c r="B1625" s="47">
        <f t="shared" si="3309"/>
        <v>16</v>
      </c>
      <c r="C1625" s="47">
        <f t="shared" si="3224"/>
        <v>12</v>
      </c>
      <c r="E1625" s="47">
        <f t="shared" ref="E1625" si="3328">plan_id</f>
        <v>25</v>
      </c>
      <c r="F1625" s="47">
        <f t="shared" ca="1" si="3164"/>
        <v>2013</v>
      </c>
      <c r="G1625" s="47">
        <f t="shared" ref="G1625" ca="1" si="3329">VLOOKUP(INDIRECT(CHAR(39)&amp;$A1625&amp;CHAR(39)&amp;"!r2c"&amp;$C1625,0),variables,2,0)</f>
        <v>10705</v>
      </c>
      <c r="H1625" s="50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110808000</v>
      </c>
    </row>
    <row r="1626" spans="1:8" x14ac:dyDescent="0.3">
      <c r="A1626" s="47" t="s">
        <v>297</v>
      </c>
      <c r="B1626" s="47">
        <f t="shared" si="3309"/>
        <v>16</v>
      </c>
      <c r="C1626" s="47">
        <f t="shared" si="3224"/>
        <v>13</v>
      </c>
      <c r="E1626" s="47">
        <f t="shared" ref="E1626" si="3330">plan_id</f>
        <v>25</v>
      </c>
      <c r="F1626" s="47">
        <f t="shared" ca="1" si="3164"/>
        <v>2013</v>
      </c>
      <c r="G1626" s="47">
        <f t="shared" ref="G1626" ca="1" si="3331">VLOOKUP(INDIRECT(CHAR(39)&amp;$A1626&amp;CHAR(39)&amp;"!r2c"&amp;$C1626,0),variables,2,0)</f>
        <v>10842</v>
      </c>
      <c r="H1626" s="50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</row>
    <row r="1627" spans="1:8" x14ac:dyDescent="0.3">
      <c r="A1627" s="47" t="s">
        <v>297</v>
      </c>
      <c r="B1627" s="47">
        <f t="shared" si="3309"/>
        <v>16</v>
      </c>
      <c r="C1627" s="47">
        <f t="shared" si="3224"/>
        <v>14</v>
      </c>
      <c r="E1627" s="47">
        <f t="shared" ref="E1627" si="3332">plan_id</f>
        <v>25</v>
      </c>
      <c r="F1627" s="47">
        <f t="shared" ca="1" si="3164"/>
        <v>2013</v>
      </c>
      <c r="G1627" s="47">
        <f t="shared" ref="G1627" ca="1" si="3333">VLOOKUP(INDIRECT(CHAR(39)&amp;$A1627&amp;CHAR(39)&amp;"!r2c"&amp;$C1627,0),variables,2,0)</f>
        <v>10843</v>
      </c>
      <c r="H1627" s="50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</row>
    <row r="1628" spans="1:8" x14ac:dyDescent="0.3">
      <c r="A1628" s="47" t="s">
        <v>297</v>
      </c>
      <c r="B1628" s="47">
        <f t="shared" si="3309"/>
        <v>16</v>
      </c>
      <c r="C1628" s="47">
        <f t="shared" si="3224"/>
        <v>15</v>
      </c>
      <c r="E1628" s="47">
        <f t="shared" ref="E1628" si="3334">plan_id</f>
        <v>25</v>
      </c>
      <c r="F1628" s="47">
        <f t="shared" ca="1" si="3164"/>
        <v>2013</v>
      </c>
      <c r="G1628" s="47">
        <f t="shared" ref="G1628" ca="1" si="3335">VLOOKUP(INDIRECT(CHAR(39)&amp;$A1628&amp;CHAR(39)&amp;"!r2c"&amp;$C1628,0),variables,2,0)</f>
        <v>10931</v>
      </c>
      <c r="H1628" s="50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0.15440000000000001</v>
      </c>
    </row>
    <row r="1629" spans="1:8" x14ac:dyDescent="0.3">
      <c r="A1629" s="47" t="s">
        <v>297</v>
      </c>
      <c r="B1629" s="47">
        <f t="shared" si="3309"/>
        <v>16</v>
      </c>
      <c r="C1629" s="47">
        <f t="shared" si="3224"/>
        <v>16</v>
      </c>
      <c r="E1629" s="47">
        <f t="shared" ref="E1629" si="3336">plan_id</f>
        <v>25</v>
      </c>
      <c r="F1629" s="47">
        <f t="shared" ca="1" si="3164"/>
        <v>2013</v>
      </c>
      <c r="G1629" s="47">
        <f t="shared" ref="G1629" ca="1" si="3337">VLOOKUP(INDIRECT(CHAR(39)&amp;$A1629&amp;CHAR(39)&amp;"!r2c"&amp;$C1629,0),variables,2,0)</f>
        <v>10932</v>
      </c>
      <c r="H1629" s="50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3">
      <c r="A1630" s="47" t="s">
        <v>297</v>
      </c>
      <c r="B1630" s="47">
        <f t="shared" si="3309"/>
        <v>16</v>
      </c>
      <c r="C1630" s="47">
        <f t="shared" si="3224"/>
        <v>17</v>
      </c>
      <c r="E1630" s="47">
        <f t="shared" ref="E1630" si="3338">plan_id</f>
        <v>25</v>
      </c>
      <c r="F1630" s="47">
        <f t="shared" ca="1" si="3164"/>
        <v>2013</v>
      </c>
      <c r="G1630" s="47">
        <f t="shared" ref="G1630" ca="1" si="3339">VLOOKUP(INDIRECT(CHAR(39)&amp;$A1630&amp;CHAR(39)&amp;"!r2c"&amp;$C1630,0),variables,2,0)</f>
        <v>10933</v>
      </c>
      <c r="H1630" s="50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0.24840000000000001</v>
      </c>
    </row>
    <row r="1631" spans="1:8" x14ac:dyDescent="0.3">
      <c r="A1631" s="47" t="s">
        <v>297</v>
      </c>
      <c r="B1631" s="47">
        <f t="shared" si="3309"/>
        <v>16</v>
      </c>
      <c r="C1631" s="47">
        <f t="shared" si="3224"/>
        <v>18</v>
      </c>
      <c r="E1631" s="47">
        <f t="shared" ref="E1631" si="3340">plan_id</f>
        <v>25</v>
      </c>
      <c r="F1631" s="47">
        <f t="shared" ca="1" si="3164"/>
        <v>2013</v>
      </c>
      <c r="G1631" s="47">
        <f t="shared" ref="G1631" ca="1" si="3341">VLOOKUP(INDIRECT(CHAR(39)&amp;$A1631&amp;CHAR(39)&amp;"!r2c"&amp;$C1631,0),variables,2,0)</f>
        <v>10934</v>
      </c>
      <c r="H1631" s="50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4.5600000000000002E-2</v>
      </c>
    </row>
    <row r="1632" spans="1:8" x14ac:dyDescent="0.3">
      <c r="A1632" s="47" t="s">
        <v>297</v>
      </c>
      <c r="B1632" s="47">
        <f t="shared" si="3309"/>
        <v>16</v>
      </c>
      <c r="C1632" s="47">
        <f t="shared" si="3224"/>
        <v>19</v>
      </c>
      <c r="E1632" s="47">
        <f t="shared" ref="E1632" si="3342">plan_id</f>
        <v>25</v>
      </c>
      <c r="F1632" s="47">
        <f t="shared" ca="1" si="3164"/>
        <v>2013</v>
      </c>
      <c r="G1632" s="47">
        <f t="shared" ref="G1632" ca="1" si="3343">VLOOKUP(INDIRECT(CHAR(39)&amp;$A1632&amp;CHAR(39)&amp;"!r2c"&amp;$C1632,0),variables,2,0)</f>
        <v>10935</v>
      </c>
      <c r="H1632" s="50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Range</v>
      </c>
    </row>
    <row r="1633" spans="1:8" x14ac:dyDescent="0.3">
      <c r="A1633" s="47" t="s">
        <v>297</v>
      </c>
      <c r="B1633" s="47">
        <f t="shared" si="3309"/>
        <v>16</v>
      </c>
      <c r="C1633" s="47">
        <f t="shared" si="3224"/>
        <v>20</v>
      </c>
      <c r="E1633" s="47">
        <f t="shared" ref="E1633" si="3344">plan_id</f>
        <v>25</v>
      </c>
      <c r="F1633" s="47">
        <f t="shared" ca="1" si="3164"/>
        <v>2013</v>
      </c>
      <c r="G1633" s="47">
        <f t="shared" ref="G1633" ca="1" si="3345">VLOOKUP(INDIRECT(CHAR(39)&amp;$A1633&amp;CHAR(39)&amp;"!r2c"&amp;$C1633,0),variables,2,0)</f>
        <v>10937</v>
      </c>
      <c r="H1633" s="50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3">
      <c r="A1634" s="47" t="s">
        <v>297</v>
      </c>
      <c r="B1634" s="47">
        <f t="shared" si="3309"/>
        <v>16</v>
      </c>
      <c r="C1634" s="47">
        <f t="shared" si="3224"/>
        <v>21</v>
      </c>
      <c r="E1634" s="47">
        <f t="shared" ref="E1634" si="3346">plan_id</f>
        <v>25</v>
      </c>
      <c r="F1634" s="47">
        <f t="shared" ca="1" si="3164"/>
        <v>2013</v>
      </c>
      <c r="G1634" s="47">
        <f t="shared" ref="G1634" ca="1" si="3347">VLOOKUP(INDIRECT(CHAR(39)&amp;$A1634&amp;CHAR(39)&amp;"!r2c"&amp;$C1634,0),variables,2,0)</f>
        <v>10938</v>
      </c>
      <c r="H1634" s="50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3">
      <c r="A1635" s="47" t="s">
        <v>297</v>
      </c>
      <c r="B1635" s="47">
        <f t="shared" si="3309"/>
        <v>16</v>
      </c>
      <c r="C1635" s="47">
        <f t="shared" si="3224"/>
        <v>22</v>
      </c>
      <c r="E1635" s="47">
        <f t="shared" ref="E1635" si="3348">plan_id</f>
        <v>25</v>
      </c>
      <c r="F1635" s="47">
        <f t="shared" ca="1" si="3164"/>
        <v>2013</v>
      </c>
      <c r="G1635" s="47">
        <f t="shared" ref="G1635" ca="1" si="3349">VLOOKUP(INDIRECT(CHAR(39)&amp;$A1635&amp;CHAR(39)&amp;"!r2c"&amp;$C1635,0),variables,2,0)</f>
        <v>11007</v>
      </c>
      <c r="H1635" s="50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Police/Fire members- 2% for 10 years, 2.5% for over 10 years ; Others-  2% for 10 years, 2.25% for next 10 years, and 2.5% for service earned on/after 07/01/86. All service before that at 2%.</v>
      </c>
    </row>
    <row r="1636" spans="1:8" x14ac:dyDescent="0.3">
      <c r="A1636" s="47" t="s">
        <v>297</v>
      </c>
      <c r="B1636" s="47">
        <f t="shared" si="3309"/>
        <v>16</v>
      </c>
      <c r="C1636" s="47">
        <f t="shared" si="3224"/>
        <v>23</v>
      </c>
      <c r="E1636" s="47">
        <f t="shared" ref="E1636" si="3350">plan_id</f>
        <v>25</v>
      </c>
      <c r="F1636" s="47">
        <f t="shared" ca="1" si="3164"/>
        <v>2013</v>
      </c>
      <c r="G1636" s="47">
        <f t="shared" ref="G1636" ca="1" si="3351">VLOOKUP(INDIRECT(CHAR(39)&amp;$A1636&amp;CHAR(39)&amp;"!r2c"&amp;$C1636,0),variables,2,0)</f>
        <v>10941</v>
      </c>
      <c r="H1636" s="50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Yes</v>
      </c>
    </row>
    <row r="1637" spans="1:8" x14ac:dyDescent="0.3">
      <c r="A1637" s="47" t="s">
        <v>297</v>
      </c>
      <c r="B1637" s="47">
        <f t="shared" si="3309"/>
        <v>16</v>
      </c>
      <c r="C1637" s="47">
        <f t="shared" si="3224"/>
        <v>24</v>
      </c>
      <c r="E1637" s="47">
        <f t="shared" ref="E1637" si="3352">plan_id</f>
        <v>25</v>
      </c>
      <c r="F1637" s="47">
        <f t="shared" ca="1" si="3164"/>
        <v>2013</v>
      </c>
      <c r="G1637" s="47">
        <f t="shared" ref="G1637" ca="1" si="3353">VLOOKUP(INDIRECT(CHAR(39)&amp;$A1637&amp;CHAR(39)&amp;"!r2c"&amp;$C1637,0),variables,2,0)</f>
        <v>10942</v>
      </c>
      <c r="H1637" s="50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0</v>
      </c>
    </row>
    <row r="1638" spans="1:8" x14ac:dyDescent="0.3">
      <c r="A1638" s="47" t="s">
        <v>297</v>
      </c>
      <c r="B1638" s="47">
        <f t="shared" si="3309"/>
        <v>16</v>
      </c>
      <c r="C1638" s="47">
        <f t="shared" si="3224"/>
        <v>25</v>
      </c>
      <c r="E1638" s="47">
        <f t="shared" ref="E1638" si="3354">plan_id</f>
        <v>25</v>
      </c>
      <c r="F1638" s="47">
        <f t="shared" ref="F1638:F1757" ca="1" si="3355">INDIRECT(CHAR(39)&amp;$A1638&amp;CHAR(39)&amp;"!r"&amp;$B1638&amp;"c2",0)</f>
        <v>2013</v>
      </c>
      <c r="G1638" s="47">
        <f t="shared" ref="G1638" ca="1" si="3356">VLOOKUP(INDIRECT(CHAR(39)&amp;$A1638&amp;CHAR(39)&amp;"!r2c"&amp;$C1638,0),variables,2,0)</f>
        <v>10701</v>
      </c>
      <c r="H1638" s="50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</v>
      </c>
    </row>
    <row r="1639" spans="1:8" x14ac:dyDescent="0.3">
      <c r="A1639" s="47" t="s">
        <v>297</v>
      </c>
      <c r="B1639" s="47">
        <f t="shared" si="3309"/>
        <v>16</v>
      </c>
      <c r="C1639" s="47">
        <f t="shared" ref="C1639:C1702" si="3357">C1548</f>
        <v>26</v>
      </c>
      <c r="E1639" s="47">
        <f t="shared" ref="E1639" si="3358">plan_id</f>
        <v>25</v>
      </c>
      <c r="F1639" s="47">
        <f t="shared" ca="1" si="3355"/>
        <v>2013</v>
      </c>
      <c r="G1639" s="47">
        <f t="shared" ref="G1639" ca="1" si="3359">VLOOKUP(INDIRECT(CHAR(39)&amp;$A1639&amp;CHAR(39)&amp;"!r2c"&amp;$C1639,0),variables,2,0)</f>
        <v>10702</v>
      </c>
      <c r="H1639" s="50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3">
      <c r="A1640" s="47" t="s">
        <v>297</v>
      </c>
      <c r="B1640" s="47">
        <f t="shared" si="3309"/>
        <v>16</v>
      </c>
      <c r="C1640" s="47">
        <f t="shared" si="3357"/>
        <v>27</v>
      </c>
      <c r="E1640" s="47">
        <f t="shared" ref="E1640" si="3360">plan_id</f>
        <v>25</v>
      </c>
      <c r="F1640" s="47">
        <f t="shared" ca="1" si="3355"/>
        <v>2013</v>
      </c>
      <c r="G1640" s="47">
        <f t="shared" ref="G1640" ca="1" si="3361">VLOOKUP(INDIRECT(CHAR(39)&amp;$A1640&amp;CHAR(39)&amp;"!r2c"&amp;$C1640,0),variables,2,0)</f>
        <v>10943</v>
      </c>
      <c r="H1640" s="50" t="str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 xml:space="preserve">Higher of 10% of base benefits or $50 </v>
      </c>
    </row>
    <row r="1641" spans="1:8" x14ac:dyDescent="0.3">
      <c r="A1641" s="47" t="s">
        <v>297</v>
      </c>
      <c r="B1641" s="47">
        <f t="shared" si="3309"/>
        <v>16</v>
      </c>
      <c r="C1641" s="47">
        <f t="shared" si="3357"/>
        <v>28</v>
      </c>
      <c r="E1641" s="47">
        <f t="shared" ref="E1641" si="3362">plan_id</f>
        <v>25</v>
      </c>
      <c r="F1641" s="47">
        <f t="shared" ca="1" si="3355"/>
        <v>2013</v>
      </c>
      <c r="G1641" s="47">
        <f t="shared" ref="G1641" ca="1" si="3363">VLOOKUP(INDIRECT(CHAR(39)&amp;$A1641&amp;CHAR(39)&amp;"!r2c"&amp;$C1641,0),variables,2,0)</f>
        <v>10944</v>
      </c>
      <c r="H1641" s="50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</row>
    <row r="1642" spans="1:8" x14ac:dyDescent="0.3">
      <c r="A1642" s="47" t="s">
        <v>297</v>
      </c>
      <c r="B1642" s="47">
        <f t="shared" si="3309"/>
        <v>16</v>
      </c>
      <c r="C1642" s="47">
        <f t="shared" si="3357"/>
        <v>29</v>
      </c>
      <c r="E1642" s="47">
        <f t="shared" ref="E1642" si="3364">plan_id</f>
        <v>25</v>
      </c>
      <c r="F1642" s="47">
        <f t="shared" ca="1" si="3355"/>
        <v>2013</v>
      </c>
      <c r="G1642" s="47">
        <f t="shared" ref="G1642" ca="1" si="3365">VLOOKUP(INDIRECT(CHAR(39)&amp;$A1642&amp;CHAR(39)&amp;"!r2c"&amp;$C1642,0),variables,2,0)</f>
        <v>10945</v>
      </c>
      <c r="H1642" s="50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3">
      <c r="A1643" s="47" t="s">
        <v>297</v>
      </c>
      <c r="B1643" s="47">
        <f t="shared" si="3309"/>
        <v>16</v>
      </c>
      <c r="C1643" s="47">
        <f t="shared" si="3357"/>
        <v>30</v>
      </c>
      <c r="E1643" s="47">
        <f t="shared" ref="E1643" si="3366">plan_id</f>
        <v>25</v>
      </c>
      <c r="F1643" s="47">
        <f t="shared" ca="1" si="3355"/>
        <v>2013</v>
      </c>
      <c r="G1643" s="47">
        <f t="shared" ref="G1643" ca="1" si="3367">VLOOKUP(INDIRECT(CHAR(39)&amp;$A1643&amp;CHAR(39)&amp;"!r2c"&amp;$C1643,0),variables,2,0)</f>
        <v>10947</v>
      </c>
      <c r="H1643" s="50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</row>
    <row r="1644" spans="1:8" x14ac:dyDescent="0.3">
      <c r="A1644" s="47" t="s">
        <v>297</v>
      </c>
      <c r="B1644" s="47">
        <f t="shared" si="3309"/>
        <v>16</v>
      </c>
      <c r="C1644" s="47">
        <f t="shared" si="3357"/>
        <v>31</v>
      </c>
      <c r="E1644" s="47">
        <f t="shared" ref="E1644" si="3368">plan_id</f>
        <v>25</v>
      </c>
      <c r="F1644" s="47">
        <f t="shared" ca="1" si="3355"/>
        <v>2013</v>
      </c>
      <c r="G1644" s="47">
        <f t="shared" ref="G1644" ca="1" si="3369">VLOOKUP(INDIRECT(CHAR(39)&amp;$A1644&amp;CHAR(39)&amp;"!r2c"&amp;$C1644,0),variables,2,0)</f>
        <v>10948</v>
      </c>
      <c r="H1644" s="50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Yes</v>
      </c>
    </row>
    <row r="1645" spans="1:8" x14ac:dyDescent="0.3">
      <c r="A1645" s="47" t="s">
        <v>297</v>
      </c>
      <c r="B1645" s="47">
        <f t="shared" si="3309"/>
        <v>16</v>
      </c>
      <c r="C1645" s="47">
        <f t="shared" si="3357"/>
        <v>32</v>
      </c>
      <c r="E1645" s="47">
        <f t="shared" ref="E1645" si="3370">plan_id</f>
        <v>25</v>
      </c>
      <c r="F1645" s="47">
        <f t="shared" ca="1" si="3355"/>
        <v>2013</v>
      </c>
      <c r="G1645" s="47">
        <f t="shared" ref="G1645" ca="1" si="3371">VLOOKUP(INDIRECT(CHAR(39)&amp;$A1645&amp;CHAR(39)&amp;"!r2c"&amp;$C1645,0),variables,2,0)</f>
        <v>10949</v>
      </c>
      <c r="H1645" s="50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x14ac:dyDescent="0.3">
      <c r="A1646" s="47" t="s">
        <v>297</v>
      </c>
      <c r="B1646" s="47">
        <f t="shared" si="3309"/>
        <v>16</v>
      </c>
      <c r="C1646" s="47">
        <f t="shared" si="3357"/>
        <v>33</v>
      </c>
      <c r="E1646" s="47">
        <f t="shared" ref="E1646" si="3372">plan_id</f>
        <v>25</v>
      </c>
      <c r="F1646" s="47">
        <f t="shared" ca="1" si="3355"/>
        <v>2013</v>
      </c>
      <c r="G1646" s="47">
        <f t="shared" ref="G1646" ca="1" si="3373">VLOOKUP(INDIRECT(CHAR(39)&amp;$A1646&amp;CHAR(39)&amp;"!r2c"&amp;$C1646,0),variables,2,0)</f>
        <v>10951</v>
      </c>
      <c r="H1646" s="50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No</v>
      </c>
    </row>
    <row r="1647" spans="1:8" x14ac:dyDescent="0.3">
      <c r="A1647" s="47" t="s">
        <v>297</v>
      </c>
      <c r="B1647" s="47">
        <f t="shared" si="3309"/>
        <v>16</v>
      </c>
      <c r="C1647" s="47">
        <f t="shared" si="3357"/>
        <v>34</v>
      </c>
      <c r="E1647" s="47">
        <f t="shared" ref="E1647" si="3374">plan_id</f>
        <v>25</v>
      </c>
      <c r="F1647" s="47">
        <f t="shared" ca="1" si="3355"/>
        <v>2013</v>
      </c>
      <c r="G1647" s="47">
        <f t="shared" ref="G1647" ca="1" si="3375">VLOOKUP(INDIRECT(CHAR(39)&amp;$A1647&amp;CHAR(39)&amp;"!r2c"&amp;$C1647,0),variables,2,0)</f>
        <v>10950</v>
      </c>
      <c r="H1647" s="50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Yes</v>
      </c>
    </row>
    <row r="1648" spans="1:8" x14ac:dyDescent="0.3">
      <c r="A1648" s="47" t="s">
        <v>297</v>
      </c>
      <c r="B1648" s="47">
        <f t="shared" si="3309"/>
        <v>16</v>
      </c>
      <c r="C1648" s="47">
        <f t="shared" si="3357"/>
        <v>35</v>
      </c>
      <c r="E1648" s="47">
        <f t="shared" ref="E1648" si="3376">plan_id</f>
        <v>25</v>
      </c>
      <c r="F1648" s="47">
        <f t="shared" ca="1" si="3355"/>
        <v>2013</v>
      </c>
      <c r="G1648" s="47">
        <f t="shared" ref="G1648" ca="1" si="3377">VLOOKUP(INDIRECT(CHAR(39)&amp;$A1648&amp;CHAR(39)&amp;"!r2c"&amp;$C1648,0),variables,2,0)</f>
        <v>10954</v>
      </c>
      <c r="H1648" s="50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3.1199999999999999E-2</v>
      </c>
    </row>
    <row r="1649" spans="1:8" x14ac:dyDescent="0.3">
      <c r="A1649" s="47" t="s">
        <v>297</v>
      </c>
      <c r="B1649" s="47">
        <f t="shared" si="3309"/>
        <v>16</v>
      </c>
      <c r="C1649" s="47">
        <f t="shared" si="3357"/>
        <v>36</v>
      </c>
      <c r="E1649" s="47">
        <f t="shared" ref="E1649" si="3378">plan_id</f>
        <v>25</v>
      </c>
      <c r="F1649" s="47">
        <f t="shared" ca="1" si="3355"/>
        <v>2013</v>
      </c>
      <c r="G1649" s="47">
        <f t="shared" ref="G1649" ca="1" si="3379">VLOOKUP(INDIRECT(CHAR(39)&amp;$A1649&amp;CHAR(39)&amp;"!r2c"&amp;$C1649,0),variables,2,0)</f>
        <v>10955</v>
      </c>
      <c r="H1649" s="50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0.08</v>
      </c>
    </row>
    <row r="1650" spans="1:8" x14ac:dyDescent="0.3">
      <c r="A1650" s="47" t="s">
        <v>297</v>
      </c>
      <c r="B1650" s="47">
        <f t="shared" si="3309"/>
        <v>16</v>
      </c>
      <c r="C1650" s="47">
        <f t="shared" si="3357"/>
        <v>37</v>
      </c>
      <c r="E1650" s="47">
        <f t="shared" ref="E1650" si="3380">plan_id</f>
        <v>25</v>
      </c>
      <c r="F1650" s="47">
        <f t="shared" ca="1" si="3355"/>
        <v>2013</v>
      </c>
      <c r="G1650" s="47">
        <f t="shared" ref="G1650" ca="1" si="3381">VLOOKUP(INDIRECT(CHAR(39)&amp;$A1650&amp;CHAR(39)&amp;"!r2c"&amp;$C1650,0),variables,2,0)</f>
        <v>10956</v>
      </c>
      <c r="H1650" s="50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3.6200000000000003E-2</v>
      </c>
    </row>
    <row r="1651" spans="1:8" x14ac:dyDescent="0.3">
      <c r="A1651" s="47" t="s">
        <v>297</v>
      </c>
      <c r="B1651" s="47">
        <f t="shared" si="3309"/>
        <v>16</v>
      </c>
      <c r="C1651" s="47">
        <f t="shared" si="3357"/>
        <v>38</v>
      </c>
      <c r="E1651" s="47">
        <f t="shared" ref="E1651" si="3382">plan_id</f>
        <v>25</v>
      </c>
      <c r="F1651" s="47">
        <f t="shared" ca="1" si="3355"/>
        <v>2013</v>
      </c>
      <c r="G1651" s="47">
        <f t="shared" ref="G1651" ca="1" si="3383">VLOOKUP(INDIRECT(CHAR(39)&amp;$A1651&amp;CHAR(39)&amp;"!r2c"&amp;$C1651,0),variables,2,0)</f>
        <v>10959</v>
      </c>
      <c r="H1651" s="50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Peace Officer/Firefighter: Merit – 2.75%/yr for the first 4 yrs of employment, 0.5% @ 7 yrs &amp; thereafter; Productivity – 0.5%/yr; Others: Merit grading down – 6%/yr to 2% after 5 yrs; &gt;6 yrs of service - 1.5% to 0%; Productivity – 0.5%/yr</v>
      </c>
    </row>
    <row r="1652" spans="1:8" x14ac:dyDescent="0.3">
      <c r="A1652" s="47" t="s">
        <v>297</v>
      </c>
      <c r="B1652" s="47">
        <f t="shared" si="3309"/>
        <v>16</v>
      </c>
      <c r="C1652" s="47">
        <f t="shared" si="3357"/>
        <v>39</v>
      </c>
      <c r="E1652" s="47">
        <f t="shared" ref="E1652" si="3384">plan_id</f>
        <v>25</v>
      </c>
      <c r="F1652" s="47">
        <f t="shared" ca="1" si="3355"/>
        <v>2013</v>
      </c>
      <c r="G1652" s="47">
        <f t="shared" ref="G1652" ca="1" si="3385">VLOOKUP(INDIRECT(CHAR(39)&amp;$A1652&amp;CHAR(39)&amp;"!r2c"&amp;$C1652,0),variables,2,0)</f>
        <v>10962</v>
      </c>
      <c r="H1652" s="50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 no.114 &amp; 115</v>
      </c>
    </row>
    <row r="1653" spans="1:8" x14ac:dyDescent="0.3">
      <c r="A1653" s="47" t="s">
        <v>297</v>
      </c>
      <c r="B1653" s="47">
        <f t="shared" si="3309"/>
        <v>16</v>
      </c>
      <c r="C1653" s="47">
        <f t="shared" si="3357"/>
        <v>40</v>
      </c>
      <c r="E1653" s="47">
        <f t="shared" ref="E1653" si="3386">plan_id</f>
        <v>25</v>
      </c>
      <c r="F1653" s="47">
        <f t="shared" ca="1" si="3355"/>
        <v>2013</v>
      </c>
      <c r="G1653" s="47">
        <f t="shared" ref="G1653" ca="1" si="3387">VLOOKUP(INDIRECT(CHAR(39)&amp;$A1653&amp;CHAR(39)&amp;"!r2c"&amp;$C1653,0),variables,2,0)</f>
        <v>10964</v>
      </c>
      <c r="H1653" s="50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 no.117 &amp; 118</v>
      </c>
    </row>
    <row r="1654" spans="1:8" x14ac:dyDescent="0.3">
      <c r="A1654" s="47" t="s">
        <v>297</v>
      </c>
      <c r="B1654" s="47">
        <f t="shared" si="3309"/>
        <v>16</v>
      </c>
      <c r="C1654" s="47">
        <f t="shared" si="3357"/>
        <v>41</v>
      </c>
      <c r="E1654" s="47">
        <f t="shared" ref="E1654" si="3388">plan_id</f>
        <v>25</v>
      </c>
      <c r="F1654" s="47">
        <f t="shared" ca="1" si="3355"/>
        <v>2013</v>
      </c>
      <c r="G1654" s="47">
        <f t="shared" ref="G1654" ca="1" si="3389">VLOOKUP(INDIRECT(CHAR(39)&amp;$A1654&amp;CHAR(39)&amp;"!r2c"&amp;$C1654,0),variables,2,0)</f>
        <v>10967</v>
      </c>
      <c r="H1654" s="50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1994 GAM Table</v>
      </c>
    </row>
    <row r="1655" spans="1:8" x14ac:dyDescent="0.3">
      <c r="A1655" s="47" t="s">
        <v>297</v>
      </c>
      <c r="B1655" s="47">
        <f t="shared" si="3309"/>
        <v>16</v>
      </c>
      <c r="C1655" s="47">
        <f t="shared" si="3357"/>
        <v>42</v>
      </c>
      <c r="E1655" s="47">
        <f t="shared" ref="E1655" si="3390">plan_id</f>
        <v>25</v>
      </c>
      <c r="F1655" s="47">
        <f t="shared" ca="1" si="3355"/>
        <v>2013</v>
      </c>
      <c r="G1655" s="47">
        <f t="shared" ref="G1655" ca="1" si="3391">VLOOKUP(INDIRECT(CHAR(39)&amp;$A1655&amp;CHAR(39)&amp;"!r2c"&amp;$C1655,0),variables,2,0)</f>
        <v>10968</v>
      </c>
      <c r="H1655" s="50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1994</v>
      </c>
    </row>
    <row r="1656" spans="1:8" x14ac:dyDescent="0.3">
      <c r="A1656" s="47" t="s">
        <v>297</v>
      </c>
      <c r="B1656" s="47">
        <f t="shared" si="3309"/>
        <v>16</v>
      </c>
      <c r="C1656" s="47">
        <f t="shared" si="3357"/>
        <v>43</v>
      </c>
      <c r="E1656" s="47">
        <f t="shared" ref="E1656" si="3392">plan_id</f>
        <v>25</v>
      </c>
      <c r="F1656" s="47">
        <f t="shared" ca="1" si="3355"/>
        <v>2013</v>
      </c>
      <c r="G1656" s="47">
        <f t="shared" ref="G1656" ca="1" si="3393">VLOOKUP(INDIRECT(CHAR(39)&amp;$A1656&amp;CHAR(39)&amp;"!r2c"&amp;$C1656,0),variables,2,0)</f>
        <v>10969</v>
      </c>
      <c r="H1656" s="50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2013 using Scale AA for males</v>
      </c>
    </row>
    <row r="1657" spans="1:8" x14ac:dyDescent="0.3">
      <c r="A1657" s="47" t="s">
        <v>297</v>
      </c>
      <c r="B1657" s="47">
        <f t="shared" si="3309"/>
        <v>16</v>
      </c>
      <c r="C1657" s="47">
        <f t="shared" si="3357"/>
        <v>44</v>
      </c>
      <c r="E1657" s="47">
        <f t="shared" ref="E1657" si="3394">plan_id</f>
        <v>25</v>
      </c>
      <c r="F1657" s="47">
        <f t="shared" ca="1" si="3355"/>
        <v>2013</v>
      </c>
      <c r="G1657" s="47">
        <f t="shared" ref="G1657" ca="1" si="3395">VLOOKUP(INDIRECT(CHAR(39)&amp;$A1657&amp;CHAR(39)&amp;"!r2c"&amp;$C1657,0),variables,2,0)</f>
        <v>10970</v>
      </c>
      <c r="H1657" s="50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0</v>
      </c>
    </row>
    <row r="1658" spans="1:8" x14ac:dyDescent="0.3">
      <c r="A1658" s="47" t="s">
        <v>297</v>
      </c>
      <c r="B1658" s="47">
        <f t="shared" si="3309"/>
        <v>16</v>
      </c>
      <c r="C1658" s="47">
        <f t="shared" si="3357"/>
        <v>45</v>
      </c>
      <c r="E1658" s="47">
        <f t="shared" ref="E1658" si="3396">plan_id</f>
        <v>25</v>
      </c>
      <c r="F1658" s="47">
        <f t="shared" ca="1" si="3355"/>
        <v>2013</v>
      </c>
      <c r="G1658" s="47">
        <f t="shared" ref="G1658" ca="1" si="3397">VLOOKUP(INDIRECT(CHAR(39)&amp;$A1658&amp;CHAR(39)&amp;"!r2c"&amp;$C1658,0),variables,2,0)</f>
        <v>10971</v>
      </c>
      <c r="H1658" s="50" t="str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1-year for females</v>
      </c>
    </row>
    <row r="1659" spans="1:8" x14ac:dyDescent="0.3">
      <c r="A1659" s="47" t="s">
        <v>297</v>
      </c>
      <c r="B1659" s="47">
        <f t="shared" si="3309"/>
        <v>16</v>
      </c>
      <c r="C1659" s="47">
        <f t="shared" si="3357"/>
        <v>46</v>
      </c>
      <c r="E1659" s="47">
        <f t="shared" ref="E1659" si="3398">plan_id</f>
        <v>25</v>
      </c>
      <c r="F1659" s="47">
        <f t="shared" ca="1" si="3355"/>
        <v>2013</v>
      </c>
      <c r="G1659" s="47">
        <f t="shared" ref="G1659" ca="1" si="3399">VLOOKUP(INDIRECT(CHAR(39)&amp;$A1659&amp;CHAR(39)&amp;"!r2c"&amp;$C1659,0),variables,2,0)</f>
        <v>10972</v>
      </c>
      <c r="H1659" s="50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dollar, closed</v>
      </c>
    </row>
    <row r="1660" spans="1:8" x14ac:dyDescent="0.3">
      <c r="A1660" s="47" t="s">
        <v>297</v>
      </c>
      <c r="B1660" s="47">
        <f t="shared" si="3309"/>
        <v>16</v>
      </c>
      <c r="C1660" s="47">
        <f t="shared" si="3357"/>
        <v>47</v>
      </c>
      <c r="E1660" s="47">
        <f t="shared" ref="E1660" si="3400">plan_id</f>
        <v>25</v>
      </c>
      <c r="F1660" s="47">
        <f t="shared" ca="1" si="3355"/>
        <v>2013</v>
      </c>
      <c r="G1660" s="47">
        <f t="shared" ref="G1660" ca="1" si="3401">VLOOKUP(INDIRECT(CHAR(39)&amp;$A1660&amp;CHAR(39)&amp;"!r2c"&amp;$C1660,0),variables,2,0)</f>
        <v>10973</v>
      </c>
      <c r="H1660" s="50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17 years</v>
      </c>
    </row>
    <row r="1661" spans="1:8" x14ac:dyDescent="0.3">
      <c r="A1661" s="47" t="s">
        <v>297</v>
      </c>
      <c r="B1661" s="47">
        <f t="shared" si="3309"/>
        <v>16</v>
      </c>
      <c r="C1661" s="47">
        <f t="shared" si="3357"/>
        <v>48</v>
      </c>
      <c r="E1661" s="47">
        <f t="shared" ref="E1661" si="3402">plan_id</f>
        <v>25</v>
      </c>
      <c r="F1661" s="47">
        <f t="shared" ca="1" si="3355"/>
        <v>2013</v>
      </c>
      <c r="G1661" s="47">
        <f t="shared" ref="G1661" ca="1" si="3403">VLOOKUP(INDIRECT(CHAR(39)&amp;$A1661&amp;CHAR(39)&amp;"!r2c"&amp;$C1661,0),variables,2,0)</f>
        <v>10975</v>
      </c>
      <c r="H1661" s="50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EAN</v>
      </c>
    </row>
    <row r="1662" spans="1:8" x14ac:dyDescent="0.3">
      <c r="A1662" s="47" t="s">
        <v>297</v>
      </c>
      <c r="B1662" s="47">
        <f t="shared" si="3309"/>
        <v>16</v>
      </c>
      <c r="C1662" s="47">
        <f t="shared" si="3357"/>
        <v>49</v>
      </c>
      <c r="E1662" s="47">
        <f t="shared" ref="E1662" si="3404">plan_id</f>
        <v>25</v>
      </c>
      <c r="F1662" s="47">
        <f t="shared" ca="1" si="3355"/>
        <v>2013</v>
      </c>
      <c r="G1662" s="47">
        <f t="shared" ref="G1662" ca="1" si="3405">VLOOKUP(INDIRECT(CHAR(39)&amp;$A1662&amp;CHAR(39)&amp;"!r2c"&amp;$C1662,0),variables,2,0)</f>
        <v>10976</v>
      </c>
      <c r="H1662" s="50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0.08</v>
      </c>
    </row>
    <row r="1663" spans="1:8" x14ac:dyDescent="0.3">
      <c r="A1663" s="47" t="s">
        <v>297</v>
      </c>
      <c r="B1663" s="47">
        <f t="shared" si="3309"/>
        <v>16</v>
      </c>
      <c r="C1663" s="47">
        <f t="shared" si="3357"/>
        <v>50</v>
      </c>
      <c r="E1663" s="47">
        <f t="shared" ref="E1663" si="3406">plan_id</f>
        <v>25</v>
      </c>
      <c r="F1663" s="47">
        <f t="shared" ca="1" si="3355"/>
        <v>2013</v>
      </c>
      <c r="G1663" s="47">
        <f t="shared" ref="G1663" ca="1" si="3407">VLOOKUP(INDIRECT(CHAR(39)&amp;$A1663&amp;CHAR(39)&amp;"!r2c"&amp;$C1663,0),variables,2,0)</f>
        <v>10977</v>
      </c>
      <c r="H1663" s="50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</row>
    <row r="1664" spans="1:8" x14ac:dyDescent="0.3">
      <c r="A1664" s="47" t="s">
        <v>297</v>
      </c>
      <c r="B1664" s="47">
        <f t="shared" si="3309"/>
        <v>16</v>
      </c>
      <c r="C1664" s="47">
        <f t="shared" si="3357"/>
        <v>51</v>
      </c>
      <c r="E1664" s="47">
        <f t="shared" ref="E1664" si="3408">plan_id</f>
        <v>25</v>
      </c>
      <c r="F1664" s="47">
        <f t="shared" ca="1" si="3355"/>
        <v>2013</v>
      </c>
      <c r="G1664" s="47">
        <f t="shared" ref="G1664" ca="1" si="3409">VLOOKUP(INDIRECT(CHAR(39)&amp;$A1664&amp;CHAR(39)&amp;"!r2c"&amp;$C1664,0),variables,2,0)</f>
        <v>10978</v>
      </c>
      <c r="H1664" s="50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0.08</v>
      </c>
    </row>
    <row r="1665" spans="1:8" x14ac:dyDescent="0.3">
      <c r="A1665" s="47" t="s">
        <v>297</v>
      </c>
      <c r="B1665" s="47">
        <f t="shared" si="3309"/>
        <v>16</v>
      </c>
      <c r="C1665" s="47">
        <f t="shared" si="3357"/>
        <v>52</v>
      </c>
      <c r="E1665" s="47">
        <f t="shared" ref="E1665" si="3410">plan_id</f>
        <v>25</v>
      </c>
      <c r="F1665" s="47">
        <f t="shared" ca="1" si="3355"/>
        <v>2013</v>
      </c>
      <c r="G1665" s="47">
        <f t="shared" ref="G1665" ca="1" si="3411">VLOOKUP(INDIRECT(CHAR(39)&amp;$A1665&amp;CHAR(39)&amp;"!r2c"&amp;$C1665,0),variables,2,0)</f>
        <v>10979</v>
      </c>
      <c r="H1665" s="50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 Years</v>
      </c>
    </row>
    <row r="1666" spans="1:8" x14ac:dyDescent="0.3">
      <c r="A1666" s="47" t="s">
        <v>297</v>
      </c>
      <c r="B1666" s="47">
        <f t="shared" si="3309"/>
        <v>16</v>
      </c>
      <c r="C1666" s="47">
        <f t="shared" si="3357"/>
        <v>53</v>
      </c>
      <c r="E1666" s="47">
        <f t="shared" ref="E1666" si="3412">plan_id</f>
        <v>25</v>
      </c>
      <c r="F1666" s="47">
        <f t="shared" ca="1" si="3355"/>
        <v>2013</v>
      </c>
      <c r="G1666" s="47">
        <f t="shared" ref="G1666" ca="1" si="3413">VLOOKUP(INDIRECT(CHAR(39)&amp;$A1666&amp;CHAR(39)&amp;"!r2c"&amp;$C1666,0),variables,2,0)</f>
        <v>10980</v>
      </c>
      <c r="H1666" s="50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2.1000000000000001E-2</v>
      </c>
    </row>
    <row r="1667" spans="1:8" x14ac:dyDescent="0.3">
      <c r="A1667" s="47" t="s">
        <v>297</v>
      </c>
      <c r="B1667" s="47">
        <f t="shared" si="3309"/>
        <v>16</v>
      </c>
      <c r="C1667" s="47">
        <f t="shared" si="3357"/>
        <v>54</v>
      </c>
      <c r="E1667" s="47">
        <f t="shared" ref="E1667" si="3414">plan_id</f>
        <v>25</v>
      </c>
      <c r="F1667" s="47">
        <f t="shared" ca="1" si="3355"/>
        <v>2013</v>
      </c>
      <c r="G1667" s="47">
        <f t="shared" ref="G1667" ca="1" si="3415">VLOOKUP(INDIRECT(CHAR(39)&amp;$A1667&amp;CHAR(39)&amp;"!r2c"&amp;$C1667,0),variables,2,0)</f>
        <v>10981</v>
      </c>
      <c r="H1667" s="50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0.12</v>
      </c>
    </row>
    <row r="1668" spans="1:8" x14ac:dyDescent="0.3">
      <c r="A1668" s="47" t="s">
        <v>297</v>
      </c>
      <c r="B1668" s="47">
        <f t="shared" si="3309"/>
        <v>16</v>
      </c>
      <c r="C1668" s="47">
        <f t="shared" si="3357"/>
        <v>55</v>
      </c>
      <c r="E1668" s="47">
        <f t="shared" ref="E1668" si="3416">plan_id</f>
        <v>25</v>
      </c>
      <c r="F1668" s="47">
        <f t="shared" ca="1" si="3355"/>
        <v>2013</v>
      </c>
      <c r="G1668" s="47">
        <f t="shared" ref="G1668" ca="1" si="3417">VLOOKUP(INDIRECT(CHAR(39)&amp;$A1668&amp;CHAR(39)&amp;"!r2c"&amp;$C1668,0),variables,2,0)</f>
        <v>10706</v>
      </c>
      <c r="H1668" s="50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1.0635624981888069E-3</v>
      </c>
    </row>
    <row r="1669" spans="1:8" x14ac:dyDescent="0.3">
      <c r="A1669" s="47" t="s">
        <v>297</v>
      </c>
      <c r="B1669" s="47">
        <f t="shared" si="3309"/>
        <v>16</v>
      </c>
      <c r="C1669" s="47">
        <f t="shared" si="3357"/>
        <v>56</v>
      </c>
      <c r="E1669" s="47">
        <f t="shared" ref="E1669" si="3418">plan_id</f>
        <v>25</v>
      </c>
      <c r="F1669" s="47">
        <f t="shared" ca="1" si="3355"/>
        <v>2013</v>
      </c>
      <c r="G1669" s="47">
        <f t="shared" ref="G1669" ca="1" si="3419">VLOOKUP(INDIRECT(CHAR(39)&amp;$A1669&amp;CHAR(39)&amp;"!r2c"&amp;$C1669,0),variables,2,0)</f>
        <v>10983</v>
      </c>
      <c r="H1669" s="50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Yes</v>
      </c>
    </row>
    <row r="1670" spans="1:8" x14ac:dyDescent="0.3">
      <c r="A1670" s="47" t="s">
        <v>297</v>
      </c>
      <c r="B1670" s="47">
        <f t="shared" si="3309"/>
        <v>16</v>
      </c>
      <c r="C1670" s="47">
        <f t="shared" si="3357"/>
        <v>57</v>
      </c>
      <c r="E1670" s="47">
        <f t="shared" ref="E1670" si="3420">plan_id</f>
        <v>25</v>
      </c>
      <c r="F1670" s="47">
        <f t="shared" ca="1" si="3355"/>
        <v>2013</v>
      </c>
      <c r="G1670" s="47">
        <f t="shared" ref="G1670" ca="1" si="3421">VLOOKUP(INDIRECT(CHAR(39)&amp;$A1670&amp;CHAR(39)&amp;"!r2c"&amp;$C1670,0),variables,2,0)</f>
        <v>10989</v>
      </c>
      <c r="H1670" s="50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6510749000</v>
      </c>
    </row>
    <row r="1671" spans="1:8" x14ac:dyDescent="0.3">
      <c r="A1671" s="47" t="s">
        <v>297</v>
      </c>
      <c r="B1671" s="47">
        <f t="shared" si="3309"/>
        <v>16</v>
      </c>
      <c r="C1671" s="47">
        <f t="shared" si="3357"/>
        <v>58</v>
      </c>
      <c r="E1671" s="47">
        <f t="shared" ref="E1671" si="3422">plan_id</f>
        <v>25</v>
      </c>
      <c r="F1671" s="47">
        <f t="shared" ca="1" si="3355"/>
        <v>2013</v>
      </c>
      <c r="G1671" s="47">
        <f t="shared" ref="G1671" ca="1" si="3423">VLOOKUP(INDIRECT(CHAR(39)&amp;$A1671&amp;CHAR(39)&amp;"!r2c"&amp;$C1671,0),variables,2,0)</f>
        <v>10990</v>
      </c>
      <c r="H1671" s="50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11945881000</v>
      </c>
    </row>
    <row r="1672" spans="1:8" x14ac:dyDescent="0.3">
      <c r="A1672" s="47" t="s">
        <v>297</v>
      </c>
      <c r="B1672" s="47">
        <f t="shared" si="3309"/>
        <v>16</v>
      </c>
      <c r="C1672" s="47">
        <f t="shared" si="3357"/>
        <v>59</v>
      </c>
      <c r="E1672" s="47">
        <f t="shared" ref="E1672" si="3424">plan_id</f>
        <v>25</v>
      </c>
      <c r="F1672" s="47">
        <f t="shared" ca="1" si="3355"/>
        <v>2013</v>
      </c>
      <c r="G1672" s="47">
        <f t="shared" ref="G1672" ca="1" si="3425">VLOOKUP(INDIRECT(CHAR(39)&amp;$A1672&amp;CHAR(39)&amp;"!r2c"&amp;$C1672,0),variables,2,0)</f>
        <v>10991</v>
      </c>
      <c r="H1672" s="50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5435132000</v>
      </c>
    </row>
    <row r="1673" spans="1:8" x14ac:dyDescent="0.3">
      <c r="A1673" s="47" t="s">
        <v>297</v>
      </c>
      <c r="B1673" s="47">
        <f t="shared" si="3309"/>
        <v>16</v>
      </c>
      <c r="C1673" s="47">
        <f t="shared" si="3357"/>
        <v>60</v>
      </c>
      <c r="E1673" s="47">
        <f t="shared" ref="E1673" si="3426">plan_id</f>
        <v>25</v>
      </c>
      <c r="F1673" s="47">
        <f t="shared" ca="1" si="3355"/>
        <v>2013</v>
      </c>
      <c r="G1673" s="47">
        <f t="shared" ref="G1673" ca="1" si="3427">VLOOKUP(INDIRECT(CHAR(39)&amp;$A1673&amp;CHAR(39)&amp;"!r2c"&amp;$C1673,0),variables,2,0)</f>
        <v>10992</v>
      </c>
      <c r="H1673" s="50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0.54500000000000004</v>
      </c>
    </row>
    <row r="1674" spans="1:8" x14ac:dyDescent="0.3">
      <c r="A1674" s="47" t="s">
        <v>297</v>
      </c>
      <c r="B1674" s="47">
        <f t="shared" si="3309"/>
        <v>16</v>
      </c>
      <c r="C1674" s="47">
        <f t="shared" si="3357"/>
        <v>61</v>
      </c>
      <c r="E1674" s="47">
        <f t="shared" ref="E1674" si="3428">plan_id</f>
        <v>25</v>
      </c>
      <c r="F1674" s="47">
        <f t="shared" ca="1" si="3355"/>
        <v>2013</v>
      </c>
      <c r="G1674" s="47">
        <f t="shared" ref="G1674" ca="1" si="3429">VLOOKUP(INDIRECT(CHAR(39)&amp;$A1674&amp;CHAR(39)&amp;"!r2c"&amp;$C1674,0),variables,2,0)</f>
        <v>10993</v>
      </c>
      <c r="H1674" s="50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1534665000</v>
      </c>
    </row>
    <row r="1675" spans="1:8" x14ac:dyDescent="0.3">
      <c r="A1675" s="47" t="s">
        <v>297</v>
      </c>
      <c r="B1675" s="47">
        <f t="shared" si="3309"/>
        <v>16</v>
      </c>
      <c r="C1675" s="47">
        <f t="shared" si="3357"/>
        <v>62</v>
      </c>
      <c r="E1675" s="47">
        <f t="shared" ref="E1675" si="3430">plan_id</f>
        <v>25</v>
      </c>
      <c r="F1675" s="47">
        <f t="shared" ca="1" si="3355"/>
        <v>2013</v>
      </c>
      <c r="G1675" s="47">
        <f t="shared" ref="G1675" ca="1" si="3431">VLOOKUP(INDIRECT(CHAR(39)&amp;$A1675&amp;CHAR(39)&amp;"!r2c"&amp;$C1675,0),variables,2,0)</f>
        <v>10801</v>
      </c>
      <c r="H1675" s="50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380635000</v>
      </c>
    </row>
    <row r="1676" spans="1:8" x14ac:dyDescent="0.3">
      <c r="A1676" s="47" t="s">
        <v>297</v>
      </c>
      <c r="B1676" s="47">
        <f t="shared" si="3309"/>
        <v>16</v>
      </c>
      <c r="C1676" s="47">
        <f t="shared" si="3357"/>
        <v>63</v>
      </c>
      <c r="E1676" s="47">
        <f t="shared" ref="E1676" si="3432">plan_id</f>
        <v>25</v>
      </c>
      <c r="F1676" s="47">
        <f t="shared" ca="1" si="3355"/>
        <v>2013</v>
      </c>
      <c r="G1676" s="47">
        <f t="shared" ref="G1676" ca="1" si="3433">VLOOKUP(INDIRECT(CHAR(39)&amp;$A1676&amp;CHAR(39)&amp;"!r2c"&amp;$C1676,0),variables,2,0)</f>
        <v>10802</v>
      </c>
      <c r="H1676" s="50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14528000</v>
      </c>
    </row>
    <row r="1677" spans="1:8" x14ac:dyDescent="0.3">
      <c r="A1677" s="47" t="s">
        <v>297</v>
      </c>
      <c r="B1677" s="47">
        <f t="shared" si="3309"/>
        <v>16</v>
      </c>
      <c r="C1677" s="47">
        <f t="shared" si="3357"/>
        <v>64</v>
      </c>
      <c r="E1677" s="47">
        <f t="shared" ref="E1677" si="3434">plan_id</f>
        <v>25</v>
      </c>
      <c r="F1677" s="47">
        <f t="shared" ca="1" si="3355"/>
        <v>2013</v>
      </c>
      <c r="G1677" s="47">
        <f t="shared" ref="G1677" ca="1" si="3435">VLOOKUP(INDIRECT(CHAR(39)&amp;$A1677&amp;CHAR(39)&amp;"!r2c"&amp;$C1677,0),variables,2,0)</f>
        <v>10803</v>
      </c>
      <c r="H1677" s="50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3">
      <c r="A1678" s="47" t="s">
        <v>297</v>
      </c>
      <c r="B1678" s="47">
        <f t="shared" si="3309"/>
        <v>16</v>
      </c>
      <c r="C1678" s="47">
        <f t="shared" si="3357"/>
        <v>65</v>
      </c>
      <c r="E1678" s="47">
        <f t="shared" ref="E1678" si="3436">plan_id</f>
        <v>25</v>
      </c>
      <c r="F1678" s="47">
        <f t="shared" ca="1" si="3355"/>
        <v>2013</v>
      </c>
      <c r="G1678" s="47">
        <f t="shared" ref="G1678" ca="1" si="3437">VLOOKUP(INDIRECT(CHAR(39)&amp;$A1678&amp;CHAR(39)&amp;"!r2c"&amp;$C1678,0),variables,2,0)</f>
        <v>10804</v>
      </c>
      <c r="H1678" s="50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3">
      <c r="A1679" s="47" t="s">
        <v>297</v>
      </c>
      <c r="B1679" s="47">
        <f t="shared" si="3309"/>
        <v>16</v>
      </c>
      <c r="C1679" s="47">
        <f t="shared" si="3357"/>
        <v>66</v>
      </c>
      <c r="E1679" s="47">
        <f t="shared" ref="E1679" si="3438">plan_id</f>
        <v>25</v>
      </c>
      <c r="F1679" s="47">
        <f t="shared" ca="1" si="3355"/>
        <v>2013</v>
      </c>
      <c r="G1679" s="47">
        <f t="shared" ref="G1679" ca="1" si="3439">VLOOKUP(INDIRECT(CHAR(39)&amp;$A1679&amp;CHAR(39)&amp;"!r2c"&amp;$C1679,0),variables,2,0)</f>
        <v>10805</v>
      </c>
      <c r="H1679" s="50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3">
      <c r="A1680" s="47" t="s">
        <v>297</v>
      </c>
      <c r="B1680" s="47">
        <f t="shared" ref="B1680" si="3440">B1615+1</f>
        <v>16</v>
      </c>
      <c r="C1680" s="47">
        <f t="shared" si="3357"/>
        <v>67</v>
      </c>
      <c r="E1680" s="47">
        <f t="shared" ref="E1680" si="3441">plan_id</f>
        <v>25</v>
      </c>
      <c r="F1680" s="47">
        <f t="shared" ca="1" si="3355"/>
        <v>2013</v>
      </c>
      <c r="G1680" s="47">
        <f t="shared" ref="G1680" ca="1" si="3442">VLOOKUP(INDIRECT(CHAR(39)&amp;$A1680&amp;CHAR(39)&amp;"!r2c"&amp;$C1680,0),variables,2,0)</f>
        <v>10806</v>
      </c>
      <c r="H1680" s="50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-15000</v>
      </c>
    </row>
    <row r="1681" spans="1:8" x14ac:dyDescent="0.3">
      <c r="A1681" s="47" t="s">
        <v>297</v>
      </c>
      <c r="B1681" s="47">
        <f>B1680</f>
        <v>16</v>
      </c>
      <c r="C1681" s="47">
        <f t="shared" si="3357"/>
        <v>68</v>
      </c>
      <c r="E1681" s="47">
        <f t="shared" ref="E1681" si="3443">plan_id</f>
        <v>25</v>
      </c>
      <c r="F1681" s="47">
        <f t="shared" ca="1" si="3355"/>
        <v>2013</v>
      </c>
      <c r="G1681" s="47">
        <f t="shared" ref="G1681" ca="1" si="3444">VLOOKUP(INDIRECT(CHAR(39)&amp;$A1681&amp;CHAR(39)&amp;"!r2c"&amp;$C1681,0),variables,2,0)</f>
        <v>10807</v>
      </c>
      <c r="H1681" s="50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-8575000</v>
      </c>
    </row>
    <row r="1682" spans="1:8" x14ac:dyDescent="0.3">
      <c r="A1682" s="47" t="s">
        <v>297</v>
      </c>
      <c r="B1682" s="47">
        <f t="shared" ref="B1682:B1706" si="3445">B1681</f>
        <v>16</v>
      </c>
      <c r="C1682" s="47">
        <f t="shared" si="3357"/>
        <v>69</v>
      </c>
      <c r="E1682" s="47">
        <f t="shared" ref="E1682" si="3446">plan_id</f>
        <v>25</v>
      </c>
      <c r="F1682" s="47">
        <f t="shared" ca="1" si="3355"/>
        <v>2013</v>
      </c>
      <c r="G1682" s="47">
        <f t="shared" ref="G1682" ca="1" si="3447">VLOOKUP(INDIRECT(CHAR(39)&amp;$A1682&amp;CHAR(39)&amp;"!r2c"&amp;$C1682,0),variables,2,0)</f>
        <v>10808</v>
      </c>
      <c r="H1682" s="50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15978000</v>
      </c>
    </row>
    <row r="1683" spans="1:8" x14ac:dyDescent="0.3">
      <c r="A1683" s="47" t="s">
        <v>297</v>
      </c>
      <c r="B1683" s="47">
        <f t="shared" si="3445"/>
        <v>16</v>
      </c>
      <c r="C1683" s="47">
        <f t="shared" si="3357"/>
        <v>70</v>
      </c>
      <c r="E1683" s="47">
        <f t="shared" ref="E1683" si="3448">plan_id</f>
        <v>25</v>
      </c>
      <c r="F1683" s="47">
        <f t="shared" ca="1" si="3355"/>
        <v>2013</v>
      </c>
      <c r="G1683" s="47">
        <f t="shared" ref="G1683" ca="1" si="3449">VLOOKUP(INDIRECT(CHAR(39)&amp;$A1683&amp;CHAR(39)&amp;"!r2c"&amp;$C1683,0),variables,2,0)</f>
        <v>10809</v>
      </c>
      <c r="H1683" s="50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3">
      <c r="A1684" s="47" t="s">
        <v>297</v>
      </c>
      <c r="B1684" s="47">
        <f t="shared" si="3445"/>
        <v>16</v>
      </c>
      <c r="C1684" s="47">
        <f t="shared" si="3357"/>
        <v>71</v>
      </c>
      <c r="E1684" s="47">
        <f t="shared" ref="E1684" si="3450">plan_id</f>
        <v>25</v>
      </c>
      <c r="F1684" s="47">
        <f t="shared" ca="1" si="3355"/>
        <v>2013</v>
      </c>
      <c r="G1684" s="47">
        <f t="shared" ref="G1684" ca="1" si="3451">VLOOKUP(INDIRECT(CHAR(39)&amp;$A1684&amp;CHAR(39)&amp;"!r2c"&amp;$C1684,0),variables,2,0)</f>
        <v>10810</v>
      </c>
      <c r="H1684" s="50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0</v>
      </c>
    </row>
    <row r="1685" spans="1:8" x14ac:dyDescent="0.3">
      <c r="A1685" s="47" t="s">
        <v>297</v>
      </c>
      <c r="B1685" s="47">
        <f t="shared" si="3445"/>
        <v>16</v>
      </c>
      <c r="C1685" s="47">
        <f t="shared" si="3357"/>
        <v>72</v>
      </c>
      <c r="E1685" s="47">
        <f t="shared" ref="E1685" si="3452">plan_id</f>
        <v>25</v>
      </c>
      <c r="F1685" s="47">
        <f t="shared" ca="1" si="3355"/>
        <v>2013</v>
      </c>
      <c r="G1685" s="47">
        <f t="shared" ref="G1685" ca="1" si="3453">VLOOKUP(INDIRECT(CHAR(39)&amp;$A1685&amp;CHAR(39)&amp;"!r2c"&amp;$C1685,0),variables,2,0)</f>
        <v>10811</v>
      </c>
      <c r="H1685" s="50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3">
      <c r="A1686" s="47" t="s">
        <v>297</v>
      </c>
      <c r="B1686" s="47">
        <f t="shared" si="3445"/>
        <v>16</v>
      </c>
      <c r="C1686" s="47">
        <f t="shared" si="3357"/>
        <v>73</v>
      </c>
      <c r="E1686" s="47">
        <f t="shared" ref="E1686" si="3454">plan_id</f>
        <v>25</v>
      </c>
      <c r="F1686" s="47">
        <f t="shared" ca="1" si="3355"/>
        <v>2013</v>
      </c>
      <c r="G1686" s="47">
        <f t="shared" ref="G1686" ca="1" si="3455">VLOOKUP(INDIRECT(CHAR(39)&amp;$A1686&amp;CHAR(39)&amp;"!r2c"&amp;$C1686,0),variables,2,0)</f>
        <v>10812</v>
      </c>
      <c r="H1686" s="50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3">
      <c r="A1687" s="47" t="s">
        <v>297</v>
      </c>
      <c r="B1687" s="47">
        <f t="shared" si="3445"/>
        <v>16</v>
      </c>
      <c r="C1687" s="47">
        <f t="shared" si="3357"/>
        <v>74</v>
      </c>
      <c r="E1687" s="47">
        <f t="shared" ref="E1687" si="3456">plan_id</f>
        <v>25</v>
      </c>
      <c r="F1687" s="47">
        <f t="shared" ca="1" si="3355"/>
        <v>2013</v>
      </c>
      <c r="G1687" s="47">
        <f t="shared" ref="G1687" ca="1" si="3457">VLOOKUP(INDIRECT(CHAR(39)&amp;$A1687&amp;CHAR(39)&amp;"!r2c"&amp;$C1687,0),variables,2,0)</f>
        <v>10813</v>
      </c>
      <c r="H1687" s="50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3">
      <c r="A1688" s="47" t="s">
        <v>297</v>
      </c>
      <c r="B1688" s="47">
        <f t="shared" si="3445"/>
        <v>16</v>
      </c>
      <c r="C1688" s="47">
        <f t="shared" si="3357"/>
        <v>75</v>
      </c>
      <c r="E1688" s="47">
        <f t="shared" ref="E1688" si="3458">plan_id</f>
        <v>25</v>
      </c>
      <c r="F1688" s="47">
        <f t="shared" ca="1" si="3355"/>
        <v>2013</v>
      </c>
      <c r="G1688" s="47">
        <f t="shared" ref="G1688" ca="1" si="3459">VLOOKUP(INDIRECT(CHAR(39)&amp;$A1688&amp;CHAR(39)&amp;"!r2c"&amp;$C1688,0),variables,2,0)</f>
        <v>10814</v>
      </c>
      <c r="H1688" s="50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x14ac:dyDescent="0.3">
      <c r="A1689" s="47" t="s">
        <v>297</v>
      </c>
      <c r="B1689" s="47">
        <f t="shared" si="3445"/>
        <v>16</v>
      </c>
      <c r="C1689" s="47">
        <f t="shared" si="3357"/>
        <v>76</v>
      </c>
      <c r="E1689" s="47">
        <f t="shared" ref="E1689" si="3460">plan_id</f>
        <v>25</v>
      </c>
      <c r="F1689" s="47">
        <f t="shared" ca="1" si="3355"/>
        <v>2013</v>
      </c>
      <c r="G1689" s="47">
        <f t="shared" ref="G1689" ca="1" si="3461">VLOOKUP(INDIRECT(CHAR(39)&amp;$A1689&amp;CHAR(39)&amp;"!r2c"&amp;$C1689,0),variables,2,0)</f>
        <v>10815</v>
      </c>
      <c r="H1689" s="50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23716000</v>
      </c>
    </row>
    <row r="1690" spans="1:8" x14ac:dyDescent="0.3">
      <c r="A1690" s="47" t="s">
        <v>297</v>
      </c>
      <c r="B1690" s="47">
        <f t="shared" si="3445"/>
        <v>16</v>
      </c>
      <c r="C1690" s="47">
        <f t="shared" si="3357"/>
        <v>77</v>
      </c>
      <c r="E1690" s="47">
        <f t="shared" ref="E1690" si="3462">plan_id</f>
        <v>25</v>
      </c>
      <c r="F1690" s="47">
        <f t="shared" ca="1" si="3355"/>
        <v>2013</v>
      </c>
      <c r="G1690" s="47">
        <f t="shared" ref="G1690" ca="1" si="3463">VLOOKUP(INDIRECT(CHAR(39)&amp;$A1690&amp;CHAR(39)&amp;"!r2c"&amp;$C1690,0),variables,2,0)</f>
        <v>10816</v>
      </c>
      <c r="H1690" s="50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10070000</v>
      </c>
    </row>
    <row r="1691" spans="1:8" x14ac:dyDescent="0.3">
      <c r="A1691" s="47" t="s">
        <v>297</v>
      </c>
      <c r="B1691" s="47">
        <f t="shared" si="3445"/>
        <v>16</v>
      </c>
      <c r="C1691" s="47">
        <f t="shared" si="3357"/>
        <v>78</v>
      </c>
      <c r="E1691" s="47">
        <f t="shared" ref="E1691" si="3464">plan_id</f>
        <v>25</v>
      </c>
      <c r="F1691" s="47">
        <f t="shared" ca="1" si="3355"/>
        <v>2013</v>
      </c>
      <c r="G1691" s="47">
        <f t="shared" ref="G1691" ca="1" si="3465">VLOOKUP(INDIRECT(CHAR(39)&amp;$A1691&amp;CHAR(39)&amp;"!r2c"&amp;$C1691,0),variables,2,0)</f>
        <v>10817</v>
      </c>
      <c r="H1691" s="50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3">
      <c r="A1692" s="47" t="s">
        <v>297</v>
      </c>
      <c r="B1692" s="47">
        <f t="shared" si="3445"/>
        <v>16</v>
      </c>
      <c r="C1692" s="47">
        <f t="shared" si="3357"/>
        <v>79</v>
      </c>
      <c r="E1692" s="47">
        <f t="shared" ref="E1692" si="3466">plan_id</f>
        <v>25</v>
      </c>
      <c r="F1692" s="47">
        <f t="shared" ca="1" si="3355"/>
        <v>2013</v>
      </c>
      <c r="G1692" s="47">
        <f t="shared" ref="G1692" ca="1" si="3467">VLOOKUP(INDIRECT(CHAR(39)&amp;$A1692&amp;CHAR(39)&amp;"!r2c"&amp;$C1692,0),variables,2,0)</f>
        <v>10818</v>
      </c>
      <c r="H1692" s="50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x14ac:dyDescent="0.3">
      <c r="A1693" s="47" t="s">
        <v>297</v>
      </c>
      <c r="B1693" s="47">
        <f t="shared" si="3445"/>
        <v>16</v>
      </c>
      <c r="C1693" s="47">
        <f t="shared" si="3357"/>
        <v>80</v>
      </c>
      <c r="E1693" s="47">
        <f t="shared" ref="E1693" si="3468">plan_id</f>
        <v>25</v>
      </c>
      <c r="F1693" s="47">
        <f t="shared" ca="1" si="3355"/>
        <v>2013</v>
      </c>
      <c r="G1693" s="47">
        <f t="shared" ref="G1693" ca="1" si="3469">VLOOKUP(INDIRECT(CHAR(39)&amp;$A1693&amp;CHAR(39)&amp;"!r2c"&amp;$C1693,0),variables,2,0)</f>
        <v>10819</v>
      </c>
      <c r="H1693" s="50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23427000</v>
      </c>
    </row>
    <row r="1694" spans="1:8" x14ac:dyDescent="0.3">
      <c r="A1694" s="47" t="s">
        <v>297</v>
      </c>
      <c r="B1694" s="47">
        <f t="shared" si="3445"/>
        <v>16</v>
      </c>
      <c r="C1694" s="47">
        <f t="shared" si="3357"/>
        <v>81</v>
      </c>
      <c r="E1694" s="47">
        <f t="shared" ref="E1694" si="3470">plan_id</f>
        <v>25</v>
      </c>
      <c r="F1694" s="47">
        <f t="shared" ca="1" si="3355"/>
        <v>2013</v>
      </c>
      <c r="G1694" s="47">
        <f t="shared" ref="G1694" ca="1" si="3471">VLOOKUP(INDIRECT(CHAR(39)&amp;$A1694&amp;CHAR(39)&amp;"!r2c"&amp;$C1694,0),variables,2,0)</f>
        <v>10820</v>
      </c>
      <c r="H1694" s="50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-17035000</v>
      </c>
    </row>
    <row r="1695" spans="1:8" x14ac:dyDescent="0.3">
      <c r="A1695" s="47" t="s">
        <v>297</v>
      </c>
      <c r="B1695" s="47">
        <f t="shared" si="3445"/>
        <v>16</v>
      </c>
      <c r="C1695" s="47">
        <f t="shared" si="3357"/>
        <v>82</v>
      </c>
      <c r="E1695" s="47">
        <f t="shared" ref="E1695" si="3472">plan_id</f>
        <v>25</v>
      </c>
      <c r="F1695" s="47">
        <f t="shared" ca="1" si="3355"/>
        <v>2013</v>
      </c>
      <c r="G1695" s="47">
        <f t="shared" ref="G1695" ca="1" si="3473">VLOOKUP(INDIRECT(CHAR(39)&amp;$A1695&amp;CHAR(39)&amp;"!r2c"&amp;$C1695,0),variables,2,0)</f>
        <v>10821</v>
      </c>
      <c r="H1695" s="50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3">
      <c r="A1696" s="47" t="s">
        <v>297</v>
      </c>
      <c r="B1696" s="47">
        <f t="shared" si="3445"/>
        <v>16</v>
      </c>
      <c r="C1696" s="47">
        <f t="shared" si="3357"/>
        <v>83</v>
      </c>
      <c r="E1696" s="47">
        <f t="shared" ref="E1696" si="3474">plan_id</f>
        <v>25</v>
      </c>
      <c r="F1696" s="47">
        <f t="shared" ca="1" si="3355"/>
        <v>2013</v>
      </c>
      <c r="G1696" s="47">
        <f t="shared" ref="G1696" ca="1" si="3475">VLOOKUP(INDIRECT(CHAR(39)&amp;$A1696&amp;CHAR(39)&amp;"!r2c"&amp;$C1696,0),variables,2,0)</f>
        <v>10822</v>
      </c>
      <c r="H1696" s="50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3">
      <c r="A1697" s="47" t="s">
        <v>297</v>
      </c>
      <c r="B1697" s="47">
        <f t="shared" si="3445"/>
        <v>16</v>
      </c>
      <c r="C1697" s="47">
        <f t="shared" si="3357"/>
        <v>84</v>
      </c>
      <c r="E1697" s="47">
        <f t="shared" ref="E1697" si="3476">plan_id</f>
        <v>25</v>
      </c>
      <c r="F1697" s="47">
        <f t="shared" ca="1" si="3355"/>
        <v>2013</v>
      </c>
      <c r="G1697" s="47">
        <f t="shared" ref="G1697" ca="1" si="3477">VLOOKUP(INDIRECT(CHAR(39)&amp;$A1697&amp;CHAR(39)&amp;"!r2c"&amp;$C1697,0),variables,2,0)</f>
        <v>10829</v>
      </c>
      <c r="H1697" s="50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167203000</v>
      </c>
    </row>
    <row r="1698" spans="1:8" x14ac:dyDescent="0.3">
      <c r="A1698" s="47" t="s">
        <v>297</v>
      </c>
      <c r="B1698" s="47">
        <f t="shared" si="3445"/>
        <v>16</v>
      </c>
      <c r="C1698" s="47">
        <f t="shared" si="3357"/>
        <v>85</v>
      </c>
      <c r="E1698" s="47">
        <f t="shared" ref="E1698" si="3478">plan_id</f>
        <v>25</v>
      </c>
      <c r="F1698" s="47">
        <f t="shared" ca="1" si="3355"/>
        <v>2013</v>
      </c>
      <c r="G1698" s="47">
        <f t="shared" ref="G1698" ca="1" si="3479">VLOOKUP(INDIRECT(CHAR(39)&amp;$A1698&amp;CHAR(39)&amp;"!r2c"&amp;$C1698,0),variables,2,0)</f>
        <v>10823</v>
      </c>
      <c r="H1698" s="50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536609000</v>
      </c>
    </row>
    <row r="1699" spans="1:8" x14ac:dyDescent="0.3">
      <c r="A1699" s="47" t="s">
        <v>297</v>
      </c>
      <c r="B1699" s="47">
        <f t="shared" si="3445"/>
        <v>16</v>
      </c>
      <c r="C1699" s="47">
        <f t="shared" si="3357"/>
        <v>86</v>
      </c>
      <c r="E1699" s="47">
        <f t="shared" ref="E1699" si="3480">plan_id</f>
        <v>25</v>
      </c>
      <c r="F1699" s="47">
        <f t="shared" ca="1" si="3355"/>
        <v>2013</v>
      </c>
      <c r="G1699" s="47">
        <f t="shared" ref="G1699" ca="1" si="3481">VLOOKUP(INDIRECT(CHAR(39)&amp;$A1699&amp;CHAR(39)&amp;"!r2c"&amp;$C1699,0),variables,2,0)</f>
        <v>10798</v>
      </c>
      <c r="H1699" s="50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3">
      <c r="A1700" s="47" t="s">
        <v>297</v>
      </c>
      <c r="B1700" s="47">
        <f t="shared" si="3445"/>
        <v>16</v>
      </c>
      <c r="C1700" s="47">
        <f t="shared" si="3357"/>
        <v>87</v>
      </c>
      <c r="E1700" s="47">
        <f t="shared" ref="E1700" si="3482">plan_id</f>
        <v>25</v>
      </c>
      <c r="F1700" s="47">
        <f t="shared" ca="1" si="3355"/>
        <v>2013</v>
      </c>
      <c r="G1700" s="47">
        <f t="shared" ref="G1700" ca="1" si="3483">VLOOKUP(INDIRECT(CHAR(39)&amp;$A1700&amp;CHAR(39)&amp;"!r2c"&amp;$C1700,0),variables,2,0)</f>
        <v>10799</v>
      </c>
      <c r="H1700" s="50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-5865000</v>
      </c>
    </row>
    <row r="1701" spans="1:8" x14ac:dyDescent="0.3">
      <c r="A1701" s="47" t="s">
        <v>297</v>
      </c>
      <c r="B1701" s="47">
        <f t="shared" si="3445"/>
        <v>16</v>
      </c>
      <c r="C1701" s="47">
        <f t="shared" si="3357"/>
        <v>88</v>
      </c>
      <c r="E1701" s="47">
        <f t="shared" ref="E1701" si="3484">plan_id</f>
        <v>25</v>
      </c>
      <c r="F1701" s="47">
        <f t="shared" ca="1" si="3355"/>
        <v>2013</v>
      </c>
      <c r="G1701" s="47">
        <f t="shared" ref="G1701" ca="1" si="3485">VLOOKUP(INDIRECT(CHAR(39)&amp;$A1701&amp;CHAR(39)&amp;"!r2c"&amp;$C1701,0),variables,2,0)</f>
        <v>10800</v>
      </c>
      <c r="H1701" s="50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3">
      <c r="A1702" s="47" t="s">
        <v>297</v>
      </c>
      <c r="B1702" s="47">
        <f t="shared" si="3445"/>
        <v>16</v>
      </c>
      <c r="C1702" s="47">
        <f t="shared" si="3357"/>
        <v>89</v>
      </c>
      <c r="E1702" s="47">
        <f t="shared" ref="E1702" si="3486">plan_id</f>
        <v>25</v>
      </c>
      <c r="F1702" s="47">
        <f t="shared" ca="1" si="3355"/>
        <v>2013</v>
      </c>
      <c r="G1702" s="47">
        <f t="shared" ref="G1702" ca="1" si="3487">VLOOKUP(INDIRECT(CHAR(39)&amp;$A1702&amp;CHAR(39)&amp;"!r2c"&amp;$C1702,0),variables,2,0)</f>
        <v>10824</v>
      </c>
      <c r="H1702" s="50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3">
      <c r="A1703" s="47" t="s">
        <v>297</v>
      </c>
      <c r="B1703" s="47">
        <f t="shared" si="3445"/>
        <v>16</v>
      </c>
      <c r="C1703" s="47">
        <f t="shared" ref="C1703:C1766" si="3488">C1612</f>
        <v>90</v>
      </c>
      <c r="E1703" s="47">
        <f t="shared" ref="E1703" si="3489">plan_id</f>
        <v>25</v>
      </c>
      <c r="F1703" s="47">
        <f t="shared" ca="1" si="3355"/>
        <v>2013</v>
      </c>
      <c r="G1703" s="47">
        <f t="shared" ref="G1703" ca="1" si="3490">VLOOKUP(INDIRECT(CHAR(39)&amp;$A1703&amp;CHAR(39)&amp;"!r2c"&amp;$C1703,0),variables,2,0)</f>
        <v>10825</v>
      </c>
      <c r="H1703" s="50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0</v>
      </c>
    </row>
    <row r="1704" spans="1:8" x14ac:dyDescent="0.3">
      <c r="A1704" s="47" t="s">
        <v>297</v>
      </c>
      <c r="B1704" s="47">
        <f t="shared" si="3445"/>
        <v>16</v>
      </c>
      <c r="C1704" s="47">
        <f t="shared" si="3488"/>
        <v>91</v>
      </c>
      <c r="E1704" s="47">
        <f t="shared" ref="E1704" si="3491">plan_id</f>
        <v>25</v>
      </c>
      <c r="F1704" s="47">
        <f t="shared" ca="1" si="3355"/>
        <v>2013</v>
      </c>
      <c r="G1704" s="47">
        <f t="shared" ref="G1704" ca="1" si="3492">VLOOKUP(INDIRECT(CHAR(39)&amp;$A1704&amp;CHAR(39)&amp;"!r2c"&amp;$C1704,0),variables,2,0)</f>
        <v>10826</v>
      </c>
      <c r="H1704" s="50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391882000</v>
      </c>
    </row>
    <row r="1705" spans="1:8" x14ac:dyDescent="0.3">
      <c r="A1705" s="47" t="s">
        <v>297</v>
      </c>
      <c r="B1705" s="47">
        <f t="shared" si="3445"/>
        <v>16</v>
      </c>
      <c r="C1705" s="47">
        <f t="shared" si="3488"/>
        <v>92</v>
      </c>
      <c r="E1705" s="47">
        <f t="shared" ref="E1705" si="3493">plan_id</f>
        <v>25</v>
      </c>
      <c r="F1705" s="47">
        <f t="shared" ca="1" si="3355"/>
        <v>2013</v>
      </c>
      <c r="G1705" s="47">
        <f t="shared" ref="G1705" ca="1" si="3494">VLOOKUP(INDIRECT(CHAR(39)&amp;$A1705&amp;CHAR(39)&amp;"!r2c"&amp;$C1705,0),variables,2,0)</f>
        <v>10828</v>
      </c>
      <c r="H1705" s="50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-4469000</v>
      </c>
    </row>
    <row r="1706" spans="1:8" x14ac:dyDescent="0.3">
      <c r="A1706" s="47" t="s">
        <v>297</v>
      </c>
      <c r="B1706" s="47">
        <f t="shared" si="3445"/>
        <v>16</v>
      </c>
      <c r="C1706" s="47">
        <f t="shared" si="3488"/>
        <v>93</v>
      </c>
      <c r="E1706" s="47">
        <f t="shared" ref="E1706" si="3495">plan_id</f>
        <v>25</v>
      </c>
      <c r="F1706" s="47">
        <f t="shared" ca="1" si="3355"/>
        <v>2013</v>
      </c>
      <c r="G1706" s="47">
        <f t="shared" ref="G1706" ca="1" si="3496">VLOOKUP(INDIRECT(CHAR(39)&amp;$A1706&amp;CHAR(39)&amp;"!r2c"&amp;$C1706,0),variables,2,0)</f>
        <v>10827</v>
      </c>
      <c r="H1706" s="50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209235000</v>
      </c>
    </row>
    <row r="1707" spans="1:8" x14ac:dyDescent="0.3">
      <c r="A1707" s="47" t="s">
        <v>297</v>
      </c>
      <c r="B1707" s="47">
        <f t="shared" ref="B1707:B1770" si="3497">B1642+1</f>
        <v>17</v>
      </c>
      <c r="C1707" s="47">
        <f t="shared" si="3488"/>
        <v>3</v>
      </c>
      <c r="E1707" s="47">
        <f t="shared" ref="E1707" si="3498">plan_id</f>
        <v>25</v>
      </c>
      <c r="F1707" s="47">
        <f t="shared" ca="1" si="3355"/>
        <v>2014</v>
      </c>
      <c r="G1707" s="47">
        <f t="shared" ref="G1707" ca="1" si="3499">VLOOKUP(INDIRECT(CHAR(39)&amp;$A1707&amp;CHAR(39)&amp;"!r2c"&amp;$C1707,0),variables,2,0)</f>
        <v>10703</v>
      </c>
      <c r="H1707" s="50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2017</v>
      </c>
    </row>
    <row r="1708" spans="1:8" x14ac:dyDescent="0.3">
      <c r="A1708" s="47" t="s">
        <v>297</v>
      </c>
      <c r="B1708" s="47">
        <f t="shared" si="3497"/>
        <v>17</v>
      </c>
      <c r="C1708" s="47">
        <f t="shared" si="3488"/>
        <v>4</v>
      </c>
      <c r="E1708" s="47">
        <f t="shared" ref="E1708" si="3500">plan_id</f>
        <v>25</v>
      </c>
      <c r="F1708" s="47">
        <f t="shared" ca="1" si="3355"/>
        <v>2014</v>
      </c>
      <c r="G1708" s="47">
        <f t="shared" ref="G1708" ca="1" si="3501">VLOOKUP(INDIRECT(CHAR(39)&amp;$A1708&amp;CHAR(39)&amp;"!r2c"&amp;$C1708,0),variables,2,0)</f>
        <v>10845</v>
      </c>
      <c r="H1708" s="50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Buck Consultants</v>
      </c>
    </row>
    <row r="1709" spans="1:8" x14ac:dyDescent="0.3">
      <c r="A1709" s="47" t="s">
        <v>297</v>
      </c>
      <c r="B1709" s="47">
        <f t="shared" si="3497"/>
        <v>17</v>
      </c>
      <c r="C1709" s="47">
        <f t="shared" si="3488"/>
        <v>5</v>
      </c>
      <c r="E1709" s="47">
        <f t="shared" ref="E1709" si="3502">plan_id</f>
        <v>25</v>
      </c>
      <c r="F1709" s="47">
        <f t="shared" ca="1" si="3355"/>
        <v>2014</v>
      </c>
      <c r="G1709" s="47">
        <f t="shared" ref="G1709" ca="1" si="3503">VLOOKUP(INDIRECT(CHAR(39)&amp;$A1709&amp;CHAR(39)&amp;"!r2c"&amp;$C1709,0),variables,2,0)</f>
        <v>10924</v>
      </c>
      <c r="H1709" s="50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6.9000000000000006E-2</v>
      </c>
    </row>
    <row r="1710" spans="1:8" x14ac:dyDescent="0.3">
      <c r="A1710" s="47" t="s">
        <v>297</v>
      </c>
      <c r="B1710" s="47">
        <f t="shared" si="3497"/>
        <v>17</v>
      </c>
      <c r="C1710" s="47">
        <f t="shared" si="3488"/>
        <v>6</v>
      </c>
      <c r="E1710" s="47">
        <f t="shared" ref="E1710" si="3504">plan_id</f>
        <v>25</v>
      </c>
      <c r="F1710" s="47">
        <f t="shared" ca="1" si="3355"/>
        <v>2014</v>
      </c>
      <c r="G1710" s="47">
        <f t="shared" ref="G1710" ca="1" si="3505">VLOOKUP(INDIRECT(CHAR(39)&amp;$A1710&amp;CHAR(39)&amp;"!r2c"&amp;$C1710,0),variables,2,0)</f>
        <v>10925</v>
      </c>
      <c r="H1710" s="50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3.0599999999999999E-2</v>
      </c>
    </row>
    <row r="1711" spans="1:8" x14ac:dyDescent="0.3">
      <c r="A1711" s="47" t="s">
        <v>297</v>
      </c>
      <c r="B1711" s="47">
        <f t="shared" si="3497"/>
        <v>17</v>
      </c>
      <c r="C1711" s="47">
        <f t="shared" si="3488"/>
        <v>7</v>
      </c>
      <c r="E1711" s="47">
        <f t="shared" ref="E1711" si="3506">plan_id</f>
        <v>25</v>
      </c>
      <c r="F1711" s="47">
        <f t="shared" ca="1" si="3355"/>
        <v>2014</v>
      </c>
      <c r="G1711" s="47">
        <f t="shared" ref="G1711" ca="1" si="3507">VLOOKUP(INDIRECT(CHAR(39)&amp;$A1711&amp;CHAR(39)&amp;"!r2c"&amp;$C1711,0),variables,2,0)</f>
        <v>10926</v>
      </c>
      <c r="H1711" s="50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3.8399999999999997E-2</v>
      </c>
    </row>
    <row r="1712" spans="1:8" x14ac:dyDescent="0.3">
      <c r="A1712" s="47" t="s">
        <v>297</v>
      </c>
      <c r="B1712" s="47">
        <f t="shared" si="3497"/>
        <v>17</v>
      </c>
      <c r="C1712" s="47">
        <f t="shared" si="3488"/>
        <v>8</v>
      </c>
      <c r="E1712" s="47">
        <f t="shared" ref="E1712" si="3508">plan_id</f>
        <v>25</v>
      </c>
      <c r="F1712" s="47">
        <f t="shared" ca="1" si="3355"/>
        <v>2014</v>
      </c>
      <c r="G1712" s="47">
        <f t="shared" ref="G1712" ca="1" si="3509">VLOOKUP(INDIRECT(CHAR(39)&amp;$A1712&amp;CHAR(39)&amp;"!r2c"&amp;$C1712,0),variables,2,0)</f>
        <v>10704</v>
      </c>
      <c r="H1712" s="50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309651000</v>
      </c>
    </row>
    <row r="1713" spans="1:8" x14ac:dyDescent="0.3">
      <c r="A1713" s="47" t="s">
        <v>297</v>
      </c>
      <c r="B1713" s="47">
        <f t="shared" si="3497"/>
        <v>17</v>
      </c>
      <c r="C1713" s="47">
        <f t="shared" si="3488"/>
        <v>9</v>
      </c>
      <c r="E1713" s="47">
        <f t="shared" ref="E1713" si="3510">plan_id</f>
        <v>25</v>
      </c>
      <c r="F1713" s="47">
        <f t="shared" ca="1" si="3355"/>
        <v>2014</v>
      </c>
      <c r="G1713" s="47">
        <f t="shared" ref="G1713" ca="1" si="3511">VLOOKUP(INDIRECT(CHAR(39)&amp;$A1713&amp;CHAR(39)&amp;"!r2c"&amp;$C1713,0),variables,2,0)</f>
        <v>10928</v>
      </c>
      <c r="H1713" s="50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0.12920000000000001</v>
      </c>
    </row>
    <row r="1714" spans="1:8" x14ac:dyDescent="0.3">
      <c r="A1714" s="47" t="s">
        <v>297</v>
      </c>
      <c r="B1714" s="47">
        <f t="shared" si="3497"/>
        <v>17</v>
      </c>
      <c r="C1714" s="47">
        <f t="shared" si="3488"/>
        <v>10</v>
      </c>
      <c r="E1714" s="47">
        <f t="shared" ref="E1714" si="3512">plan_id</f>
        <v>25</v>
      </c>
      <c r="F1714" s="47">
        <f t="shared" ca="1" si="3355"/>
        <v>2014</v>
      </c>
      <c r="G1714" s="47">
        <f t="shared" ref="G1714" ca="1" si="3513">VLOOKUP(INDIRECT(CHAR(39)&amp;$A1714&amp;CHAR(39)&amp;"!r2c"&amp;$C1714,0),variables,2,0)</f>
        <v>10929</v>
      </c>
      <c r="H1714" s="50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0.12920000000000001</v>
      </c>
    </row>
    <row r="1715" spans="1:8" x14ac:dyDescent="0.3">
      <c r="A1715" s="47" t="s">
        <v>297</v>
      </c>
      <c r="B1715" s="47">
        <f t="shared" si="3497"/>
        <v>17</v>
      </c>
      <c r="C1715" s="47">
        <f t="shared" si="3488"/>
        <v>11</v>
      </c>
      <c r="E1715" s="47">
        <f t="shared" ref="E1715" si="3514">plan_id</f>
        <v>25</v>
      </c>
      <c r="F1715" s="47">
        <f t="shared" ca="1" si="3355"/>
        <v>2014</v>
      </c>
      <c r="G1715" s="47">
        <f t="shared" ref="G1715" ca="1" si="3515">VLOOKUP(INDIRECT(CHAR(39)&amp;$A1715&amp;CHAR(39)&amp;"!r2c"&amp;$C1715,0),variables,2,0)</f>
        <v>10930</v>
      </c>
      <c r="H1715" s="50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3">
      <c r="A1716" s="47" t="s">
        <v>297</v>
      </c>
      <c r="B1716" s="47">
        <f t="shared" si="3497"/>
        <v>17</v>
      </c>
      <c r="C1716" s="47">
        <f t="shared" si="3488"/>
        <v>12</v>
      </c>
      <c r="E1716" s="47">
        <f t="shared" ref="E1716" si="3516">plan_id</f>
        <v>25</v>
      </c>
      <c r="F1716" s="47">
        <f t="shared" ca="1" si="3355"/>
        <v>2014</v>
      </c>
      <c r="G1716" s="47">
        <f t="shared" ref="G1716" ca="1" si="3517">VLOOKUP(INDIRECT(CHAR(39)&amp;$A1716&amp;CHAR(39)&amp;"!r2c"&amp;$C1716,0),variables,2,0)</f>
        <v>10705</v>
      </c>
      <c r="H1716" s="50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106565000</v>
      </c>
    </row>
    <row r="1717" spans="1:8" x14ac:dyDescent="0.3">
      <c r="A1717" s="47" t="s">
        <v>297</v>
      </c>
      <c r="B1717" s="47">
        <f t="shared" si="3497"/>
        <v>17</v>
      </c>
      <c r="C1717" s="47">
        <f t="shared" si="3488"/>
        <v>13</v>
      </c>
      <c r="E1717" s="47">
        <f t="shared" ref="E1717" si="3518">plan_id</f>
        <v>25</v>
      </c>
      <c r="F1717" s="47">
        <f t="shared" ca="1" si="3355"/>
        <v>2014</v>
      </c>
      <c r="G1717" s="47">
        <f t="shared" ref="G1717" ca="1" si="3519">VLOOKUP(INDIRECT(CHAR(39)&amp;$A1717&amp;CHAR(39)&amp;"!r2c"&amp;$C1717,0),variables,2,0)</f>
        <v>10842</v>
      </c>
      <c r="H1717" s="50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</row>
    <row r="1718" spans="1:8" x14ac:dyDescent="0.3">
      <c r="A1718" s="47" t="s">
        <v>297</v>
      </c>
      <c r="B1718" s="47">
        <f t="shared" si="3497"/>
        <v>17</v>
      </c>
      <c r="C1718" s="47">
        <f t="shared" si="3488"/>
        <v>14</v>
      </c>
      <c r="E1718" s="47">
        <f t="shared" ref="E1718" si="3520">plan_id</f>
        <v>25</v>
      </c>
      <c r="F1718" s="47">
        <f t="shared" ca="1" si="3355"/>
        <v>2014</v>
      </c>
      <c r="G1718" s="47">
        <f t="shared" ref="G1718" ca="1" si="3521">VLOOKUP(INDIRECT(CHAR(39)&amp;$A1718&amp;CHAR(39)&amp;"!r2c"&amp;$C1718,0),variables,2,0)</f>
        <v>10843</v>
      </c>
      <c r="H1718" s="50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</row>
    <row r="1719" spans="1:8" x14ac:dyDescent="0.3">
      <c r="A1719" s="47" t="s">
        <v>297</v>
      </c>
      <c r="B1719" s="47">
        <f t="shared" si="3497"/>
        <v>17</v>
      </c>
      <c r="C1719" s="47">
        <f t="shared" si="3488"/>
        <v>15</v>
      </c>
      <c r="E1719" s="47">
        <f t="shared" ref="E1719" si="3522">plan_id</f>
        <v>25</v>
      </c>
      <c r="F1719" s="47">
        <f t="shared" ca="1" si="3355"/>
        <v>2014</v>
      </c>
      <c r="G1719" s="47">
        <f t="shared" ref="G1719" ca="1" si="3523">VLOOKUP(INDIRECT(CHAR(39)&amp;$A1719&amp;CHAR(39)&amp;"!r2c"&amp;$C1719,0),variables,2,0)</f>
        <v>10931</v>
      </c>
      <c r="H1719" s="50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5.8000000000000003E-2</v>
      </c>
    </row>
    <row r="1720" spans="1:8" x14ac:dyDescent="0.3">
      <c r="A1720" s="47" t="s">
        <v>297</v>
      </c>
      <c r="B1720" s="47">
        <f t="shared" si="3497"/>
        <v>17</v>
      </c>
      <c r="C1720" s="47">
        <f t="shared" si="3488"/>
        <v>16</v>
      </c>
      <c r="E1720" s="47">
        <f t="shared" ref="E1720" si="3524">plan_id</f>
        <v>25</v>
      </c>
      <c r="F1720" s="47">
        <f t="shared" ca="1" si="3355"/>
        <v>2014</v>
      </c>
      <c r="G1720" s="47">
        <f t="shared" ref="G1720" ca="1" si="3525">VLOOKUP(INDIRECT(CHAR(39)&amp;$A1720&amp;CHAR(39)&amp;"!r2c"&amp;$C1720,0),variables,2,0)</f>
        <v>10932</v>
      </c>
      <c r="H1720" s="50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3">
      <c r="A1721" s="47" t="s">
        <v>297</v>
      </c>
      <c r="B1721" s="47">
        <f t="shared" si="3497"/>
        <v>17</v>
      </c>
      <c r="C1721" s="47">
        <f t="shared" si="3488"/>
        <v>17</v>
      </c>
      <c r="E1721" s="47">
        <f t="shared" ref="E1721" si="3526">plan_id</f>
        <v>25</v>
      </c>
      <c r="F1721" s="47">
        <f t="shared" ca="1" si="3355"/>
        <v>2014</v>
      </c>
      <c r="G1721" s="47">
        <f t="shared" ref="G1721" ca="1" si="3527">VLOOKUP(INDIRECT(CHAR(39)&amp;$A1721&amp;CHAR(39)&amp;"!r2c"&amp;$C1721,0),variables,2,0)</f>
        <v>10933</v>
      </c>
      <c r="H1721" s="50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0.1598</v>
      </c>
    </row>
    <row r="1722" spans="1:8" x14ac:dyDescent="0.3">
      <c r="A1722" s="47" t="s">
        <v>297</v>
      </c>
      <c r="B1722" s="47">
        <f t="shared" si="3497"/>
        <v>17</v>
      </c>
      <c r="C1722" s="47">
        <f t="shared" si="3488"/>
        <v>18</v>
      </c>
      <c r="E1722" s="47">
        <f t="shared" ref="E1722" si="3528">plan_id</f>
        <v>25</v>
      </c>
      <c r="F1722" s="47">
        <f t="shared" ca="1" si="3355"/>
        <v>2014</v>
      </c>
      <c r="G1722" s="47">
        <f t="shared" ref="G1722" ca="1" si="3529">VLOOKUP(INDIRECT(CHAR(39)&amp;$A1722&amp;CHAR(39)&amp;"!r2c"&amp;$C1722,0),variables,2,0)</f>
        <v>10934</v>
      </c>
      <c r="H1722" s="50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3.8399999999999997E-2</v>
      </c>
    </row>
    <row r="1723" spans="1:8" x14ac:dyDescent="0.3">
      <c r="A1723" s="47" t="s">
        <v>297</v>
      </c>
      <c r="B1723" s="47">
        <f t="shared" si="3497"/>
        <v>17</v>
      </c>
      <c r="C1723" s="47">
        <f t="shared" si="3488"/>
        <v>19</v>
      </c>
      <c r="E1723" s="47">
        <f t="shared" ref="E1723" si="3530">plan_id</f>
        <v>25</v>
      </c>
      <c r="F1723" s="47">
        <f t="shared" ca="1" si="3355"/>
        <v>2014</v>
      </c>
      <c r="G1723" s="47">
        <f t="shared" ref="G1723" ca="1" si="3531">VLOOKUP(INDIRECT(CHAR(39)&amp;$A1723&amp;CHAR(39)&amp;"!r2c"&amp;$C1723,0),variables,2,0)</f>
        <v>10935</v>
      </c>
      <c r="H1723" s="50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Range</v>
      </c>
    </row>
    <row r="1724" spans="1:8" x14ac:dyDescent="0.3">
      <c r="A1724" s="47" t="s">
        <v>297</v>
      </c>
      <c r="B1724" s="47">
        <f t="shared" si="3497"/>
        <v>17</v>
      </c>
      <c r="C1724" s="47">
        <f t="shared" si="3488"/>
        <v>20</v>
      </c>
      <c r="E1724" s="47">
        <f t="shared" ref="E1724" si="3532">plan_id</f>
        <v>25</v>
      </c>
      <c r="F1724" s="47">
        <f t="shared" ca="1" si="3355"/>
        <v>2014</v>
      </c>
      <c r="G1724" s="47">
        <f t="shared" ref="G1724" ca="1" si="3533">VLOOKUP(INDIRECT(CHAR(39)&amp;$A1724&amp;CHAR(39)&amp;"!r2c"&amp;$C1724,0),variables,2,0)</f>
        <v>10937</v>
      </c>
      <c r="H1724" s="50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3">
      <c r="A1725" s="47" t="s">
        <v>297</v>
      </c>
      <c r="B1725" s="47">
        <f t="shared" si="3497"/>
        <v>17</v>
      </c>
      <c r="C1725" s="47">
        <f t="shared" si="3488"/>
        <v>21</v>
      </c>
      <c r="E1725" s="47">
        <f t="shared" ref="E1725" si="3534">plan_id</f>
        <v>25</v>
      </c>
      <c r="F1725" s="47">
        <f t="shared" ca="1" si="3355"/>
        <v>2014</v>
      </c>
      <c r="G1725" s="47">
        <f t="shared" ref="G1725" ca="1" si="3535">VLOOKUP(INDIRECT(CHAR(39)&amp;$A1725&amp;CHAR(39)&amp;"!r2c"&amp;$C1725,0),variables,2,0)</f>
        <v>10938</v>
      </c>
      <c r="H1725" s="50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3">
      <c r="A1726" s="47" t="s">
        <v>297</v>
      </c>
      <c r="B1726" s="47">
        <f t="shared" si="3497"/>
        <v>17</v>
      </c>
      <c r="C1726" s="47">
        <f t="shared" si="3488"/>
        <v>22</v>
      </c>
      <c r="E1726" s="47">
        <f t="shared" ref="E1726" si="3536">plan_id</f>
        <v>25</v>
      </c>
      <c r="F1726" s="47">
        <f t="shared" ca="1" si="3355"/>
        <v>2014</v>
      </c>
      <c r="G1726" s="47">
        <f t="shared" ref="G1726" ca="1" si="3537">VLOOKUP(INDIRECT(CHAR(39)&amp;$A1726&amp;CHAR(39)&amp;"!r2c"&amp;$C1726,0),variables,2,0)</f>
        <v>11007</v>
      </c>
      <c r="H1726" s="50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Police/Fire members- 2% for 10 years, 2.5% for over 10 years ; Others-  2% for 10 years, 2.25% for next 10 years, and 2.5% for service earned on/after 07/01/86. All service before that at 2%.</v>
      </c>
    </row>
    <row r="1727" spans="1:8" x14ac:dyDescent="0.3">
      <c r="A1727" s="47" t="s">
        <v>297</v>
      </c>
      <c r="B1727" s="47">
        <f t="shared" si="3497"/>
        <v>17</v>
      </c>
      <c r="C1727" s="47">
        <f t="shared" si="3488"/>
        <v>23</v>
      </c>
      <c r="E1727" s="47">
        <f t="shared" ref="E1727" si="3538">plan_id</f>
        <v>25</v>
      </c>
      <c r="F1727" s="47">
        <f t="shared" ca="1" si="3355"/>
        <v>2014</v>
      </c>
      <c r="G1727" s="47">
        <f t="shared" ref="G1727" ca="1" si="3539">VLOOKUP(INDIRECT(CHAR(39)&amp;$A1727&amp;CHAR(39)&amp;"!r2c"&amp;$C1727,0),variables,2,0)</f>
        <v>10941</v>
      </c>
      <c r="H1727" s="50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Yes</v>
      </c>
    </row>
    <row r="1728" spans="1:8" x14ac:dyDescent="0.3">
      <c r="A1728" s="47" t="s">
        <v>297</v>
      </c>
      <c r="B1728" s="47">
        <f t="shared" si="3497"/>
        <v>17</v>
      </c>
      <c r="C1728" s="47">
        <f t="shared" si="3488"/>
        <v>24</v>
      </c>
      <c r="E1728" s="47">
        <f t="shared" ref="E1728" si="3540">plan_id</f>
        <v>25</v>
      </c>
      <c r="F1728" s="47">
        <f t="shared" ca="1" si="3355"/>
        <v>2014</v>
      </c>
      <c r="G1728" s="47">
        <f t="shared" ref="G1728" ca="1" si="3541">VLOOKUP(INDIRECT(CHAR(39)&amp;$A1728&amp;CHAR(39)&amp;"!r2c"&amp;$C1728,0),variables,2,0)</f>
        <v>10942</v>
      </c>
      <c r="H1728" s="50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0</v>
      </c>
    </row>
    <row r="1729" spans="1:8" x14ac:dyDescent="0.3">
      <c r="A1729" s="47" t="s">
        <v>297</v>
      </c>
      <c r="B1729" s="47">
        <f t="shared" si="3497"/>
        <v>17</v>
      </c>
      <c r="C1729" s="47">
        <f t="shared" si="3488"/>
        <v>25</v>
      </c>
      <c r="E1729" s="47">
        <f t="shared" ref="E1729" si="3542">plan_id</f>
        <v>25</v>
      </c>
      <c r="F1729" s="47">
        <f t="shared" ca="1" si="3355"/>
        <v>2014</v>
      </c>
      <c r="G1729" s="47">
        <f t="shared" ref="G1729" ca="1" si="3543">VLOOKUP(INDIRECT(CHAR(39)&amp;$A1729&amp;CHAR(39)&amp;"!r2c"&amp;$C1729,0),variables,2,0)</f>
        <v>10701</v>
      </c>
      <c r="H1729" s="50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</v>
      </c>
    </row>
    <row r="1730" spans="1:8" x14ac:dyDescent="0.3">
      <c r="A1730" s="47" t="s">
        <v>297</v>
      </c>
      <c r="B1730" s="47">
        <f t="shared" si="3497"/>
        <v>17</v>
      </c>
      <c r="C1730" s="47">
        <f t="shared" si="3488"/>
        <v>26</v>
      </c>
      <c r="E1730" s="47">
        <f t="shared" ref="E1730" si="3544">plan_id</f>
        <v>25</v>
      </c>
      <c r="F1730" s="47">
        <f t="shared" ca="1" si="3355"/>
        <v>2014</v>
      </c>
      <c r="G1730" s="47">
        <f t="shared" ref="G1730" ca="1" si="3545">VLOOKUP(INDIRECT(CHAR(39)&amp;$A1730&amp;CHAR(39)&amp;"!r2c"&amp;$C1730,0),variables,2,0)</f>
        <v>10702</v>
      </c>
      <c r="H1730" s="50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3">
      <c r="A1731" s="47" t="s">
        <v>297</v>
      </c>
      <c r="B1731" s="47">
        <f t="shared" si="3497"/>
        <v>17</v>
      </c>
      <c r="C1731" s="47">
        <f t="shared" si="3488"/>
        <v>27</v>
      </c>
      <c r="E1731" s="47">
        <f t="shared" ref="E1731" si="3546">plan_id</f>
        <v>25</v>
      </c>
      <c r="F1731" s="47">
        <f t="shared" ca="1" si="3355"/>
        <v>2014</v>
      </c>
      <c r="G1731" s="47">
        <f t="shared" ref="G1731" ca="1" si="3547">VLOOKUP(INDIRECT(CHAR(39)&amp;$A1731&amp;CHAR(39)&amp;"!r2c"&amp;$C1731,0),variables,2,0)</f>
        <v>10943</v>
      </c>
      <c r="H1731" s="50" t="str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 xml:space="preserve">Higher of 10% of base benefits or $50 </v>
      </c>
    </row>
    <row r="1732" spans="1:8" x14ac:dyDescent="0.3">
      <c r="A1732" s="47" t="s">
        <v>297</v>
      </c>
      <c r="B1732" s="47">
        <f t="shared" si="3497"/>
        <v>17</v>
      </c>
      <c r="C1732" s="47">
        <f t="shared" si="3488"/>
        <v>28</v>
      </c>
      <c r="E1732" s="47">
        <f t="shared" ref="E1732" si="3548">plan_id</f>
        <v>25</v>
      </c>
      <c r="F1732" s="47">
        <f t="shared" ca="1" si="3355"/>
        <v>2014</v>
      </c>
      <c r="G1732" s="47">
        <f t="shared" ref="G1732" ca="1" si="3549">VLOOKUP(INDIRECT(CHAR(39)&amp;$A1732&amp;CHAR(39)&amp;"!r2c"&amp;$C1732,0),variables,2,0)</f>
        <v>10944</v>
      </c>
      <c r="H1732" s="50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x14ac:dyDescent="0.3">
      <c r="A1733" s="47" t="s">
        <v>297</v>
      </c>
      <c r="B1733" s="47">
        <f t="shared" si="3497"/>
        <v>17</v>
      </c>
      <c r="C1733" s="47">
        <f t="shared" si="3488"/>
        <v>29</v>
      </c>
      <c r="E1733" s="47">
        <f t="shared" ref="E1733" si="3550">plan_id</f>
        <v>25</v>
      </c>
      <c r="F1733" s="47">
        <f t="shared" ca="1" si="3355"/>
        <v>2014</v>
      </c>
      <c r="G1733" s="47">
        <f t="shared" ref="G1733" ca="1" si="3551">VLOOKUP(INDIRECT(CHAR(39)&amp;$A1733&amp;CHAR(39)&amp;"!r2c"&amp;$C1733,0),variables,2,0)</f>
        <v>10945</v>
      </c>
      <c r="H1733" s="50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3">
      <c r="A1734" s="47" t="s">
        <v>297</v>
      </c>
      <c r="B1734" s="47">
        <f t="shared" si="3497"/>
        <v>17</v>
      </c>
      <c r="C1734" s="47">
        <f t="shared" si="3488"/>
        <v>30</v>
      </c>
      <c r="E1734" s="47">
        <f t="shared" ref="E1734" si="3552">plan_id</f>
        <v>25</v>
      </c>
      <c r="F1734" s="47">
        <f t="shared" ca="1" si="3355"/>
        <v>2014</v>
      </c>
      <c r="G1734" s="47">
        <f t="shared" ref="G1734" ca="1" si="3553">VLOOKUP(INDIRECT(CHAR(39)&amp;$A1734&amp;CHAR(39)&amp;"!r2c"&amp;$C1734,0),variables,2,0)</f>
        <v>10947</v>
      </c>
      <c r="H1734" s="50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</row>
    <row r="1735" spans="1:8" x14ac:dyDescent="0.3">
      <c r="A1735" s="47" t="s">
        <v>297</v>
      </c>
      <c r="B1735" s="47">
        <f t="shared" si="3497"/>
        <v>17</v>
      </c>
      <c r="C1735" s="47">
        <f t="shared" si="3488"/>
        <v>31</v>
      </c>
      <c r="E1735" s="47">
        <f t="shared" ref="E1735" si="3554">plan_id</f>
        <v>25</v>
      </c>
      <c r="F1735" s="47">
        <f t="shared" ca="1" si="3355"/>
        <v>2014</v>
      </c>
      <c r="G1735" s="47">
        <f t="shared" ref="G1735" ca="1" si="3555">VLOOKUP(INDIRECT(CHAR(39)&amp;$A1735&amp;CHAR(39)&amp;"!r2c"&amp;$C1735,0),variables,2,0)</f>
        <v>10948</v>
      </c>
      <c r="H1735" s="50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Yes</v>
      </c>
    </row>
    <row r="1736" spans="1:8" x14ac:dyDescent="0.3">
      <c r="A1736" s="47" t="s">
        <v>297</v>
      </c>
      <c r="B1736" s="47">
        <f t="shared" si="3497"/>
        <v>17</v>
      </c>
      <c r="C1736" s="47">
        <f t="shared" si="3488"/>
        <v>32</v>
      </c>
      <c r="E1736" s="47">
        <f t="shared" ref="E1736" si="3556">plan_id</f>
        <v>25</v>
      </c>
      <c r="F1736" s="47">
        <f t="shared" ca="1" si="3355"/>
        <v>2014</v>
      </c>
      <c r="G1736" s="47">
        <f t="shared" ref="G1736" ca="1" si="3557">VLOOKUP(INDIRECT(CHAR(39)&amp;$A1736&amp;CHAR(39)&amp;"!r2c"&amp;$C1736,0),variables,2,0)</f>
        <v>10949</v>
      </c>
      <c r="H1736" s="50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x14ac:dyDescent="0.3">
      <c r="A1737" s="47" t="s">
        <v>297</v>
      </c>
      <c r="B1737" s="47">
        <f t="shared" si="3497"/>
        <v>17</v>
      </c>
      <c r="C1737" s="47">
        <f t="shared" si="3488"/>
        <v>33</v>
      </c>
      <c r="E1737" s="47">
        <f t="shared" ref="E1737" si="3558">plan_id</f>
        <v>25</v>
      </c>
      <c r="F1737" s="47">
        <f t="shared" ca="1" si="3355"/>
        <v>2014</v>
      </c>
      <c r="G1737" s="47">
        <f t="shared" ref="G1737" ca="1" si="3559">VLOOKUP(INDIRECT(CHAR(39)&amp;$A1737&amp;CHAR(39)&amp;"!r2c"&amp;$C1737,0),variables,2,0)</f>
        <v>10951</v>
      </c>
      <c r="H1737" s="50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No</v>
      </c>
    </row>
    <row r="1738" spans="1:8" x14ac:dyDescent="0.3">
      <c r="A1738" s="47" t="s">
        <v>297</v>
      </c>
      <c r="B1738" s="47">
        <f t="shared" si="3497"/>
        <v>17</v>
      </c>
      <c r="C1738" s="47">
        <f t="shared" si="3488"/>
        <v>34</v>
      </c>
      <c r="E1738" s="47">
        <f t="shared" ref="E1738" si="3560">plan_id</f>
        <v>25</v>
      </c>
      <c r="F1738" s="47">
        <f t="shared" ca="1" si="3355"/>
        <v>2014</v>
      </c>
      <c r="G1738" s="47">
        <f t="shared" ref="G1738" ca="1" si="3561">VLOOKUP(INDIRECT(CHAR(39)&amp;$A1738&amp;CHAR(39)&amp;"!r2c"&amp;$C1738,0),variables,2,0)</f>
        <v>10950</v>
      </c>
      <c r="H1738" s="50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Yes</v>
      </c>
    </row>
    <row r="1739" spans="1:8" x14ac:dyDescent="0.3">
      <c r="A1739" s="47" t="s">
        <v>297</v>
      </c>
      <c r="B1739" s="47">
        <f t="shared" si="3497"/>
        <v>17</v>
      </c>
      <c r="C1739" s="47">
        <f t="shared" si="3488"/>
        <v>35</v>
      </c>
      <c r="E1739" s="47">
        <f t="shared" ref="E1739" si="3562">plan_id</f>
        <v>25</v>
      </c>
      <c r="F1739" s="47">
        <f t="shared" ca="1" si="3355"/>
        <v>2014</v>
      </c>
      <c r="G1739" s="47">
        <f t="shared" ref="G1739" ca="1" si="3563">VLOOKUP(INDIRECT(CHAR(39)&amp;$A1739&amp;CHAR(39)&amp;"!r2c"&amp;$C1739,0),variables,2,0)</f>
        <v>10954</v>
      </c>
      <c r="H1739" s="50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3.1199999999999999E-2</v>
      </c>
    </row>
    <row r="1740" spans="1:8" x14ac:dyDescent="0.3">
      <c r="A1740" s="47" t="s">
        <v>297</v>
      </c>
      <c r="B1740" s="47">
        <f t="shared" si="3497"/>
        <v>17</v>
      </c>
      <c r="C1740" s="47">
        <f t="shared" si="3488"/>
        <v>36</v>
      </c>
      <c r="E1740" s="47">
        <f t="shared" ref="E1740" si="3564">plan_id</f>
        <v>25</v>
      </c>
      <c r="F1740" s="47">
        <f t="shared" ca="1" si="3355"/>
        <v>2014</v>
      </c>
      <c r="G1740" s="47">
        <f t="shared" ref="G1740" ca="1" si="3565">VLOOKUP(INDIRECT(CHAR(39)&amp;$A1740&amp;CHAR(39)&amp;"!r2c"&amp;$C1740,0),variables,2,0)</f>
        <v>10955</v>
      </c>
      <c r="H1740" s="50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0.08</v>
      </c>
    </row>
    <row r="1741" spans="1:8" x14ac:dyDescent="0.3">
      <c r="A1741" s="47" t="s">
        <v>297</v>
      </c>
      <c r="B1741" s="47">
        <f t="shared" si="3497"/>
        <v>17</v>
      </c>
      <c r="C1741" s="47">
        <f t="shared" si="3488"/>
        <v>37</v>
      </c>
      <c r="E1741" s="47">
        <f t="shared" ref="E1741" si="3566">plan_id</f>
        <v>25</v>
      </c>
      <c r="F1741" s="47">
        <f t="shared" ca="1" si="3355"/>
        <v>2014</v>
      </c>
      <c r="G1741" s="47">
        <f t="shared" ref="G1741" ca="1" si="3567">VLOOKUP(INDIRECT(CHAR(39)&amp;$A1741&amp;CHAR(39)&amp;"!r2c"&amp;$C1741,0),variables,2,0)</f>
        <v>10956</v>
      </c>
      <c r="H1741" s="50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3.6200000000000003E-2</v>
      </c>
    </row>
    <row r="1742" spans="1:8" x14ac:dyDescent="0.3">
      <c r="A1742" s="47" t="s">
        <v>297</v>
      </c>
      <c r="B1742" s="47">
        <f t="shared" si="3497"/>
        <v>17</v>
      </c>
      <c r="C1742" s="47">
        <f t="shared" si="3488"/>
        <v>38</v>
      </c>
      <c r="E1742" s="47">
        <f t="shared" ref="E1742" si="3568">plan_id</f>
        <v>25</v>
      </c>
      <c r="F1742" s="47">
        <f t="shared" ca="1" si="3355"/>
        <v>2014</v>
      </c>
      <c r="G1742" s="47">
        <f t="shared" ref="G1742" ca="1" si="3569">VLOOKUP(INDIRECT(CHAR(39)&amp;$A1742&amp;CHAR(39)&amp;"!r2c"&amp;$C1742,0),variables,2,0)</f>
        <v>10959</v>
      </c>
      <c r="H1742" s="50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Peace Officer/Firefighter: Merit – 2.75%/yr for the first 4 yrs of employment, 0.5% @ 7 yrs &amp; thereafter; Productivity – 0.5%/yr; Others: Merit grading down – 6%/yr to 2% after 5 yrs; &gt;6 yrs of service - 1.5% to 0%; Productivity – 0.5%/yr</v>
      </c>
    </row>
    <row r="1743" spans="1:8" x14ac:dyDescent="0.3">
      <c r="A1743" s="47" t="s">
        <v>297</v>
      </c>
      <c r="B1743" s="47">
        <f t="shared" si="3497"/>
        <v>17</v>
      </c>
      <c r="C1743" s="47">
        <f t="shared" si="3488"/>
        <v>39</v>
      </c>
      <c r="E1743" s="47">
        <f t="shared" ref="E1743" si="3570">plan_id</f>
        <v>25</v>
      </c>
      <c r="F1743" s="47">
        <f t="shared" ca="1" si="3355"/>
        <v>2014</v>
      </c>
      <c r="G1743" s="47">
        <f t="shared" ref="G1743" ca="1" si="3571">VLOOKUP(INDIRECT(CHAR(39)&amp;$A1743&amp;CHAR(39)&amp;"!r2c"&amp;$C1743,0),variables,2,0)</f>
        <v>10962</v>
      </c>
      <c r="H1743" s="50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 no.104 &amp; 105</v>
      </c>
    </row>
    <row r="1744" spans="1:8" x14ac:dyDescent="0.3">
      <c r="A1744" s="47" t="s">
        <v>297</v>
      </c>
      <c r="B1744" s="47">
        <f t="shared" si="3497"/>
        <v>17</v>
      </c>
      <c r="C1744" s="47">
        <f t="shared" si="3488"/>
        <v>40</v>
      </c>
      <c r="E1744" s="47">
        <f t="shared" ref="E1744" si="3572">plan_id</f>
        <v>25</v>
      </c>
      <c r="F1744" s="47">
        <f t="shared" ca="1" si="3355"/>
        <v>2014</v>
      </c>
      <c r="G1744" s="47">
        <f t="shared" ref="G1744" ca="1" si="3573">VLOOKUP(INDIRECT(CHAR(39)&amp;$A1744&amp;CHAR(39)&amp;"!r2c"&amp;$C1744,0),variables,2,0)</f>
        <v>10964</v>
      </c>
      <c r="H1744" s="50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 no.107 &amp; 108</v>
      </c>
    </row>
    <row r="1745" spans="1:8" x14ac:dyDescent="0.3">
      <c r="A1745" s="47" t="s">
        <v>297</v>
      </c>
      <c r="B1745" s="47">
        <f t="shared" si="3497"/>
        <v>17</v>
      </c>
      <c r="C1745" s="47">
        <f t="shared" si="3488"/>
        <v>41</v>
      </c>
      <c r="E1745" s="47">
        <f t="shared" ref="E1745" si="3574">plan_id</f>
        <v>25</v>
      </c>
      <c r="F1745" s="47">
        <f t="shared" ca="1" si="3355"/>
        <v>2014</v>
      </c>
      <c r="G1745" s="47">
        <f t="shared" ref="G1745" ca="1" si="3575">VLOOKUP(INDIRECT(CHAR(39)&amp;$A1745&amp;CHAR(39)&amp;"!r2c"&amp;$C1745,0),variables,2,0)</f>
        <v>10967</v>
      </c>
      <c r="H1745" s="50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1994 GAM Table</v>
      </c>
    </row>
    <row r="1746" spans="1:8" x14ac:dyDescent="0.3">
      <c r="A1746" s="47" t="s">
        <v>297</v>
      </c>
      <c r="B1746" s="47">
        <f t="shared" si="3497"/>
        <v>17</v>
      </c>
      <c r="C1746" s="47">
        <f t="shared" si="3488"/>
        <v>42</v>
      </c>
      <c r="E1746" s="47">
        <f t="shared" ref="E1746" si="3576">plan_id</f>
        <v>25</v>
      </c>
      <c r="F1746" s="47">
        <f t="shared" ca="1" si="3355"/>
        <v>2014</v>
      </c>
      <c r="G1746" s="47">
        <f t="shared" ref="G1746" ca="1" si="3577">VLOOKUP(INDIRECT(CHAR(39)&amp;$A1746&amp;CHAR(39)&amp;"!r2c"&amp;$C1746,0),variables,2,0)</f>
        <v>10968</v>
      </c>
      <c r="H1746" s="50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1994</v>
      </c>
    </row>
    <row r="1747" spans="1:8" x14ac:dyDescent="0.3">
      <c r="A1747" s="47" t="s">
        <v>297</v>
      </c>
      <c r="B1747" s="47">
        <f t="shared" si="3497"/>
        <v>17</v>
      </c>
      <c r="C1747" s="47">
        <f t="shared" si="3488"/>
        <v>43</v>
      </c>
      <c r="E1747" s="47">
        <f t="shared" ref="E1747" si="3578">plan_id</f>
        <v>25</v>
      </c>
      <c r="F1747" s="47">
        <f t="shared" ca="1" si="3355"/>
        <v>2014</v>
      </c>
      <c r="G1747" s="47">
        <f t="shared" ref="G1747" ca="1" si="3579">VLOOKUP(INDIRECT(CHAR(39)&amp;$A1747&amp;CHAR(39)&amp;"!r2c"&amp;$C1747,0),variables,2,0)</f>
        <v>10969</v>
      </c>
      <c r="H1747" s="50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2013 using Scale AA for males</v>
      </c>
    </row>
    <row r="1748" spans="1:8" x14ac:dyDescent="0.3">
      <c r="A1748" s="47" t="s">
        <v>297</v>
      </c>
      <c r="B1748" s="47">
        <f t="shared" si="3497"/>
        <v>17</v>
      </c>
      <c r="C1748" s="47">
        <f t="shared" si="3488"/>
        <v>44</v>
      </c>
      <c r="E1748" s="47">
        <f t="shared" ref="E1748" si="3580">plan_id</f>
        <v>25</v>
      </c>
      <c r="F1748" s="47">
        <f t="shared" ca="1" si="3355"/>
        <v>2014</v>
      </c>
      <c r="G1748" s="47">
        <f t="shared" ref="G1748" ca="1" si="3581">VLOOKUP(INDIRECT(CHAR(39)&amp;$A1748&amp;CHAR(39)&amp;"!r2c"&amp;$C1748,0),variables,2,0)</f>
        <v>10970</v>
      </c>
      <c r="H1748" s="50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0</v>
      </c>
    </row>
    <row r="1749" spans="1:8" x14ac:dyDescent="0.3">
      <c r="A1749" s="47" t="s">
        <v>297</v>
      </c>
      <c r="B1749" s="47">
        <f t="shared" si="3497"/>
        <v>17</v>
      </c>
      <c r="C1749" s="47">
        <f t="shared" si="3488"/>
        <v>45</v>
      </c>
      <c r="E1749" s="47">
        <f t="shared" ref="E1749" si="3582">plan_id</f>
        <v>25</v>
      </c>
      <c r="F1749" s="47">
        <f t="shared" ca="1" si="3355"/>
        <v>2014</v>
      </c>
      <c r="G1749" s="47">
        <f t="shared" ref="G1749" ca="1" si="3583">VLOOKUP(INDIRECT(CHAR(39)&amp;$A1749&amp;CHAR(39)&amp;"!r2c"&amp;$C1749,0),variables,2,0)</f>
        <v>10971</v>
      </c>
      <c r="H1749" s="50" t="str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1-year for females</v>
      </c>
    </row>
    <row r="1750" spans="1:8" x14ac:dyDescent="0.3">
      <c r="A1750" s="47" t="s">
        <v>297</v>
      </c>
      <c r="B1750" s="47">
        <f t="shared" si="3497"/>
        <v>17</v>
      </c>
      <c r="C1750" s="47">
        <f t="shared" si="3488"/>
        <v>46</v>
      </c>
      <c r="E1750" s="47">
        <f t="shared" ref="E1750" si="3584">plan_id</f>
        <v>25</v>
      </c>
      <c r="F1750" s="47">
        <f t="shared" ca="1" si="3355"/>
        <v>2014</v>
      </c>
      <c r="G1750" s="47">
        <f t="shared" ref="G1750" ca="1" si="3585">VLOOKUP(INDIRECT(CHAR(39)&amp;$A1750&amp;CHAR(39)&amp;"!r2c"&amp;$C1750,0),variables,2,0)</f>
        <v>10972</v>
      </c>
      <c r="H1750" s="50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dollar, closed</v>
      </c>
    </row>
    <row r="1751" spans="1:8" x14ac:dyDescent="0.3">
      <c r="A1751" s="47" t="s">
        <v>297</v>
      </c>
      <c r="B1751" s="47">
        <f t="shared" si="3497"/>
        <v>17</v>
      </c>
      <c r="C1751" s="47">
        <f t="shared" si="3488"/>
        <v>47</v>
      </c>
      <c r="E1751" s="47">
        <f t="shared" ref="E1751" si="3586">plan_id</f>
        <v>25</v>
      </c>
      <c r="F1751" s="47">
        <f t="shared" ca="1" si="3355"/>
        <v>2014</v>
      </c>
      <c r="G1751" s="47">
        <f t="shared" ref="G1751" ca="1" si="3587">VLOOKUP(INDIRECT(CHAR(39)&amp;$A1751&amp;CHAR(39)&amp;"!r2c"&amp;$C1751,0),variables,2,0)</f>
        <v>10973</v>
      </c>
      <c r="H1751" s="50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25 years</v>
      </c>
    </row>
    <row r="1752" spans="1:8" x14ac:dyDescent="0.3">
      <c r="A1752" s="47" t="s">
        <v>297</v>
      </c>
      <c r="B1752" s="47">
        <f t="shared" si="3497"/>
        <v>17</v>
      </c>
      <c r="C1752" s="47">
        <f t="shared" si="3488"/>
        <v>48</v>
      </c>
      <c r="E1752" s="47">
        <f t="shared" ref="E1752" si="3588">plan_id</f>
        <v>25</v>
      </c>
      <c r="F1752" s="47">
        <f t="shared" ca="1" si="3355"/>
        <v>2014</v>
      </c>
      <c r="G1752" s="47">
        <f t="shared" ref="G1752" ca="1" si="3589">VLOOKUP(INDIRECT(CHAR(39)&amp;$A1752&amp;CHAR(39)&amp;"!r2c"&amp;$C1752,0),variables,2,0)</f>
        <v>10975</v>
      </c>
      <c r="H1752" s="50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EAN</v>
      </c>
    </row>
    <row r="1753" spans="1:8" x14ac:dyDescent="0.3">
      <c r="A1753" s="47" t="s">
        <v>297</v>
      </c>
      <c r="B1753" s="47">
        <f t="shared" si="3497"/>
        <v>17</v>
      </c>
      <c r="C1753" s="47">
        <f t="shared" si="3488"/>
        <v>49</v>
      </c>
      <c r="E1753" s="47">
        <f t="shared" ref="E1753" si="3590">plan_id</f>
        <v>25</v>
      </c>
      <c r="F1753" s="47">
        <f t="shared" ca="1" si="3355"/>
        <v>2014</v>
      </c>
      <c r="G1753" s="47">
        <f t="shared" ref="G1753" ca="1" si="3591">VLOOKUP(INDIRECT(CHAR(39)&amp;$A1753&amp;CHAR(39)&amp;"!r2c"&amp;$C1753,0),variables,2,0)</f>
        <v>10976</v>
      </c>
      <c r="H1753" s="50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0.08</v>
      </c>
    </row>
    <row r="1754" spans="1:8" x14ac:dyDescent="0.3">
      <c r="A1754" s="47" t="s">
        <v>297</v>
      </c>
      <c r="B1754" s="47">
        <f t="shared" si="3497"/>
        <v>17</v>
      </c>
      <c r="C1754" s="47">
        <f t="shared" si="3488"/>
        <v>50</v>
      </c>
      <c r="E1754" s="47">
        <f t="shared" ref="E1754" si="3592">plan_id</f>
        <v>25</v>
      </c>
      <c r="F1754" s="47">
        <f t="shared" ca="1" si="3355"/>
        <v>2014</v>
      </c>
      <c r="G1754" s="47">
        <f t="shared" ref="G1754" ca="1" si="3593">VLOOKUP(INDIRECT(CHAR(39)&amp;$A1754&amp;CHAR(39)&amp;"!r2c"&amp;$C1754,0),variables,2,0)</f>
        <v>10977</v>
      </c>
      <c r="H1754" s="50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x14ac:dyDescent="0.3">
      <c r="A1755" s="47" t="s">
        <v>297</v>
      </c>
      <c r="B1755" s="47">
        <f t="shared" si="3497"/>
        <v>17</v>
      </c>
      <c r="C1755" s="47">
        <f t="shared" si="3488"/>
        <v>51</v>
      </c>
      <c r="E1755" s="47">
        <f t="shared" ref="E1755" si="3594">plan_id</f>
        <v>25</v>
      </c>
      <c r="F1755" s="47">
        <f t="shared" ca="1" si="3355"/>
        <v>2014</v>
      </c>
      <c r="G1755" s="47">
        <f t="shared" ref="G1755" ca="1" si="3595">VLOOKUP(INDIRECT(CHAR(39)&amp;$A1755&amp;CHAR(39)&amp;"!r2c"&amp;$C1755,0),variables,2,0)</f>
        <v>10978</v>
      </c>
      <c r="H1755" s="50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0.08</v>
      </c>
    </row>
    <row r="1756" spans="1:8" x14ac:dyDescent="0.3">
      <c r="A1756" s="47" t="s">
        <v>297</v>
      </c>
      <c r="B1756" s="47">
        <f t="shared" si="3497"/>
        <v>17</v>
      </c>
      <c r="C1756" s="47">
        <f t="shared" si="3488"/>
        <v>52</v>
      </c>
      <c r="E1756" s="47">
        <f t="shared" ref="E1756" si="3596">plan_id</f>
        <v>25</v>
      </c>
      <c r="F1756" s="47">
        <f t="shared" ca="1" si="3355"/>
        <v>2014</v>
      </c>
      <c r="G1756" s="47">
        <f t="shared" ref="G1756" ca="1" si="3597">VLOOKUP(INDIRECT(CHAR(39)&amp;$A1756&amp;CHAR(39)&amp;"!r2c"&amp;$C1756,0),variables,2,0)</f>
        <v>10979</v>
      </c>
      <c r="H1756" s="50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 Years</v>
      </c>
    </row>
    <row r="1757" spans="1:8" x14ac:dyDescent="0.3">
      <c r="A1757" s="47" t="s">
        <v>297</v>
      </c>
      <c r="B1757" s="47">
        <f t="shared" si="3497"/>
        <v>17</v>
      </c>
      <c r="C1757" s="47">
        <f t="shared" si="3488"/>
        <v>53</v>
      </c>
      <c r="E1757" s="47">
        <f t="shared" ref="E1757" si="3598">plan_id</f>
        <v>25</v>
      </c>
      <c r="F1757" s="47">
        <f t="shared" ca="1" si="3355"/>
        <v>2014</v>
      </c>
      <c r="G1757" s="47">
        <f t="shared" ref="G1757" ca="1" si="3599">VLOOKUP(INDIRECT(CHAR(39)&amp;$A1757&amp;CHAR(39)&amp;"!r2c"&amp;$C1757,0),variables,2,0)</f>
        <v>10980</v>
      </c>
      <c r="H1757" s="50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0.215</v>
      </c>
    </row>
    <row r="1758" spans="1:8" x14ac:dyDescent="0.3">
      <c r="A1758" s="47" t="s">
        <v>297</v>
      </c>
      <c r="B1758" s="47">
        <f t="shared" si="3497"/>
        <v>17</v>
      </c>
      <c r="C1758" s="47">
        <f t="shared" si="3488"/>
        <v>54</v>
      </c>
      <c r="E1758" s="47">
        <f t="shared" ref="E1758" si="3600">plan_id</f>
        <v>25</v>
      </c>
      <c r="F1758" s="47">
        <f t="shared" ref="F1758:F1831" ca="1" si="3601">INDIRECT(CHAR(39)&amp;$A1758&amp;CHAR(39)&amp;"!r"&amp;$B1758&amp;"c2",0)</f>
        <v>2014</v>
      </c>
      <c r="G1758" s="47">
        <f t="shared" ref="G1758" ca="1" si="3602">VLOOKUP(INDIRECT(CHAR(39)&amp;$A1758&amp;CHAR(39)&amp;"!r2c"&amp;$C1758,0),variables,2,0)</f>
        <v>10981</v>
      </c>
      <c r="H1758" s="50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0.18099999999999999</v>
      </c>
    </row>
    <row r="1759" spans="1:8" x14ac:dyDescent="0.3">
      <c r="A1759" s="47" t="s">
        <v>297</v>
      </c>
      <c r="B1759" s="47">
        <f t="shared" si="3497"/>
        <v>17</v>
      </c>
      <c r="C1759" s="47">
        <f t="shared" si="3488"/>
        <v>55</v>
      </c>
      <c r="E1759" s="47">
        <f t="shared" ref="E1759" si="3603">plan_id</f>
        <v>25</v>
      </c>
      <c r="F1759" s="47">
        <f t="shared" ca="1" si="3601"/>
        <v>2014</v>
      </c>
      <c r="G1759" s="47">
        <f t="shared" ref="G1759" ca="1" si="3604">VLOOKUP(INDIRECT(CHAR(39)&amp;$A1759&amp;CHAR(39)&amp;"!r2c"&amp;$C1759,0),variables,2,0)</f>
        <v>10706</v>
      </c>
      <c r="H1759" s="50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1.0635796342155237E-3</v>
      </c>
    </row>
    <row r="1760" spans="1:8" x14ac:dyDescent="0.3">
      <c r="A1760" s="47" t="s">
        <v>297</v>
      </c>
      <c r="B1760" s="47">
        <f t="shared" si="3497"/>
        <v>17</v>
      </c>
      <c r="C1760" s="47">
        <f t="shared" si="3488"/>
        <v>56</v>
      </c>
      <c r="E1760" s="47">
        <f t="shared" ref="E1760" si="3605">plan_id</f>
        <v>25</v>
      </c>
      <c r="F1760" s="47">
        <f t="shared" ca="1" si="3601"/>
        <v>2014</v>
      </c>
      <c r="G1760" s="47">
        <f t="shared" ref="G1760" ca="1" si="3606">VLOOKUP(INDIRECT(CHAR(39)&amp;$A1760&amp;CHAR(39)&amp;"!r2c"&amp;$C1760,0),variables,2,0)</f>
        <v>10983</v>
      </c>
      <c r="H1760" s="50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Yes</v>
      </c>
    </row>
    <row r="1761" spans="1:8" x14ac:dyDescent="0.3">
      <c r="A1761" s="47" t="s">
        <v>297</v>
      </c>
      <c r="B1761" s="47">
        <f t="shared" si="3497"/>
        <v>17</v>
      </c>
      <c r="C1761" s="47">
        <f t="shared" si="3488"/>
        <v>57</v>
      </c>
      <c r="E1761" s="47">
        <f t="shared" ref="E1761" si="3607">plan_id</f>
        <v>25</v>
      </c>
      <c r="F1761" s="47">
        <f t="shared" ca="1" si="3601"/>
        <v>2014</v>
      </c>
      <c r="G1761" s="47">
        <f t="shared" ref="G1761" ca="1" si="3608">VLOOKUP(INDIRECT(CHAR(39)&amp;$A1761&amp;CHAR(39)&amp;"!r2c"&amp;$C1761,0),variables,2,0)</f>
        <v>10989</v>
      </c>
      <c r="H1761" s="50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7731438000</v>
      </c>
    </row>
    <row r="1762" spans="1:8" x14ac:dyDescent="0.3">
      <c r="A1762" s="47" t="s">
        <v>297</v>
      </c>
      <c r="B1762" s="47">
        <f t="shared" si="3497"/>
        <v>17</v>
      </c>
      <c r="C1762" s="47">
        <f t="shared" si="3488"/>
        <v>58</v>
      </c>
      <c r="E1762" s="47">
        <f t="shared" ref="E1762" si="3609">plan_id</f>
        <v>25</v>
      </c>
      <c r="F1762" s="47">
        <f t="shared" ca="1" si="3601"/>
        <v>2014</v>
      </c>
      <c r="G1762" s="47">
        <f t="shared" ref="G1762" ca="1" si="3610">VLOOKUP(INDIRECT(CHAR(39)&amp;$A1762&amp;CHAR(39)&amp;"!r2c"&amp;$C1762,0),variables,2,0)</f>
        <v>10990</v>
      </c>
      <c r="H1762" s="50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12947759000</v>
      </c>
    </row>
    <row r="1763" spans="1:8" x14ac:dyDescent="0.3">
      <c r="A1763" s="47" t="s">
        <v>297</v>
      </c>
      <c r="B1763" s="47">
        <f t="shared" si="3497"/>
        <v>17</v>
      </c>
      <c r="C1763" s="47">
        <f t="shared" si="3488"/>
        <v>59</v>
      </c>
      <c r="E1763" s="47">
        <f t="shared" ref="E1763" si="3611">plan_id</f>
        <v>25</v>
      </c>
      <c r="F1763" s="47">
        <f t="shared" ca="1" si="3601"/>
        <v>2014</v>
      </c>
      <c r="G1763" s="47">
        <f t="shared" ref="G1763" ca="1" si="3612">VLOOKUP(INDIRECT(CHAR(39)&amp;$A1763&amp;CHAR(39)&amp;"!r2c"&amp;$C1763,0),variables,2,0)</f>
        <v>10991</v>
      </c>
      <c r="H1763" s="50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5216321000</v>
      </c>
    </row>
    <row r="1764" spans="1:8" x14ac:dyDescent="0.3">
      <c r="A1764" s="47" t="s">
        <v>297</v>
      </c>
      <c r="B1764" s="47">
        <f t="shared" si="3497"/>
        <v>17</v>
      </c>
      <c r="C1764" s="47">
        <f t="shared" si="3488"/>
        <v>60</v>
      </c>
      <c r="E1764" s="47">
        <f t="shared" ref="E1764" si="3613">plan_id</f>
        <v>25</v>
      </c>
      <c r="F1764" s="47">
        <f t="shared" ca="1" si="3601"/>
        <v>2014</v>
      </c>
      <c r="G1764" s="47">
        <f t="shared" ref="G1764" ca="1" si="3614">VLOOKUP(INDIRECT(CHAR(39)&amp;$A1764&amp;CHAR(39)&amp;"!r2c"&amp;$C1764,0),variables,2,0)</f>
        <v>10992</v>
      </c>
      <c r="H1764" s="50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0.59699999999999998</v>
      </c>
    </row>
    <row r="1765" spans="1:8" x14ac:dyDescent="0.3">
      <c r="A1765" s="47" t="s">
        <v>297</v>
      </c>
      <c r="B1765" s="47">
        <f t="shared" si="3497"/>
        <v>17</v>
      </c>
      <c r="C1765" s="47">
        <f t="shared" si="3488"/>
        <v>61</v>
      </c>
      <c r="E1765" s="47">
        <f t="shared" ref="E1765" si="3615">plan_id</f>
        <v>25</v>
      </c>
      <c r="F1765" s="47">
        <f t="shared" ca="1" si="3601"/>
        <v>2014</v>
      </c>
      <c r="G1765" s="47">
        <f t="shared" ref="G1765" ca="1" si="3616">VLOOKUP(INDIRECT(CHAR(39)&amp;$A1765&amp;CHAR(39)&amp;"!r2c"&amp;$C1765,0),variables,2,0)</f>
        <v>10993</v>
      </c>
      <c r="H1765" s="50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1405198000</v>
      </c>
    </row>
    <row r="1766" spans="1:8" x14ac:dyDescent="0.3">
      <c r="A1766" s="47" t="s">
        <v>297</v>
      </c>
      <c r="B1766" s="47">
        <f t="shared" si="3497"/>
        <v>17</v>
      </c>
      <c r="C1766" s="47">
        <f t="shared" si="3488"/>
        <v>62</v>
      </c>
      <c r="E1766" s="47">
        <f t="shared" ref="E1766" si="3617">plan_id</f>
        <v>25</v>
      </c>
      <c r="F1766" s="47">
        <f t="shared" ca="1" si="3601"/>
        <v>2014</v>
      </c>
      <c r="G1766" s="47">
        <f t="shared" ref="G1766" ca="1" si="3618">VLOOKUP(INDIRECT(CHAR(39)&amp;$A1766&amp;CHAR(39)&amp;"!r2c"&amp;$C1766,0),variables,2,0)</f>
        <v>10801</v>
      </c>
      <c r="H1766" s="50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-868552000</v>
      </c>
    </row>
    <row r="1767" spans="1:8" x14ac:dyDescent="0.3">
      <c r="A1767" s="47" t="s">
        <v>297</v>
      </c>
      <c r="B1767" s="47">
        <f t="shared" si="3497"/>
        <v>17</v>
      </c>
      <c r="C1767" s="47">
        <f t="shared" ref="C1767:C1830" si="3619">C1676</f>
        <v>63</v>
      </c>
      <c r="E1767" s="47">
        <f t="shared" ref="E1767" si="3620">plan_id</f>
        <v>25</v>
      </c>
      <c r="F1767" s="47">
        <f t="shared" ca="1" si="3601"/>
        <v>2014</v>
      </c>
      <c r="G1767" s="47">
        <f t="shared" ref="G1767" ca="1" si="3621">VLOOKUP(INDIRECT(CHAR(39)&amp;$A1767&amp;CHAR(39)&amp;"!r2c"&amp;$C1767,0),variables,2,0)</f>
        <v>10802</v>
      </c>
      <c r="H1767" s="50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14713000</v>
      </c>
    </row>
    <row r="1768" spans="1:8" x14ac:dyDescent="0.3">
      <c r="A1768" s="47" t="s">
        <v>297</v>
      </c>
      <c r="B1768" s="47">
        <f t="shared" si="3497"/>
        <v>17</v>
      </c>
      <c r="C1768" s="47">
        <f t="shared" si="3619"/>
        <v>64</v>
      </c>
      <c r="E1768" s="47">
        <f t="shared" ref="E1768" si="3622">plan_id</f>
        <v>25</v>
      </c>
      <c r="F1768" s="47">
        <f t="shared" ca="1" si="3601"/>
        <v>2014</v>
      </c>
      <c r="G1768" s="47">
        <f t="shared" ref="G1768" ca="1" si="3623">VLOOKUP(INDIRECT(CHAR(39)&amp;$A1768&amp;CHAR(39)&amp;"!r2c"&amp;$C1768,0),variables,2,0)</f>
        <v>10803</v>
      </c>
      <c r="H1768" s="50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3">
      <c r="A1769" s="47" t="s">
        <v>297</v>
      </c>
      <c r="B1769" s="47">
        <f t="shared" si="3497"/>
        <v>17</v>
      </c>
      <c r="C1769" s="47">
        <f t="shared" si="3619"/>
        <v>65</v>
      </c>
      <c r="E1769" s="47">
        <f t="shared" ref="E1769" si="3624">plan_id</f>
        <v>25</v>
      </c>
      <c r="F1769" s="47">
        <f t="shared" ca="1" si="3601"/>
        <v>2014</v>
      </c>
      <c r="G1769" s="47">
        <f t="shared" ref="G1769" ca="1" si="3625">VLOOKUP(INDIRECT(CHAR(39)&amp;$A1769&amp;CHAR(39)&amp;"!r2c"&amp;$C1769,0),variables,2,0)</f>
        <v>10804</v>
      </c>
      <c r="H1769" s="50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3">
      <c r="A1770" s="47" t="s">
        <v>297</v>
      </c>
      <c r="B1770" s="47">
        <f t="shared" si="3497"/>
        <v>17</v>
      </c>
      <c r="C1770" s="47">
        <f t="shared" si="3619"/>
        <v>66</v>
      </c>
      <c r="E1770" s="47">
        <f t="shared" ref="E1770" si="3626">plan_id</f>
        <v>25</v>
      </c>
      <c r="F1770" s="47">
        <f t="shared" ca="1" si="3601"/>
        <v>2014</v>
      </c>
      <c r="G1770" s="47">
        <f t="shared" ref="G1770" ca="1" si="3627">VLOOKUP(INDIRECT(CHAR(39)&amp;$A1770&amp;CHAR(39)&amp;"!r2c"&amp;$C1770,0),variables,2,0)</f>
        <v>10805</v>
      </c>
      <c r="H1770" s="50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3">
      <c r="A1771" s="47" t="s">
        <v>297</v>
      </c>
      <c r="B1771" s="47">
        <f t="shared" ref="B1771" si="3628">B1706+1</f>
        <v>17</v>
      </c>
      <c r="C1771" s="47">
        <f t="shared" si="3619"/>
        <v>67</v>
      </c>
      <c r="E1771" s="47">
        <f t="shared" ref="E1771" si="3629">plan_id</f>
        <v>25</v>
      </c>
      <c r="F1771" s="47">
        <f t="shared" ca="1" si="3601"/>
        <v>2014</v>
      </c>
      <c r="G1771" s="47">
        <f t="shared" ref="G1771" ca="1" si="3630">VLOOKUP(INDIRECT(CHAR(39)&amp;$A1771&amp;CHAR(39)&amp;"!r2c"&amp;$C1771,0),variables,2,0)</f>
        <v>10806</v>
      </c>
      <c r="H1771" s="50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1163000</v>
      </c>
    </row>
    <row r="1772" spans="1:8" x14ac:dyDescent="0.3">
      <c r="A1772" s="47" t="s">
        <v>297</v>
      </c>
      <c r="B1772" s="47">
        <f>B1771</f>
        <v>17</v>
      </c>
      <c r="C1772" s="47">
        <f t="shared" si="3619"/>
        <v>68</v>
      </c>
      <c r="E1772" s="47">
        <f t="shared" ref="E1772" si="3631">plan_id</f>
        <v>25</v>
      </c>
      <c r="F1772" s="47">
        <f t="shared" ca="1" si="3601"/>
        <v>2014</v>
      </c>
      <c r="G1772" s="47">
        <f t="shared" ref="G1772" ca="1" si="3632">VLOOKUP(INDIRECT(CHAR(39)&amp;$A1772&amp;CHAR(39)&amp;"!r2c"&amp;$C1772,0),variables,2,0)</f>
        <v>10807</v>
      </c>
      <c r="H1772" s="50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-7584000</v>
      </c>
    </row>
    <row r="1773" spans="1:8" x14ac:dyDescent="0.3">
      <c r="A1773" s="47" t="s">
        <v>297</v>
      </c>
      <c r="B1773" s="47">
        <f t="shared" ref="B1773:B1797" si="3633">B1772</f>
        <v>17</v>
      </c>
      <c r="C1773" s="47">
        <f t="shared" si="3619"/>
        <v>69</v>
      </c>
      <c r="E1773" s="47">
        <f t="shared" ref="E1773" si="3634">plan_id</f>
        <v>25</v>
      </c>
      <c r="F1773" s="47">
        <f t="shared" ca="1" si="3601"/>
        <v>2014</v>
      </c>
      <c r="G1773" s="47">
        <f t="shared" ref="G1773" ca="1" si="3635">VLOOKUP(INDIRECT(CHAR(39)&amp;$A1773&amp;CHAR(39)&amp;"!r2c"&amp;$C1773,0),variables,2,0)</f>
        <v>10808</v>
      </c>
      <c r="H1773" s="50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10713000</v>
      </c>
    </row>
    <row r="1774" spans="1:8" x14ac:dyDescent="0.3">
      <c r="A1774" s="47" t="s">
        <v>297</v>
      </c>
      <c r="B1774" s="47">
        <f t="shared" si="3633"/>
        <v>17</v>
      </c>
      <c r="C1774" s="47">
        <f t="shared" si="3619"/>
        <v>70</v>
      </c>
      <c r="E1774" s="47">
        <f t="shared" ref="E1774" si="3636">plan_id</f>
        <v>25</v>
      </c>
      <c r="F1774" s="47">
        <f t="shared" ca="1" si="3601"/>
        <v>2014</v>
      </c>
      <c r="G1774" s="47">
        <f t="shared" ref="G1774" ca="1" si="3637">VLOOKUP(INDIRECT(CHAR(39)&amp;$A1774&amp;CHAR(39)&amp;"!r2c"&amp;$C1774,0),variables,2,0)</f>
        <v>10809</v>
      </c>
      <c r="H1774" s="50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3">
      <c r="A1775" s="47" t="s">
        <v>297</v>
      </c>
      <c r="B1775" s="47">
        <f t="shared" si="3633"/>
        <v>17</v>
      </c>
      <c r="C1775" s="47">
        <f t="shared" si="3619"/>
        <v>71</v>
      </c>
      <c r="E1775" s="47">
        <f t="shared" ref="E1775" si="3638">plan_id</f>
        <v>25</v>
      </c>
      <c r="F1775" s="47">
        <f t="shared" ca="1" si="3601"/>
        <v>2014</v>
      </c>
      <c r="G1775" s="47">
        <f t="shared" ref="G1775" ca="1" si="3639">VLOOKUP(INDIRECT(CHAR(39)&amp;$A1775&amp;CHAR(39)&amp;"!r2c"&amp;$C1775,0),variables,2,0)</f>
        <v>10810</v>
      </c>
      <c r="H1775" s="50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0</v>
      </c>
    </row>
    <row r="1776" spans="1:8" x14ac:dyDescent="0.3">
      <c r="A1776" s="47" t="s">
        <v>297</v>
      </c>
      <c r="B1776" s="47">
        <f t="shared" si="3633"/>
        <v>17</v>
      </c>
      <c r="C1776" s="47">
        <f t="shared" si="3619"/>
        <v>72</v>
      </c>
      <c r="E1776" s="47">
        <f t="shared" ref="E1776" si="3640">plan_id</f>
        <v>25</v>
      </c>
      <c r="F1776" s="47">
        <f t="shared" ca="1" si="3601"/>
        <v>2014</v>
      </c>
      <c r="G1776" s="47">
        <f t="shared" ref="G1776" ca="1" si="3641">VLOOKUP(INDIRECT(CHAR(39)&amp;$A1776&amp;CHAR(39)&amp;"!r2c"&amp;$C1776,0),variables,2,0)</f>
        <v>10811</v>
      </c>
      <c r="H1776" s="50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3">
      <c r="A1777" s="47" t="s">
        <v>297</v>
      </c>
      <c r="B1777" s="47">
        <f t="shared" si="3633"/>
        <v>17</v>
      </c>
      <c r="C1777" s="47">
        <f t="shared" si="3619"/>
        <v>73</v>
      </c>
      <c r="E1777" s="47">
        <f t="shared" ref="E1777" si="3642">plan_id</f>
        <v>25</v>
      </c>
      <c r="F1777" s="47">
        <f t="shared" ca="1" si="3601"/>
        <v>2014</v>
      </c>
      <c r="G1777" s="47">
        <f t="shared" ref="G1777" ca="1" si="3643">VLOOKUP(INDIRECT(CHAR(39)&amp;$A1777&amp;CHAR(39)&amp;"!r2c"&amp;$C1777,0),variables,2,0)</f>
        <v>10812</v>
      </c>
      <c r="H1777" s="50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3">
      <c r="A1778" s="47" t="s">
        <v>297</v>
      </c>
      <c r="B1778" s="47">
        <f t="shared" si="3633"/>
        <v>17</v>
      </c>
      <c r="C1778" s="47">
        <f t="shared" si="3619"/>
        <v>74</v>
      </c>
      <c r="E1778" s="47">
        <f t="shared" ref="E1778" si="3644">plan_id</f>
        <v>25</v>
      </c>
      <c r="F1778" s="47">
        <f t="shared" ca="1" si="3601"/>
        <v>2014</v>
      </c>
      <c r="G1778" s="47">
        <f t="shared" ref="G1778" ca="1" si="3645">VLOOKUP(INDIRECT(CHAR(39)&amp;$A1778&amp;CHAR(39)&amp;"!r2c"&amp;$C1778,0),variables,2,0)</f>
        <v>10813</v>
      </c>
      <c r="H1778" s="50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3">
      <c r="A1779" s="47" t="s">
        <v>297</v>
      </c>
      <c r="B1779" s="47">
        <f t="shared" si="3633"/>
        <v>17</v>
      </c>
      <c r="C1779" s="47">
        <f t="shared" si="3619"/>
        <v>75</v>
      </c>
      <c r="E1779" s="47">
        <f t="shared" ref="E1779" si="3646">plan_id</f>
        <v>25</v>
      </c>
      <c r="F1779" s="47">
        <f t="shared" ca="1" si="3601"/>
        <v>2014</v>
      </c>
      <c r="G1779" s="47">
        <f t="shared" ref="G1779" ca="1" si="3647">VLOOKUP(INDIRECT(CHAR(39)&amp;$A1779&amp;CHAR(39)&amp;"!r2c"&amp;$C1779,0),variables,2,0)</f>
        <v>10814</v>
      </c>
      <c r="H1779" s="50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x14ac:dyDescent="0.3">
      <c r="A1780" s="47" t="s">
        <v>297</v>
      </c>
      <c r="B1780" s="47">
        <f t="shared" si="3633"/>
        <v>17</v>
      </c>
      <c r="C1780" s="47">
        <f t="shared" si="3619"/>
        <v>76</v>
      </c>
      <c r="E1780" s="47">
        <f t="shared" ref="E1780" si="3648">plan_id</f>
        <v>25</v>
      </c>
      <c r="F1780" s="47">
        <f t="shared" ca="1" si="3601"/>
        <v>2014</v>
      </c>
      <c r="G1780" s="47">
        <f t="shared" ref="G1780" ca="1" si="3649">VLOOKUP(INDIRECT(CHAR(39)&amp;$A1780&amp;CHAR(39)&amp;"!r2c"&amp;$C1780,0),variables,2,0)</f>
        <v>10815</v>
      </c>
      <c r="H1780" s="50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23435000</v>
      </c>
    </row>
    <row r="1781" spans="1:8" x14ac:dyDescent="0.3">
      <c r="A1781" s="47" t="s">
        <v>297</v>
      </c>
      <c r="B1781" s="47">
        <f t="shared" si="3633"/>
        <v>17</v>
      </c>
      <c r="C1781" s="47">
        <f t="shared" si="3619"/>
        <v>77</v>
      </c>
      <c r="E1781" s="47">
        <f t="shared" ref="E1781" si="3650">plan_id</f>
        <v>25</v>
      </c>
      <c r="F1781" s="47">
        <f t="shared" ca="1" si="3601"/>
        <v>2014</v>
      </c>
      <c r="G1781" s="47">
        <f t="shared" ref="G1781" ca="1" si="3651">VLOOKUP(INDIRECT(CHAR(39)&amp;$A1781&amp;CHAR(39)&amp;"!r2c"&amp;$C1781,0),variables,2,0)</f>
        <v>10816</v>
      </c>
      <c r="H1781" s="50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-36677000</v>
      </c>
    </row>
    <row r="1782" spans="1:8" x14ac:dyDescent="0.3">
      <c r="A1782" s="47" t="s">
        <v>297</v>
      </c>
      <c r="B1782" s="47">
        <f t="shared" si="3633"/>
        <v>17</v>
      </c>
      <c r="C1782" s="47">
        <f t="shared" si="3619"/>
        <v>78</v>
      </c>
      <c r="E1782" s="47">
        <f t="shared" ref="E1782" si="3652">plan_id</f>
        <v>25</v>
      </c>
      <c r="F1782" s="47">
        <f t="shared" ca="1" si="3601"/>
        <v>2014</v>
      </c>
      <c r="G1782" s="47">
        <f t="shared" ref="G1782" ca="1" si="3653">VLOOKUP(INDIRECT(CHAR(39)&amp;$A1782&amp;CHAR(39)&amp;"!r2c"&amp;$C1782,0),variables,2,0)</f>
        <v>10817</v>
      </c>
      <c r="H1782" s="50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3">
      <c r="A1783" s="47" t="s">
        <v>297</v>
      </c>
      <c r="B1783" s="47">
        <f t="shared" si="3633"/>
        <v>17</v>
      </c>
      <c r="C1783" s="47">
        <f t="shared" si="3619"/>
        <v>79</v>
      </c>
      <c r="E1783" s="47">
        <f t="shared" ref="E1783" si="3654">plan_id</f>
        <v>25</v>
      </c>
      <c r="F1783" s="47">
        <f t="shared" ca="1" si="3601"/>
        <v>2014</v>
      </c>
      <c r="G1783" s="47">
        <f t="shared" ref="G1783" ca="1" si="3655">VLOOKUP(INDIRECT(CHAR(39)&amp;$A1783&amp;CHAR(39)&amp;"!r2c"&amp;$C1783,0),variables,2,0)</f>
        <v>10818</v>
      </c>
      <c r="H1783" s="50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x14ac:dyDescent="0.3">
      <c r="A1784" s="47" t="s">
        <v>297</v>
      </c>
      <c r="B1784" s="47">
        <f t="shared" si="3633"/>
        <v>17</v>
      </c>
      <c r="C1784" s="47">
        <f t="shared" si="3619"/>
        <v>80</v>
      </c>
      <c r="E1784" s="47">
        <f t="shared" ref="E1784" si="3656">plan_id</f>
        <v>25</v>
      </c>
      <c r="F1784" s="47">
        <f t="shared" ca="1" si="3601"/>
        <v>2014</v>
      </c>
      <c r="G1784" s="47">
        <f t="shared" ref="G1784" ca="1" si="3657">VLOOKUP(INDIRECT(CHAR(39)&amp;$A1784&amp;CHAR(39)&amp;"!r2c"&amp;$C1784,0),variables,2,0)</f>
        <v>10819</v>
      </c>
      <c r="H1784" s="50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29681000</v>
      </c>
    </row>
    <row r="1785" spans="1:8" x14ac:dyDescent="0.3">
      <c r="A1785" s="47" t="s">
        <v>297</v>
      </c>
      <c r="B1785" s="47">
        <f t="shared" si="3633"/>
        <v>17</v>
      </c>
      <c r="C1785" s="47">
        <f t="shared" si="3619"/>
        <v>81</v>
      </c>
      <c r="E1785" s="47">
        <f t="shared" ref="E1785" si="3658">plan_id</f>
        <v>25</v>
      </c>
      <c r="F1785" s="47">
        <f t="shared" ca="1" si="3601"/>
        <v>2014</v>
      </c>
      <c r="G1785" s="47">
        <f t="shared" ref="G1785" ca="1" si="3659">VLOOKUP(INDIRECT(CHAR(39)&amp;$A1785&amp;CHAR(39)&amp;"!r2c"&amp;$C1785,0),variables,2,0)</f>
        <v>10820</v>
      </c>
      <c r="H1785" s="50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-19803000</v>
      </c>
    </row>
    <row r="1786" spans="1:8" x14ac:dyDescent="0.3">
      <c r="A1786" s="47" t="s">
        <v>297</v>
      </c>
      <c r="B1786" s="47">
        <f t="shared" si="3633"/>
        <v>17</v>
      </c>
      <c r="C1786" s="47">
        <f t="shared" si="3619"/>
        <v>82</v>
      </c>
      <c r="E1786" s="47">
        <f t="shared" ref="E1786" si="3660">plan_id</f>
        <v>25</v>
      </c>
      <c r="F1786" s="47">
        <f t="shared" ca="1" si="3601"/>
        <v>2014</v>
      </c>
      <c r="G1786" s="47">
        <f t="shared" ref="G1786" ca="1" si="3661">VLOOKUP(INDIRECT(CHAR(39)&amp;$A1786&amp;CHAR(39)&amp;"!r2c"&amp;$C1786,0),variables,2,0)</f>
        <v>10821</v>
      </c>
      <c r="H1786" s="50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3">
      <c r="A1787" s="47" t="s">
        <v>297</v>
      </c>
      <c r="B1787" s="47">
        <f t="shared" si="3633"/>
        <v>17</v>
      </c>
      <c r="C1787" s="47">
        <f t="shared" si="3619"/>
        <v>83</v>
      </c>
      <c r="E1787" s="47">
        <f t="shared" ref="E1787" si="3662">plan_id</f>
        <v>25</v>
      </c>
      <c r="F1787" s="47">
        <f t="shared" ca="1" si="3601"/>
        <v>2014</v>
      </c>
      <c r="G1787" s="47">
        <f t="shared" ref="G1787" ca="1" si="3663">VLOOKUP(INDIRECT(CHAR(39)&amp;$A1787&amp;CHAR(39)&amp;"!r2c"&amp;$C1787,0),variables,2,0)</f>
        <v>10822</v>
      </c>
      <c r="H1787" s="50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3">
      <c r="A1788" s="47" t="s">
        <v>297</v>
      </c>
      <c r="B1788" s="47">
        <f t="shared" si="3633"/>
        <v>17</v>
      </c>
      <c r="C1788" s="47">
        <f t="shared" si="3619"/>
        <v>84</v>
      </c>
      <c r="E1788" s="47">
        <f t="shared" ref="E1788" si="3664">plan_id</f>
        <v>25</v>
      </c>
      <c r="F1788" s="47">
        <f t="shared" ca="1" si="3601"/>
        <v>2014</v>
      </c>
      <c r="G1788" s="47">
        <f t="shared" ref="G1788" ca="1" si="3665">VLOOKUP(INDIRECT(CHAR(39)&amp;$A1788&amp;CHAR(39)&amp;"!r2c"&amp;$C1788,0),variables,2,0)</f>
        <v>10829</v>
      </c>
      <c r="H1788" s="50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160828000</v>
      </c>
    </row>
    <row r="1789" spans="1:8" x14ac:dyDescent="0.3">
      <c r="A1789" s="47" t="s">
        <v>297</v>
      </c>
      <c r="B1789" s="47">
        <f t="shared" si="3633"/>
        <v>17</v>
      </c>
      <c r="C1789" s="47">
        <f t="shared" si="3619"/>
        <v>85</v>
      </c>
      <c r="E1789" s="47">
        <f t="shared" ref="E1789" si="3666">plan_id</f>
        <v>25</v>
      </c>
      <c r="F1789" s="47">
        <f t="shared" ca="1" si="3601"/>
        <v>2014</v>
      </c>
      <c r="G1789" s="47">
        <f t="shared" ref="G1789" ca="1" si="3667">VLOOKUP(INDIRECT(CHAR(39)&amp;$A1789&amp;CHAR(39)&amp;"!r2c"&amp;$C1789,0),variables,2,0)</f>
        <v>10823</v>
      </c>
      <c r="H1789" s="50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-218811000</v>
      </c>
    </row>
    <row r="1790" spans="1:8" x14ac:dyDescent="0.3">
      <c r="A1790" s="47" t="s">
        <v>297</v>
      </c>
      <c r="B1790" s="47">
        <f t="shared" si="3633"/>
        <v>17</v>
      </c>
      <c r="C1790" s="47">
        <f t="shared" si="3619"/>
        <v>86</v>
      </c>
      <c r="E1790" s="47">
        <f t="shared" ref="E1790" si="3668">plan_id</f>
        <v>25</v>
      </c>
      <c r="F1790" s="47">
        <f t="shared" ca="1" si="3601"/>
        <v>2014</v>
      </c>
      <c r="G1790" s="47">
        <f t="shared" ref="G1790" ca="1" si="3669">VLOOKUP(INDIRECT(CHAR(39)&amp;$A1790&amp;CHAR(39)&amp;"!r2c"&amp;$C1790,0),variables,2,0)</f>
        <v>10798</v>
      </c>
      <c r="H1790" s="50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x14ac:dyDescent="0.3">
      <c r="A1791" s="47" t="s">
        <v>297</v>
      </c>
      <c r="B1791" s="47">
        <f t="shared" si="3633"/>
        <v>17</v>
      </c>
      <c r="C1791" s="47">
        <f t="shared" si="3619"/>
        <v>87</v>
      </c>
      <c r="E1791" s="47">
        <f t="shared" ref="E1791" si="3670">plan_id</f>
        <v>25</v>
      </c>
      <c r="F1791" s="47">
        <f t="shared" ca="1" si="3601"/>
        <v>2014</v>
      </c>
      <c r="G1791" s="47">
        <f t="shared" ref="G1791" ca="1" si="3671">VLOOKUP(INDIRECT(CHAR(39)&amp;$A1791&amp;CHAR(39)&amp;"!r2c"&amp;$C1791,0),variables,2,0)</f>
        <v>10799</v>
      </c>
      <c r="H1791" s="50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-7026000</v>
      </c>
    </row>
    <row r="1792" spans="1:8" x14ac:dyDescent="0.3">
      <c r="A1792" s="47" t="s">
        <v>297</v>
      </c>
      <c r="B1792" s="47">
        <f t="shared" si="3633"/>
        <v>17</v>
      </c>
      <c r="C1792" s="47">
        <f t="shared" si="3619"/>
        <v>88</v>
      </c>
      <c r="E1792" s="47">
        <f t="shared" ref="E1792" si="3672">plan_id</f>
        <v>25</v>
      </c>
      <c r="F1792" s="47">
        <f t="shared" ca="1" si="3601"/>
        <v>2014</v>
      </c>
      <c r="G1792" s="47">
        <f t="shared" ref="G1792" ca="1" si="3673">VLOOKUP(INDIRECT(CHAR(39)&amp;$A1792&amp;CHAR(39)&amp;"!r2c"&amp;$C1792,0),variables,2,0)</f>
        <v>10800</v>
      </c>
      <c r="H1792" s="50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3">
      <c r="A1793" s="47" t="s">
        <v>297</v>
      </c>
      <c r="B1793" s="47">
        <f t="shared" si="3633"/>
        <v>17</v>
      </c>
      <c r="C1793" s="47">
        <f t="shared" si="3619"/>
        <v>89</v>
      </c>
      <c r="E1793" s="47">
        <f t="shared" ref="E1793" si="3674">plan_id</f>
        <v>25</v>
      </c>
      <c r="F1793" s="47">
        <f t="shared" ca="1" si="3601"/>
        <v>2014</v>
      </c>
      <c r="G1793" s="47">
        <f t="shared" ref="G1793" ca="1" si="3675">VLOOKUP(INDIRECT(CHAR(39)&amp;$A1793&amp;CHAR(39)&amp;"!r2c"&amp;$C1793,0),variables,2,0)</f>
        <v>10824</v>
      </c>
      <c r="H1793" s="50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3">
      <c r="A1794" s="47" t="s">
        <v>297</v>
      </c>
      <c r="B1794" s="47">
        <f t="shared" si="3633"/>
        <v>17</v>
      </c>
      <c r="C1794" s="47">
        <f t="shared" si="3619"/>
        <v>90</v>
      </c>
      <c r="E1794" s="47">
        <f t="shared" ref="E1794" si="3676">plan_id</f>
        <v>25</v>
      </c>
      <c r="F1794" s="47">
        <f t="shared" ca="1" si="3601"/>
        <v>2014</v>
      </c>
      <c r="G1794" s="47">
        <f t="shared" ref="G1794" ca="1" si="3677">VLOOKUP(INDIRECT(CHAR(39)&amp;$A1794&amp;CHAR(39)&amp;"!r2c"&amp;$C1794,0),variables,2,0)</f>
        <v>10825</v>
      </c>
      <c r="H1794" s="50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541390000</v>
      </c>
    </row>
    <row r="1795" spans="1:8" x14ac:dyDescent="0.3">
      <c r="A1795" s="47" t="s">
        <v>297</v>
      </c>
      <c r="B1795" s="47">
        <f t="shared" si="3633"/>
        <v>17</v>
      </c>
      <c r="C1795" s="47">
        <f t="shared" si="3619"/>
        <v>91</v>
      </c>
      <c r="E1795" s="47">
        <f t="shared" ref="E1795" si="3678">plan_id</f>
        <v>25</v>
      </c>
      <c r="F1795" s="47">
        <f t="shared" ca="1" si="3601"/>
        <v>2014</v>
      </c>
      <c r="G1795" s="47">
        <f t="shared" ref="G1795" ca="1" si="3679">VLOOKUP(INDIRECT(CHAR(39)&amp;$A1795&amp;CHAR(39)&amp;"!r2c"&amp;$C1795,0),variables,2,0)</f>
        <v>10826</v>
      </c>
      <c r="H1795" s="50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434811000</v>
      </c>
    </row>
    <row r="1796" spans="1:8" x14ac:dyDescent="0.3">
      <c r="A1796" s="47" t="s">
        <v>297</v>
      </c>
      <c r="B1796" s="47">
        <f t="shared" si="3633"/>
        <v>17</v>
      </c>
      <c r="C1796" s="47">
        <f t="shared" si="3619"/>
        <v>92</v>
      </c>
      <c r="E1796" s="47">
        <f t="shared" ref="E1796" si="3680">plan_id</f>
        <v>25</v>
      </c>
      <c r="F1796" s="47">
        <f t="shared" ca="1" si="3601"/>
        <v>2014</v>
      </c>
      <c r="G1796" s="47">
        <f t="shared" ref="G1796" ca="1" si="3681">VLOOKUP(INDIRECT(CHAR(39)&amp;$A1796&amp;CHAR(39)&amp;"!r2c"&amp;$C1796,0),variables,2,0)</f>
        <v>10828</v>
      </c>
      <c r="H1796" s="50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-6340000</v>
      </c>
    </row>
    <row r="1797" spans="1:8" x14ac:dyDescent="0.3">
      <c r="A1797" s="47" t="s">
        <v>297</v>
      </c>
      <c r="B1797" s="47">
        <f t="shared" si="3633"/>
        <v>17</v>
      </c>
      <c r="C1797" s="47">
        <f t="shared" si="3619"/>
        <v>93</v>
      </c>
      <c r="E1797" s="47">
        <f t="shared" ref="E1797" si="3682">plan_id</f>
        <v>25</v>
      </c>
      <c r="F1797" s="47">
        <f t="shared" ca="1" si="3601"/>
        <v>2014</v>
      </c>
      <c r="G1797" s="47">
        <f t="shared" ref="G1797" ca="1" si="3683">VLOOKUP(INDIRECT(CHAR(39)&amp;$A1797&amp;CHAR(39)&amp;"!r2c"&amp;$C1797,0),variables,2,0)</f>
        <v>10827</v>
      </c>
      <c r="H1797" s="50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226820000</v>
      </c>
    </row>
    <row r="1798" spans="1:8" x14ac:dyDescent="0.3">
      <c r="A1798" s="47" t="s">
        <v>297</v>
      </c>
      <c r="B1798" s="47">
        <f t="shared" ref="B1798:B1861" si="3684">B1733+1</f>
        <v>18</v>
      </c>
      <c r="C1798" s="47">
        <f t="shared" si="3619"/>
        <v>3</v>
      </c>
      <c r="E1798" s="47">
        <f t="shared" ref="E1798" si="3685">plan_id</f>
        <v>25</v>
      </c>
      <c r="F1798" s="47">
        <f t="shared" ca="1" si="3601"/>
        <v>2015</v>
      </c>
      <c r="G1798" s="47">
        <f t="shared" ref="G1798" ca="1" si="3686">VLOOKUP(INDIRECT(CHAR(39)&amp;$A1798&amp;CHAR(39)&amp;"!r2c"&amp;$C1798,0),variables,2,0)</f>
        <v>10703</v>
      </c>
      <c r="H1798" s="50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2018</v>
      </c>
    </row>
    <row r="1799" spans="1:8" x14ac:dyDescent="0.3">
      <c r="A1799" s="47" t="s">
        <v>297</v>
      </c>
      <c r="B1799" s="47">
        <f t="shared" si="3684"/>
        <v>18</v>
      </c>
      <c r="C1799" s="47">
        <f t="shared" si="3619"/>
        <v>4</v>
      </c>
      <c r="E1799" s="47">
        <f t="shared" ref="E1799" si="3687">plan_id</f>
        <v>25</v>
      </c>
      <c r="F1799" s="47">
        <f t="shared" ca="1" si="3601"/>
        <v>2015</v>
      </c>
      <c r="G1799" s="47">
        <f t="shared" ref="G1799" ca="1" si="3688">VLOOKUP(INDIRECT(CHAR(39)&amp;$A1799&amp;CHAR(39)&amp;"!r2c"&amp;$C1799,0),variables,2,0)</f>
        <v>10845</v>
      </c>
      <c r="H1799" s="50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Buck Consultants</v>
      </c>
    </row>
    <row r="1800" spans="1:8" x14ac:dyDescent="0.3">
      <c r="A1800" s="47" t="s">
        <v>297</v>
      </c>
      <c r="B1800" s="47">
        <f t="shared" si="3684"/>
        <v>18</v>
      </c>
      <c r="C1800" s="47">
        <f t="shared" si="3619"/>
        <v>5</v>
      </c>
      <c r="E1800" s="47">
        <f t="shared" ref="E1800" si="3689">plan_id</f>
        <v>25</v>
      </c>
      <c r="F1800" s="47">
        <f t="shared" ca="1" si="3601"/>
        <v>2015</v>
      </c>
      <c r="G1800" s="47">
        <f t="shared" ref="G1800" ca="1" si="3690">VLOOKUP(INDIRECT(CHAR(39)&amp;$A1800&amp;CHAR(39)&amp;"!r2c"&amp;$C1800,0),variables,2,0)</f>
        <v>10924</v>
      </c>
      <c r="H1800" s="50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6.3799999999999996E-2</v>
      </c>
    </row>
    <row r="1801" spans="1:8" x14ac:dyDescent="0.3">
      <c r="A1801" s="47" t="s">
        <v>297</v>
      </c>
      <c r="B1801" s="47">
        <f t="shared" si="3684"/>
        <v>18</v>
      </c>
      <c r="C1801" s="47">
        <f t="shared" si="3619"/>
        <v>6</v>
      </c>
      <c r="E1801" s="47">
        <f t="shared" ref="E1801" si="3691">plan_id</f>
        <v>25</v>
      </c>
      <c r="F1801" s="47">
        <f t="shared" ca="1" si="3601"/>
        <v>2015</v>
      </c>
      <c r="G1801" s="47">
        <f t="shared" ref="G1801" ca="1" si="3692">VLOOKUP(INDIRECT(CHAR(39)&amp;$A1801&amp;CHAR(39)&amp;"!r2c"&amp;$C1801,0),variables,2,0)</f>
        <v>10925</v>
      </c>
      <c r="H1801" s="50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2.9399999999999999E-2</v>
      </c>
    </row>
    <row r="1802" spans="1:8" x14ac:dyDescent="0.3">
      <c r="A1802" s="47" t="s">
        <v>297</v>
      </c>
      <c r="B1802" s="47">
        <f t="shared" si="3684"/>
        <v>18</v>
      </c>
      <c r="C1802" s="47">
        <f t="shared" si="3619"/>
        <v>7</v>
      </c>
      <c r="E1802" s="47">
        <f t="shared" ref="E1802" si="3693">plan_id</f>
        <v>25</v>
      </c>
      <c r="F1802" s="47">
        <f t="shared" ca="1" si="3601"/>
        <v>2015</v>
      </c>
      <c r="G1802" s="47">
        <f t="shared" ref="G1802" ca="1" si="3694">VLOOKUP(INDIRECT(CHAR(39)&amp;$A1802&amp;CHAR(39)&amp;"!r2c"&amp;$C1802,0),variables,2,0)</f>
        <v>10926</v>
      </c>
      <c r="H1802" s="50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3.44E-2</v>
      </c>
    </row>
    <row r="1803" spans="1:8" x14ac:dyDescent="0.3">
      <c r="A1803" s="47" t="s">
        <v>297</v>
      </c>
      <c r="B1803" s="47">
        <f t="shared" si="3684"/>
        <v>18</v>
      </c>
      <c r="C1803" s="47">
        <f t="shared" si="3619"/>
        <v>8</v>
      </c>
      <c r="E1803" s="47">
        <f t="shared" ref="E1803" si="3695">plan_id</f>
        <v>25</v>
      </c>
      <c r="F1803" s="47">
        <f t="shared" ca="1" si="3601"/>
        <v>2015</v>
      </c>
      <c r="G1803" s="47">
        <f t="shared" ref="G1803" ca="1" si="3696">VLOOKUP(INDIRECT(CHAR(39)&amp;$A1803&amp;CHAR(39)&amp;"!r2c"&amp;$C1803,0),variables,2,0)</f>
        <v>10704</v>
      </c>
      <c r="H1803" s="50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320799000</v>
      </c>
    </row>
    <row r="1804" spans="1:8" x14ac:dyDescent="0.3">
      <c r="A1804" s="47" t="s">
        <v>297</v>
      </c>
      <c r="B1804" s="47">
        <f t="shared" si="3684"/>
        <v>18</v>
      </c>
      <c r="C1804" s="47">
        <f t="shared" si="3619"/>
        <v>9</v>
      </c>
      <c r="E1804" s="47">
        <f t="shared" ref="E1804" si="3697">plan_id</f>
        <v>25</v>
      </c>
      <c r="F1804" s="47">
        <f t="shared" ca="1" si="3601"/>
        <v>2015</v>
      </c>
      <c r="G1804" s="47">
        <f t="shared" ref="G1804" ca="1" si="3698">VLOOKUP(INDIRECT(CHAR(39)&amp;$A1804&amp;CHAR(39)&amp;"!r2c"&amp;$C1804,0),variables,2,0)</f>
        <v>10928</v>
      </c>
      <c r="H1804" s="50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0.13300000000000001</v>
      </c>
    </row>
    <row r="1805" spans="1:8" x14ac:dyDescent="0.3">
      <c r="A1805" s="47" t="s">
        <v>297</v>
      </c>
      <c r="B1805" s="47">
        <f t="shared" si="3684"/>
        <v>18</v>
      </c>
      <c r="C1805" s="47">
        <f t="shared" si="3619"/>
        <v>10</v>
      </c>
      <c r="E1805" s="47">
        <f t="shared" ref="E1805" si="3699">plan_id</f>
        <v>25</v>
      </c>
      <c r="F1805" s="47">
        <f t="shared" ca="1" si="3601"/>
        <v>2015</v>
      </c>
      <c r="G1805" s="47">
        <f t="shared" ref="G1805" ca="1" si="3700">VLOOKUP(INDIRECT(CHAR(39)&amp;$A1805&amp;CHAR(39)&amp;"!r2c"&amp;$C1805,0),variables,2,0)</f>
        <v>10929</v>
      </c>
      <c r="H1805" s="50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0.13300000000000001</v>
      </c>
    </row>
    <row r="1806" spans="1:8" x14ac:dyDescent="0.3">
      <c r="A1806" s="47" t="s">
        <v>297</v>
      </c>
      <c r="B1806" s="47">
        <f t="shared" si="3684"/>
        <v>18</v>
      </c>
      <c r="C1806" s="47">
        <f t="shared" si="3619"/>
        <v>11</v>
      </c>
      <c r="E1806" s="47">
        <f t="shared" ref="E1806" si="3701">plan_id</f>
        <v>25</v>
      </c>
      <c r="F1806" s="47">
        <f t="shared" ca="1" si="3601"/>
        <v>2015</v>
      </c>
      <c r="G1806" s="47">
        <f t="shared" ref="G1806" ca="1" si="3702">VLOOKUP(INDIRECT(CHAR(39)&amp;$A1806&amp;CHAR(39)&amp;"!r2c"&amp;$C1806,0),variables,2,0)</f>
        <v>10930</v>
      </c>
      <c r="H1806" s="50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3">
      <c r="A1807" s="47" t="s">
        <v>297</v>
      </c>
      <c r="B1807" s="47">
        <f t="shared" si="3684"/>
        <v>18</v>
      </c>
      <c r="C1807" s="47">
        <f t="shared" si="3619"/>
        <v>12</v>
      </c>
      <c r="E1807" s="47">
        <f t="shared" ref="E1807" si="3703">plan_id</f>
        <v>25</v>
      </c>
      <c r="F1807" s="47">
        <f t="shared" ca="1" si="3601"/>
        <v>2015</v>
      </c>
      <c r="G1807" s="47">
        <f t="shared" ref="G1807" ca="1" si="3704">VLOOKUP(INDIRECT(CHAR(39)&amp;$A1807&amp;CHAR(39)&amp;"!r2c"&amp;$C1807,0),variables,2,0)</f>
        <v>10705</v>
      </c>
      <c r="H1807" s="50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100036000</v>
      </c>
    </row>
    <row r="1808" spans="1:8" x14ac:dyDescent="0.3">
      <c r="A1808" s="47" t="s">
        <v>297</v>
      </c>
      <c r="B1808" s="47">
        <f t="shared" si="3684"/>
        <v>18</v>
      </c>
      <c r="C1808" s="47">
        <f t="shared" si="3619"/>
        <v>13</v>
      </c>
      <c r="E1808" s="47">
        <f t="shared" ref="E1808" si="3705">plan_id</f>
        <v>25</v>
      </c>
      <c r="F1808" s="47">
        <f t="shared" ca="1" si="3601"/>
        <v>2015</v>
      </c>
      <c r="G1808" s="47">
        <f t="shared" ref="G1808" ca="1" si="3706">VLOOKUP(INDIRECT(CHAR(39)&amp;$A1808&amp;CHAR(39)&amp;"!r2c"&amp;$C1808,0),variables,2,0)</f>
        <v>10842</v>
      </c>
      <c r="H1808" s="50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</row>
    <row r="1809" spans="1:8" x14ac:dyDescent="0.3">
      <c r="A1809" s="47" t="s">
        <v>297</v>
      </c>
      <c r="B1809" s="47">
        <f t="shared" si="3684"/>
        <v>18</v>
      </c>
      <c r="C1809" s="47">
        <f t="shared" si="3619"/>
        <v>14</v>
      </c>
      <c r="E1809" s="47">
        <f t="shared" ref="E1809" si="3707">plan_id</f>
        <v>25</v>
      </c>
      <c r="F1809" s="47">
        <f t="shared" ca="1" si="3601"/>
        <v>2015</v>
      </c>
      <c r="G1809" s="47">
        <f t="shared" ref="G1809" ca="1" si="3708">VLOOKUP(INDIRECT(CHAR(39)&amp;$A1809&amp;CHAR(39)&amp;"!r2c"&amp;$C1809,0),variables,2,0)</f>
        <v>10843</v>
      </c>
      <c r="H1809" s="50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</row>
    <row r="1810" spans="1:8" x14ac:dyDescent="0.3">
      <c r="A1810" s="47" t="s">
        <v>297</v>
      </c>
      <c r="B1810" s="47">
        <f t="shared" si="3684"/>
        <v>18</v>
      </c>
      <c r="C1810" s="47">
        <f t="shared" si="3619"/>
        <v>15</v>
      </c>
      <c r="E1810" s="47">
        <f t="shared" ref="E1810" si="3709">plan_id</f>
        <v>25</v>
      </c>
      <c r="F1810" s="47">
        <f t="shared" ca="1" si="3601"/>
        <v>2015</v>
      </c>
      <c r="G1810" s="47">
        <f t="shared" ref="G1810" ca="1" si="3710">VLOOKUP(INDIRECT(CHAR(39)&amp;$A1810&amp;CHAR(39)&amp;"!r2c"&amp;$C1810,0),variables,2,0)</f>
        <v>10931</v>
      </c>
      <c r="H1810" s="50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2.3599999999999999E-2</v>
      </c>
    </row>
    <row r="1811" spans="1:8" x14ac:dyDescent="0.3">
      <c r="A1811" s="47" t="s">
        <v>297</v>
      </c>
      <c r="B1811" s="47">
        <f t="shared" si="3684"/>
        <v>18</v>
      </c>
      <c r="C1811" s="47">
        <f t="shared" si="3619"/>
        <v>16</v>
      </c>
      <c r="E1811" s="47">
        <f t="shared" ref="E1811" si="3711">plan_id</f>
        <v>25</v>
      </c>
      <c r="F1811" s="47">
        <f t="shared" ca="1" si="3601"/>
        <v>2015</v>
      </c>
      <c r="G1811" s="47">
        <f t="shared" ref="G1811" ca="1" si="3712">VLOOKUP(INDIRECT(CHAR(39)&amp;$A1811&amp;CHAR(39)&amp;"!r2c"&amp;$C1811,0),variables,2,0)</f>
        <v>10932</v>
      </c>
      <c r="H1811" s="50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3">
      <c r="A1812" s="47" t="s">
        <v>297</v>
      </c>
      <c r="B1812" s="47">
        <f t="shared" si="3684"/>
        <v>18</v>
      </c>
      <c r="C1812" s="47">
        <f t="shared" si="3619"/>
        <v>17</v>
      </c>
      <c r="E1812" s="47">
        <f t="shared" ref="E1812" si="3713">plan_id</f>
        <v>25</v>
      </c>
      <c r="F1812" s="47">
        <f t="shared" ca="1" si="3601"/>
        <v>2015</v>
      </c>
      <c r="G1812" s="47">
        <f t="shared" ref="G1812" ca="1" si="3714">VLOOKUP(INDIRECT(CHAR(39)&amp;$A1812&amp;CHAR(39)&amp;"!r2c"&amp;$C1812,0),variables,2,0)</f>
        <v>10933</v>
      </c>
      <c r="H1812" s="50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0.16239999999999999</v>
      </c>
    </row>
    <row r="1813" spans="1:8" x14ac:dyDescent="0.3">
      <c r="A1813" s="47" t="s">
        <v>297</v>
      </c>
      <c r="B1813" s="47">
        <f t="shared" si="3684"/>
        <v>18</v>
      </c>
      <c r="C1813" s="47">
        <f t="shared" si="3619"/>
        <v>18</v>
      </c>
      <c r="E1813" s="47">
        <f t="shared" ref="E1813" si="3715">plan_id</f>
        <v>25</v>
      </c>
      <c r="F1813" s="47">
        <f t="shared" ca="1" si="3601"/>
        <v>2015</v>
      </c>
      <c r="G1813" s="47">
        <f t="shared" ref="G1813" ca="1" si="3716">VLOOKUP(INDIRECT(CHAR(39)&amp;$A1813&amp;CHAR(39)&amp;"!r2c"&amp;$C1813,0),variables,2,0)</f>
        <v>10934</v>
      </c>
      <c r="H1813" s="50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3.44E-2</v>
      </c>
    </row>
    <row r="1814" spans="1:8" x14ac:dyDescent="0.3">
      <c r="A1814" s="47" t="s">
        <v>297</v>
      </c>
      <c r="B1814" s="47">
        <f t="shared" si="3684"/>
        <v>18</v>
      </c>
      <c r="C1814" s="47">
        <f t="shared" si="3619"/>
        <v>19</v>
      </c>
      <c r="E1814" s="47">
        <f t="shared" ref="E1814" si="3717">plan_id</f>
        <v>25</v>
      </c>
      <c r="F1814" s="47">
        <f t="shared" ca="1" si="3601"/>
        <v>2015</v>
      </c>
      <c r="G1814" s="47">
        <f t="shared" ref="G1814" ca="1" si="3718">VLOOKUP(INDIRECT(CHAR(39)&amp;$A1814&amp;CHAR(39)&amp;"!r2c"&amp;$C1814,0),variables,2,0)</f>
        <v>10935</v>
      </c>
      <c r="H1814" s="50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Range</v>
      </c>
    </row>
    <row r="1815" spans="1:8" x14ac:dyDescent="0.3">
      <c r="A1815" s="47" t="s">
        <v>297</v>
      </c>
      <c r="B1815" s="47">
        <f t="shared" si="3684"/>
        <v>18</v>
      </c>
      <c r="C1815" s="47">
        <f t="shared" si="3619"/>
        <v>20</v>
      </c>
      <c r="E1815" s="47">
        <f t="shared" ref="E1815" si="3719">plan_id</f>
        <v>25</v>
      </c>
      <c r="F1815" s="47">
        <f t="shared" ca="1" si="3601"/>
        <v>2015</v>
      </c>
      <c r="G1815" s="47">
        <f t="shared" ref="G1815" ca="1" si="3720">VLOOKUP(INDIRECT(CHAR(39)&amp;$A1815&amp;CHAR(39)&amp;"!r2c"&amp;$C1815,0),variables,2,0)</f>
        <v>10937</v>
      </c>
      <c r="H1815" s="50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3">
      <c r="A1816" s="47" t="s">
        <v>297</v>
      </c>
      <c r="B1816" s="47">
        <f t="shared" si="3684"/>
        <v>18</v>
      </c>
      <c r="C1816" s="47">
        <f t="shared" si="3619"/>
        <v>21</v>
      </c>
      <c r="E1816" s="47">
        <f t="shared" ref="E1816" si="3721">plan_id</f>
        <v>25</v>
      </c>
      <c r="F1816" s="47">
        <f t="shared" ca="1" si="3601"/>
        <v>2015</v>
      </c>
      <c r="G1816" s="47">
        <f t="shared" ref="G1816" ca="1" si="3722">VLOOKUP(INDIRECT(CHAR(39)&amp;$A1816&amp;CHAR(39)&amp;"!r2c"&amp;$C1816,0),variables,2,0)</f>
        <v>10938</v>
      </c>
      <c r="H1816" s="50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3">
      <c r="A1817" s="47" t="s">
        <v>297</v>
      </c>
      <c r="B1817" s="47">
        <f t="shared" si="3684"/>
        <v>18</v>
      </c>
      <c r="C1817" s="47">
        <f t="shared" si="3619"/>
        <v>22</v>
      </c>
      <c r="E1817" s="47">
        <f t="shared" ref="E1817" si="3723">plan_id</f>
        <v>25</v>
      </c>
      <c r="F1817" s="47">
        <f t="shared" ca="1" si="3601"/>
        <v>2015</v>
      </c>
      <c r="G1817" s="47">
        <f t="shared" ref="G1817" ca="1" si="3724">VLOOKUP(INDIRECT(CHAR(39)&amp;$A1817&amp;CHAR(39)&amp;"!r2c"&amp;$C1817,0),variables,2,0)</f>
        <v>11007</v>
      </c>
      <c r="H1817" s="50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Police/Fire members- 2% for 10 years, 2.5% for over 10 years ; Others-  2% for 10 years, 2.25% for next 10 years, and 2.5% for service earned on/after 07/01/86. All service before that at 2%.</v>
      </c>
    </row>
    <row r="1818" spans="1:8" x14ac:dyDescent="0.3">
      <c r="A1818" s="47" t="s">
        <v>297</v>
      </c>
      <c r="B1818" s="47">
        <f t="shared" si="3684"/>
        <v>18</v>
      </c>
      <c r="C1818" s="47">
        <f t="shared" si="3619"/>
        <v>23</v>
      </c>
      <c r="E1818" s="47">
        <f t="shared" ref="E1818" si="3725">plan_id</f>
        <v>25</v>
      </c>
      <c r="F1818" s="47">
        <f t="shared" ca="1" si="3601"/>
        <v>2015</v>
      </c>
      <c r="G1818" s="47">
        <f t="shared" ref="G1818" ca="1" si="3726">VLOOKUP(INDIRECT(CHAR(39)&amp;$A1818&amp;CHAR(39)&amp;"!r2c"&amp;$C1818,0),variables,2,0)</f>
        <v>10941</v>
      </c>
      <c r="H1818" s="50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Yes</v>
      </c>
    </row>
    <row r="1819" spans="1:8" x14ac:dyDescent="0.3">
      <c r="A1819" s="47" t="s">
        <v>297</v>
      </c>
      <c r="B1819" s="47">
        <f t="shared" si="3684"/>
        <v>18</v>
      </c>
      <c r="C1819" s="47">
        <f t="shared" si="3619"/>
        <v>24</v>
      </c>
      <c r="E1819" s="47">
        <f t="shared" ref="E1819" si="3727">plan_id</f>
        <v>25</v>
      </c>
      <c r="F1819" s="47">
        <f t="shared" ca="1" si="3601"/>
        <v>2015</v>
      </c>
      <c r="G1819" s="47">
        <f t="shared" ref="G1819" ca="1" si="3728">VLOOKUP(INDIRECT(CHAR(39)&amp;$A1819&amp;CHAR(39)&amp;"!r2c"&amp;$C1819,0),variables,2,0)</f>
        <v>10942</v>
      </c>
      <c r="H1819" s="50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0</v>
      </c>
    </row>
    <row r="1820" spans="1:8" x14ac:dyDescent="0.3">
      <c r="A1820" s="47" t="s">
        <v>297</v>
      </c>
      <c r="B1820" s="47">
        <f t="shared" si="3684"/>
        <v>18</v>
      </c>
      <c r="C1820" s="47">
        <f t="shared" si="3619"/>
        <v>25</v>
      </c>
      <c r="E1820" s="47">
        <f t="shared" ref="E1820" si="3729">plan_id</f>
        <v>25</v>
      </c>
      <c r="F1820" s="47">
        <f t="shared" ca="1" si="3601"/>
        <v>2015</v>
      </c>
      <c r="G1820" s="47">
        <f t="shared" ref="G1820" ca="1" si="3730">VLOOKUP(INDIRECT(CHAR(39)&amp;$A1820&amp;CHAR(39)&amp;"!r2c"&amp;$C1820,0),variables,2,0)</f>
        <v>10701</v>
      </c>
      <c r="H1820" s="50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</v>
      </c>
    </row>
    <row r="1821" spans="1:8" x14ac:dyDescent="0.3">
      <c r="A1821" s="47" t="s">
        <v>297</v>
      </c>
      <c r="B1821" s="47">
        <f t="shared" si="3684"/>
        <v>18</v>
      </c>
      <c r="C1821" s="47">
        <f t="shared" si="3619"/>
        <v>26</v>
      </c>
      <c r="E1821" s="47">
        <f t="shared" ref="E1821" si="3731">plan_id</f>
        <v>25</v>
      </c>
      <c r="F1821" s="47">
        <f t="shared" ca="1" si="3601"/>
        <v>2015</v>
      </c>
      <c r="G1821" s="47">
        <f t="shared" ref="G1821" ca="1" si="3732">VLOOKUP(INDIRECT(CHAR(39)&amp;$A1821&amp;CHAR(39)&amp;"!r2c"&amp;$C1821,0),variables,2,0)</f>
        <v>10702</v>
      </c>
      <c r="H1821" s="50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3">
      <c r="A1822" s="47" t="s">
        <v>297</v>
      </c>
      <c r="B1822" s="47">
        <f t="shared" si="3684"/>
        <v>18</v>
      </c>
      <c r="C1822" s="47">
        <f t="shared" si="3619"/>
        <v>27</v>
      </c>
      <c r="E1822" s="47">
        <f t="shared" ref="E1822" si="3733">plan_id</f>
        <v>25</v>
      </c>
      <c r="F1822" s="47">
        <f t="shared" ca="1" si="3601"/>
        <v>2015</v>
      </c>
      <c r="G1822" s="47">
        <f t="shared" ref="G1822" ca="1" si="3734">VLOOKUP(INDIRECT(CHAR(39)&amp;$A1822&amp;CHAR(39)&amp;"!r2c"&amp;$C1822,0),variables,2,0)</f>
        <v>10943</v>
      </c>
      <c r="H1822" s="50" t="str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 xml:space="preserve">Higher of 10% of base benefits or $50 </v>
      </c>
    </row>
    <row r="1823" spans="1:8" x14ac:dyDescent="0.3">
      <c r="A1823" s="47" t="s">
        <v>297</v>
      </c>
      <c r="B1823" s="47">
        <f t="shared" si="3684"/>
        <v>18</v>
      </c>
      <c r="C1823" s="47">
        <f t="shared" si="3619"/>
        <v>28</v>
      </c>
      <c r="E1823" s="47">
        <f t="shared" ref="E1823" si="3735">plan_id</f>
        <v>25</v>
      </c>
      <c r="F1823" s="47">
        <f t="shared" ca="1" si="3601"/>
        <v>2015</v>
      </c>
      <c r="G1823" s="47">
        <f t="shared" ref="G1823" ca="1" si="3736">VLOOKUP(INDIRECT(CHAR(39)&amp;$A1823&amp;CHAR(39)&amp;"!r2c"&amp;$C1823,0),variables,2,0)</f>
        <v>10944</v>
      </c>
      <c r="H1823" s="50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</row>
    <row r="1824" spans="1:8" x14ac:dyDescent="0.3">
      <c r="A1824" s="47" t="s">
        <v>297</v>
      </c>
      <c r="B1824" s="47">
        <f t="shared" si="3684"/>
        <v>18</v>
      </c>
      <c r="C1824" s="47">
        <f t="shared" si="3619"/>
        <v>29</v>
      </c>
      <c r="E1824" s="47">
        <f t="shared" ref="E1824" si="3737">plan_id</f>
        <v>25</v>
      </c>
      <c r="F1824" s="47">
        <f t="shared" ca="1" si="3601"/>
        <v>2015</v>
      </c>
      <c r="G1824" s="47">
        <f t="shared" ref="G1824" ca="1" si="3738">VLOOKUP(INDIRECT(CHAR(39)&amp;$A1824&amp;CHAR(39)&amp;"!r2c"&amp;$C1824,0),variables,2,0)</f>
        <v>10945</v>
      </c>
      <c r="H1824" s="50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3">
      <c r="A1825" s="47" t="s">
        <v>297</v>
      </c>
      <c r="B1825" s="47">
        <f t="shared" si="3684"/>
        <v>18</v>
      </c>
      <c r="C1825" s="47">
        <f t="shared" si="3619"/>
        <v>30</v>
      </c>
      <c r="E1825" s="47">
        <f t="shared" ref="E1825" si="3739">plan_id</f>
        <v>25</v>
      </c>
      <c r="F1825" s="47">
        <f t="shared" ca="1" si="3601"/>
        <v>2015</v>
      </c>
      <c r="G1825" s="47">
        <f t="shared" ref="G1825" ca="1" si="3740">VLOOKUP(INDIRECT(CHAR(39)&amp;$A1825&amp;CHAR(39)&amp;"!r2c"&amp;$C1825,0),variables,2,0)</f>
        <v>10947</v>
      </c>
      <c r="H1825" s="50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</row>
    <row r="1826" spans="1:8" x14ac:dyDescent="0.3">
      <c r="A1826" s="47" t="s">
        <v>297</v>
      </c>
      <c r="B1826" s="47">
        <f t="shared" si="3684"/>
        <v>18</v>
      </c>
      <c r="C1826" s="47">
        <f t="shared" si="3619"/>
        <v>31</v>
      </c>
      <c r="E1826" s="47">
        <f t="shared" ref="E1826" si="3741">plan_id</f>
        <v>25</v>
      </c>
      <c r="F1826" s="47">
        <f t="shared" ca="1" si="3601"/>
        <v>2015</v>
      </c>
      <c r="G1826" s="47">
        <f t="shared" ref="G1826" ca="1" si="3742">VLOOKUP(INDIRECT(CHAR(39)&amp;$A1826&amp;CHAR(39)&amp;"!r2c"&amp;$C1826,0),variables,2,0)</f>
        <v>10948</v>
      </c>
      <c r="H1826" s="50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Yes</v>
      </c>
    </row>
    <row r="1827" spans="1:8" x14ac:dyDescent="0.3">
      <c r="A1827" s="47" t="s">
        <v>297</v>
      </c>
      <c r="B1827" s="47">
        <f t="shared" si="3684"/>
        <v>18</v>
      </c>
      <c r="C1827" s="47">
        <f t="shared" si="3619"/>
        <v>32</v>
      </c>
      <c r="E1827" s="47">
        <f t="shared" ref="E1827" si="3743">plan_id</f>
        <v>25</v>
      </c>
      <c r="F1827" s="47">
        <f t="shared" ca="1" si="3601"/>
        <v>2015</v>
      </c>
      <c r="G1827" s="47">
        <f t="shared" ref="G1827" ca="1" si="3744">VLOOKUP(INDIRECT(CHAR(39)&amp;$A1827&amp;CHAR(39)&amp;"!r2c"&amp;$C1827,0),variables,2,0)</f>
        <v>10949</v>
      </c>
      <c r="H1827" s="50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x14ac:dyDescent="0.3">
      <c r="A1828" s="47" t="s">
        <v>297</v>
      </c>
      <c r="B1828" s="47">
        <f t="shared" si="3684"/>
        <v>18</v>
      </c>
      <c r="C1828" s="47">
        <f t="shared" si="3619"/>
        <v>33</v>
      </c>
      <c r="E1828" s="47">
        <f t="shared" ref="E1828" si="3745">plan_id</f>
        <v>25</v>
      </c>
      <c r="F1828" s="47">
        <f t="shared" ca="1" si="3601"/>
        <v>2015</v>
      </c>
      <c r="G1828" s="47">
        <f t="shared" ref="G1828" ca="1" si="3746">VLOOKUP(INDIRECT(CHAR(39)&amp;$A1828&amp;CHAR(39)&amp;"!r2c"&amp;$C1828,0),variables,2,0)</f>
        <v>10951</v>
      </c>
      <c r="H1828" s="50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No</v>
      </c>
    </row>
    <row r="1829" spans="1:8" x14ac:dyDescent="0.3">
      <c r="A1829" s="47" t="s">
        <v>297</v>
      </c>
      <c r="B1829" s="47">
        <f t="shared" si="3684"/>
        <v>18</v>
      </c>
      <c r="C1829" s="47">
        <f t="shared" si="3619"/>
        <v>34</v>
      </c>
      <c r="E1829" s="47">
        <f t="shared" ref="E1829" si="3747">plan_id</f>
        <v>25</v>
      </c>
      <c r="F1829" s="47">
        <f t="shared" ca="1" si="3601"/>
        <v>2015</v>
      </c>
      <c r="G1829" s="47">
        <f t="shared" ref="G1829" ca="1" si="3748">VLOOKUP(INDIRECT(CHAR(39)&amp;$A1829&amp;CHAR(39)&amp;"!r2c"&amp;$C1829,0),variables,2,0)</f>
        <v>10950</v>
      </c>
      <c r="H1829" s="50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Yes</v>
      </c>
    </row>
    <row r="1830" spans="1:8" x14ac:dyDescent="0.3">
      <c r="A1830" s="47" t="s">
        <v>297</v>
      </c>
      <c r="B1830" s="47">
        <f t="shared" si="3684"/>
        <v>18</v>
      </c>
      <c r="C1830" s="47">
        <f t="shared" si="3619"/>
        <v>35</v>
      </c>
      <c r="E1830" s="47">
        <f t="shared" ref="E1830" si="3749">plan_id</f>
        <v>25</v>
      </c>
      <c r="F1830" s="47">
        <f t="shared" ca="1" si="3601"/>
        <v>2015</v>
      </c>
      <c r="G1830" s="47">
        <f t="shared" ref="G1830" ca="1" si="3750">VLOOKUP(INDIRECT(CHAR(39)&amp;$A1830&amp;CHAR(39)&amp;"!r2c"&amp;$C1830,0),variables,2,0)</f>
        <v>10954</v>
      </c>
      <c r="H1830" s="50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3.1199999999999999E-2</v>
      </c>
    </row>
    <row r="1831" spans="1:8" x14ac:dyDescent="0.3">
      <c r="A1831" s="47" t="s">
        <v>297</v>
      </c>
      <c r="B1831" s="47">
        <f t="shared" si="3684"/>
        <v>18</v>
      </c>
      <c r="C1831" s="47">
        <f t="shared" ref="C1831:C1894" si="3751">C1740</f>
        <v>36</v>
      </c>
      <c r="E1831" s="47">
        <f t="shared" ref="E1831" si="3752">plan_id</f>
        <v>25</v>
      </c>
      <c r="F1831" s="47">
        <f t="shared" ca="1" si="3601"/>
        <v>2015</v>
      </c>
      <c r="G1831" s="47">
        <f t="shared" ref="G1831" ca="1" si="3753">VLOOKUP(INDIRECT(CHAR(39)&amp;$A1831&amp;CHAR(39)&amp;"!r2c"&amp;$C1831,0),variables,2,0)</f>
        <v>10955</v>
      </c>
      <c r="H1831" s="50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0.08</v>
      </c>
    </row>
    <row r="1832" spans="1:8" x14ac:dyDescent="0.3">
      <c r="A1832" s="47" t="s">
        <v>297</v>
      </c>
      <c r="B1832" s="47">
        <f t="shared" si="3684"/>
        <v>18</v>
      </c>
      <c r="C1832" s="47">
        <f t="shared" si="3751"/>
        <v>37</v>
      </c>
      <c r="E1832" s="47">
        <f t="shared" ref="E1832" si="3754">plan_id</f>
        <v>25</v>
      </c>
      <c r="F1832" s="47">
        <f t="shared" ref="F1832:F2086" ca="1" si="3755">INDIRECT(CHAR(39)&amp;$A1832&amp;CHAR(39)&amp;"!r"&amp;$B1832&amp;"c2",0)</f>
        <v>2015</v>
      </c>
      <c r="G1832" s="47">
        <f t="shared" ref="G1832" ca="1" si="3756">VLOOKUP(INDIRECT(CHAR(39)&amp;$A1832&amp;CHAR(39)&amp;"!r2c"&amp;$C1832,0),variables,2,0)</f>
        <v>10956</v>
      </c>
      <c r="H1832" s="50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3.6200000000000003E-2</v>
      </c>
    </row>
    <row r="1833" spans="1:8" x14ac:dyDescent="0.3">
      <c r="A1833" s="47" t="s">
        <v>297</v>
      </c>
      <c r="B1833" s="47">
        <f t="shared" si="3684"/>
        <v>18</v>
      </c>
      <c r="C1833" s="47">
        <f t="shared" si="3751"/>
        <v>38</v>
      </c>
      <c r="E1833" s="47">
        <f t="shared" ref="E1833" si="3757">plan_id</f>
        <v>25</v>
      </c>
      <c r="F1833" s="47">
        <f t="shared" ca="1" si="3755"/>
        <v>2015</v>
      </c>
      <c r="G1833" s="47">
        <f t="shared" ref="G1833" ca="1" si="3758">VLOOKUP(INDIRECT(CHAR(39)&amp;$A1833&amp;CHAR(39)&amp;"!r2c"&amp;$C1833,0),variables,2,0)</f>
        <v>10959</v>
      </c>
      <c r="H1833" s="50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Peace Officer/Firefighter: Merit – 2.75%/yr for the first 4 yrs of employment, 0.5% @ 7 yrs &amp; thereafter; Productivity – 0.5%/yr; Others: Merit grading down – 6%/yr to 2% after 5 yrs; &gt;6 yrs of service - 1.5% to 0%; Productivity – 0.5%/yr</v>
      </c>
    </row>
    <row r="1834" spans="1:8" x14ac:dyDescent="0.3">
      <c r="A1834" s="47" t="s">
        <v>297</v>
      </c>
      <c r="B1834" s="47">
        <f t="shared" si="3684"/>
        <v>18</v>
      </c>
      <c r="C1834" s="47">
        <f t="shared" si="3751"/>
        <v>39</v>
      </c>
      <c r="E1834" s="47">
        <f t="shared" ref="E1834" si="3759">plan_id</f>
        <v>25</v>
      </c>
      <c r="F1834" s="47">
        <f t="shared" ca="1" si="3755"/>
        <v>2015</v>
      </c>
      <c r="G1834" s="47">
        <f t="shared" ref="G1834" ca="1" si="3760">VLOOKUP(INDIRECT(CHAR(39)&amp;$A1834&amp;CHAR(39)&amp;"!r2c"&amp;$C1834,0),variables,2,0)</f>
        <v>10962</v>
      </c>
      <c r="H1834" s="50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 no.99 &amp; 100</v>
      </c>
    </row>
    <row r="1835" spans="1:8" x14ac:dyDescent="0.3">
      <c r="A1835" s="47" t="s">
        <v>297</v>
      </c>
      <c r="B1835" s="47">
        <f t="shared" si="3684"/>
        <v>18</v>
      </c>
      <c r="C1835" s="47">
        <f t="shared" si="3751"/>
        <v>40</v>
      </c>
      <c r="E1835" s="47">
        <f t="shared" ref="E1835" si="3761">plan_id</f>
        <v>25</v>
      </c>
      <c r="F1835" s="47">
        <f t="shared" ca="1" si="3755"/>
        <v>2015</v>
      </c>
      <c r="G1835" s="47">
        <f t="shared" ref="G1835" ca="1" si="3762">VLOOKUP(INDIRECT(CHAR(39)&amp;$A1835&amp;CHAR(39)&amp;"!r2c"&amp;$C1835,0),variables,2,0)</f>
        <v>10964</v>
      </c>
      <c r="H1835" s="50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 no.102 &amp; 103</v>
      </c>
    </row>
    <row r="1836" spans="1:8" x14ac:dyDescent="0.3">
      <c r="A1836" s="47" t="s">
        <v>297</v>
      </c>
      <c r="B1836" s="47">
        <f t="shared" si="3684"/>
        <v>18</v>
      </c>
      <c r="C1836" s="47">
        <f t="shared" si="3751"/>
        <v>41</v>
      </c>
      <c r="E1836" s="47">
        <f t="shared" ref="E1836" si="3763">plan_id</f>
        <v>25</v>
      </c>
      <c r="F1836" s="47">
        <f t="shared" ca="1" si="3755"/>
        <v>2015</v>
      </c>
      <c r="G1836" s="47">
        <f t="shared" ref="G1836" ca="1" si="3764">VLOOKUP(INDIRECT(CHAR(39)&amp;$A1836&amp;CHAR(39)&amp;"!r2c"&amp;$C1836,0),variables,2,0)</f>
        <v>10967</v>
      </c>
      <c r="H1836" s="50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RP-2000 Table</v>
      </c>
    </row>
    <row r="1837" spans="1:8" x14ac:dyDescent="0.3">
      <c r="A1837" s="47" t="s">
        <v>297</v>
      </c>
      <c r="B1837" s="47">
        <f t="shared" si="3684"/>
        <v>18</v>
      </c>
      <c r="C1837" s="47">
        <f t="shared" si="3751"/>
        <v>42</v>
      </c>
      <c r="E1837" s="47">
        <f t="shared" ref="E1837" si="3765">plan_id</f>
        <v>25</v>
      </c>
      <c r="F1837" s="47">
        <f t="shared" ca="1" si="3755"/>
        <v>2015</v>
      </c>
      <c r="G1837" s="47">
        <f t="shared" ref="G1837" ca="1" si="3766">VLOOKUP(INDIRECT(CHAR(39)&amp;$A1837&amp;CHAR(39)&amp;"!r2c"&amp;$C1837,0),variables,2,0)</f>
        <v>10968</v>
      </c>
      <c r="H1837" s="50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2000</v>
      </c>
    </row>
    <row r="1838" spans="1:8" x14ac:dyDescent="0.3">
      <c r="A1838" s="47" t="s">
        <v>297</v>
      </c>
      <c r="B1838" s="47">
        <f t="shared" si="3684"/>
        <v>18</v>
      </c>
      <c r="C1838" s="47">
        <f t="shared" si="3751"/>
        <v>43</v>
      </c>
      <c r="E1838" s="47">
        <f t="shared" ref="E1838" si="3767">plan_id</f>
        <v>25</v>
      </c>
      <c r="F1838" s="47">
        <f t="shared" ca="1" si="3755"/>
        <v>2015</v>
      </c>
      <c r="G1838" s="47">
        <f t="shared" ref="G1838" ca="1" si="3768">VLOOKUP(INDIRECT(CHAR(39)&amp;$A1838&amp;CHAR(39)&amp;"!r2c"&amp;$C1838,0),variables,2,0)</f>
        <v>10969</v>
      </c>
      <c r="H1838" s="50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2018 with Projection Scale BB</v>
      </c>
    </row>
    <row r="1839" spans="1:8" x14ac:dyDescent="0.3">
      <c r="A1839" s="47" t="s">
        <v>297</v>
      </c>
      <c r="B1839" s="47">
        <f t="shared" si="3684"/>
        <v>18</v>
      </c>
      <c r="C1839" s="47">
        <f t="shared" si="3751"/>
        <v>44</v>
      </c>
      <c r="E1839" s="47">
        <f t="shared" ref="E1839" si="3769">plan_id</f>
        <v>25</v>
      </c>
      <c r="F1839" s="47">
        <f t="shared" ca="1" si="3755"/>
        <v>2015</v>
      </c>
      <c r="G1839" s="47">
        <f t="shared" ref="G1839" ca="1" si="3770">VLOOKUP(INDIRECT(CHAR(39)&amp;$A1839&amp;CHAR(39)&amp;"!r2c"&amp;$C1839,0),variables,2,0)</f>
        <v>10970</v>
      </c>
      <c r="H1839" s="50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0</v>
      </c>
    </row>
    <row r="1840" spans="1:8" x14ac:dyDescent="0.3">
      <c r="A1840" s="47" t="s">
        <v>297</v>
      </c>
      <c r="B1840" s="47">
        <f t="shared" si="3684"/>
        <v>18</v>
      </c>
      <c r="C1840" s="47">
        <f t="shared" si="3751"/>
        <v>45</v>
      </c>
      <c r="E1840" s="47">
        <f t="shared" ref="E1840" si="3771">plan_id</f>
        <v>25</v>
      </c>
      <c r="F1840" s="47">
        <f t="shared" ca="1" si="3755"/>
        <v>2015</v>
      </c>
      <c r="G1840" s="47">
        <f t="shared" ref="G1840" ca="1" si="3772">VLOOKUP(INDIRECT(CHAR(39)&amp;$A1840&amp;CHAR(39)&amp;"!r2c"&amp;$C1840,0),variables,2,0)</f>
        <v>10971</v>
      </c>
      <c r="H1840" s="50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x14ac:dyDescent="0.3">
      <c r="A1841" s="47" t="s">
        <v>297</v>
      </c>
      <c r="B1841" s="47">
        <f t="shared" si="3684"/>
        <v>18</v>
      </c>
      <c r="C1841" s="47">
        <f t="shared" si="3751"/>
        <v>46</v>
      </c>
      <c r="E1841" s="47">
        <f t="shared" ref="E1841" si="3773">plan_id</f>
        <v>25</v>
      </c>
      <c r="F1841" s="47">
        <f t="shared" ca="1" si="3755"/>
        <v>2015</v>
      </c>
      <c r="G1841" s="47">
        <f t="shared" ref="G1841" ca="1" si="3774">VLOOKUP(INDIRECT(CHAR(39)&amp;$A1841&amp;CHAR(39)&amp;"!r2c"&amp;$C1841,0),variables,2,0)</f>
        <v>10972</v>
      </c>
      <c r="H1841" s="50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Percentage of Pay, Closed</v>
      </c>
    </row>
    <row r="1842" spans="1:8" x14ac:dyDescent="0.3">
      <c r="A1842" s="47" t="s">
        <v>297</v>
      </c>
      <c r="B1842" s="47">
        <f t="shared" si="3684"/>
        <v>18</v>
      </c>
      <c r="C1842" s="47">
        <f t="shared" si="3751"/>
        <v>47</v>
      </c>
      <c r="E1842" s="47">
        <f t="shared" ref="E1842" si="3775">plan_id</f>
        <v>25</v>
      </c>
      <c r="F1842" s="47">
        <f t="shared" ca="1" si="3755"/>
        <v>2015</v>
      </c>
      <c r="G1842" s="47">
        <f t="shared" ref="G1842" ca="1" si="3776">VLOOKUP(INDIRECT(CHAR(39)&amp;$A1842&amp;CHAR(39)&amp;"!r2c"&amp;$C1842,0),variables,2,0)</f>
        <v>10973</v>
      </c>
      <c r="H1842" s="50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24 years</v>
      </c>
    </row>
    <row r="1843" spans="1:8" x14ac:dyDescent="0.3">
      <c r="A1843" s="47" t="s">
        <v>297</v>
      </c>
      <c r="B1843" s="47">
        <f t="shared" si="3684"/>
        <v>18</v>
      </c>
      <c r="C1843" s="47">
        <f t="shared" si="3751"/>
        <v>48</v>
      </c>
      <c r="E1843" s="47">
        <f t="shared" ref="E1843" si="3777">plan_id</f>
        <v>25</v>
      </c>
      <c r="F1843" s="47">
        <f t="shared" ca="1" si="3755"/>
        <v>2015</v>
      </c>
      <c r="G1843" s="47">
        <f t="shared" ref="G1843" ca="1" si="3778">VLOOKUP(INDIRECT(CHAR(39)&amp;$A1843&amp;CHAR(39)&amp;"!r2c"&amp;$C1843,0),variables,2,0)</f>
        <v>10975</v>
      </c>
      <c r="H1843" s="50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EAN</v>
      </c>
    </row>
    <row r="1844" spans="1:8" x14ac:dyDescent="0.3">
      <c r="A1844" s="47" t="s">
        <v>297</v>
      </c>
      <c r="B1844" s="47">
        <f t="shared" si="3684"/>
        <v>18</v>
      </c>
      <c r="C1844" s="47">
        <f t="shared" si="3751"/>
        <v>49</v>
      </c>
      <c r="E1844" s="47">
        <f t="shared" ref="E1844" si="3779">plan_id</f>
        <v>25</v>
      </c>
      <c r="F1844" s="47">
        <f t="shared" ca="1" si="3755"/>
        <v>2015</v>
      </c>
      <c r="G1844" s="47">
        <f t="shared" ref="G1844" ca="1" si="3780">VLOOKUP(INDIRECT(CHAR(39)&amp;$A1844&amp;CHAR(39)&amp;"!r2c"&amp;$C1844,0),variables,2,0)</f>
        <v>10976</v>
      </c>
      <c r="H1844" s="50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0.08</v>
      </c>
    </row>
    <row r="1845" spans="1:8" x14ac:dyDescent="0.3">
      <c r="A1845" s="47" t="s">
        <v>297</v>
      </c>
      <c r="B1845" s="47">
        <f t="shared" si="3684"/>
        <v>18</v>
      </c>
      <c r="C1845" s="47">
        <f t="shared" si="3751"/>
        <v>50</v>
      </c>
      <c r="E1845" s="47">
        <f t="shared" ref="E1845" si="3781">plan_id</f>
        <v>25</v>
      </c>
      <c r="F1845" s="47">
        <f t="shared" ca="1" si="3755"/>
        <v>2015</v>
      </c>
      <c r="G1845" s="47">
        <f t="shared" ref="G1845" ca="1" si="3782">VLOOKUP(INDIRECT(CHAR(39)&amp;$A1845&amp;CHAR(39)&amp;"!r2c"&amp;$C1845,0),variables,2,0)</f>
        <v>10977</v>
      </c>
      <c r="H1845" s="50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x14ac:dyDescent="0.3">
      <c r="A1846" s="47" t="s">
        <v>297</v>
      </c>
      <c r="B1846" s="47">
        <f t="shared" si="3684"/>
        <v>18</v>
      </c>
      <c r="C1846" s="47">
        <f t="shared" si="3751"/>
        <v>51</v>
      </c>
      <c r="E1846" s="47">
        <f t="shared" ref="E1846" si="3783">plan_id</f>
        <v>25</v>
      </c>
      <c r="F1846" s="47">
        <f t="shared" ca="1" si="3755"/>
        <v>2015</v>
      </c>
      <c r="G1846" s="47">
        <f t="shared" ref="G1846" ca="1" si="3784">VLOOKUP(INDIRECT(CHAR(39)&amp;$A1846&amp;CHAR(39)&amp;"!r2c"&amp;$C1846,0),variables,2,0)</f>
        <v>10978</v>
      </c>
      <c r="H1846" s="50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0.08</v>
      </c>
    </row>
    <row r="1847" spans="1:8" x14ac:dyDescent="0.3">
      <c r="A1847" s="47" t="s">
        <v>297</v>
      </c>
      <c r="B1847" s="47">
        <f t="shared" si="3684"/>
        <v>18</v>
      </c>
      <c r="C1847" s="47">
        <f t="shared" si="3751"/>
        <v>52</v>
      </c>
      <c r="E1847" s="47">
        <f t="shared" ref="E1847" si="3785">plan_id</f>
        <v>25</v>
      </c>
      <c r="F1847" s="47">
        <f t="shared" ca="1" si="3755"/>
        <v>2015</v>
      </c>
      <c r="G1847" s="47">
        <f t="shared" ref="G1847" ca="1" si="3786">VLOOKUP(INDIRECT(CHAR(39)&amp;$A1847&amp;CHAR(39)&amp;"!r2c"&amp;$C1847,0),variables,2,0)</f>
        <v>10979</v>
      </c>
      <c r="H1847" s="50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 Years</v>
      </c>
    </row>
    <row r="1848" spans="1:8" x14ac:dyDescent="0.3">
      <c r="A1848" s="47" t="s">
        <v>297</v>
      </c>
      <c r="B1848" s="47">
        <f t="shared" si="3684"/>
        <v>18</v>
      </c>
      <c r="C1848" s="47">
        <f t="shared" si="3751"/>
        <v>53</v>
      </c>
      <c r="E1848" s="47">
        <f t="shared" ref="E1848" si="3787">plan_id</f>
        <v>25</v>
      </c>
      <c r="F1848" s="47">
        <f t="shared" ca="1" si="3755"/>
        <v>2015</v>
      </c>
      <c r="G1848" s="47">
        <f t="shared" ref="G1848" ca="1" si="3788">VLOOKUP(INDIRECT(CHAR(39)&amp;$A1848&amp;CHAR(39)&amp;"!r2c"&amp;$C1848,0),variables,2,0)</f>
        <v>10980</v>
      </c>
      <c r="H1848" s="50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7.0999999999999994E-2</v>
      </c>
    </row>
    <row r="1849" spans="1:8" x14ac:dyDescent="0.3">
      <c r="A1849" s="47" t="s">
        <v>297</v>
      </c>
      <c r="B1849" s="47">
        <f t="shared" si="3684"/>
        <v>18</v>
      </c>
      <c r="C1849" s="47">
        <f t="shared" si="3751"/>
        <v>54</v>
      </c>
      <c r="E1849" s="47">
        <f t="shared" ref="E1849" si="3789">plan_id</f>
        <v>25</v>
      </c>
      <c r="F1849" s="47">
        <f t="shared" ca="1" si="3755"/>
        <v>2015</v>
      </c>
      <c r="G1849" s="47">
        <f t="shared" ref="G1849" ca="1" si="3790">VLOOKUP(INDIRECT(CHAR(39)&amp;$A1849&amp;CHAR(39)&amp;"!r2c"&amp;$C1849,0),variables,2,0)</f>
        <v>10981</v>
      </c>
      <c r="H1849" s="50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3.1E-2</v>
      </c>
    </row>
    <row r="1850" spans="1:8" x14ac:dyDescent="0.3">
      <c r="A1850" s="47" t="s">
        <v>297</v>
      </c>
      <c r="B1850" s="47">
        <f t="shared" si="3684"/>
        <v>18</v>
      </c>
      <c r="C1850" s="47">
        <f t="shared" si="3751"/>
        <v>55</v>
      </c>
      <c r="E1850" s="47">
        <f t="shared" ref="E1850" si="3791">plan_id</f>
        <v>25</v>
      </c>
      <c r="F1850" s="47">
        <f t="shared" ca="1" si="3755"/>
        <v>2015</v>
      </c>
      <c r="G1850" s="47">
        <f t="shared" ref="G1850" ca="1" si="3792">VLOOKUP(INDIRECT(CHAR(39)&amp;$A1850&amp;CHAR(39)&amp;"!r2c"&amp;$C1850,0),variables,2,0)</f>
        <v>10706</v>
      </c>
      <c r="H1850" s="50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8.7755560621281023E-4</v>
      </c>
    </row>
    <row r="1851" spans="1:8" x14ac:dyDescent="0.3">
      <c r="A1851" s="47" t="s">
        <v>297</v>
      </c>
      <c r="B1851" s="47">
        <f t="shared" si="3684"/>
        <v>18</v>
      </c>
      <c r="C1851" s="47">
        <f t="shared" si="3751"/>
        <v>56</v>
      </c>
      <c r="E1851" s="47">
        <f t="shared" ref="E1851" si="3793">plan_id</f>
        <v>25</v>
      </c>
      <c r="F1851" s="47">
        <f t="shared" ca="1" si="3755"/>
        <v>2015</v>
      </c>
      <c r="G1851" s="47">
        <f t="shared" ref="G1851" ca="1" si="3794">VLOOKUP(INDIRECT(CHAR(39)&amp;$A1851&amp;CHAR(39)&amp;"!r2c"&amp;$C1851,0),variables,2,0)</f>
        <v>10983</v>
      </c>
      <c r="H1851" s="50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Yes</v>
      </c>
    </row>
    <row r="1852" spans="1:8" x14ac:dyDescent="0.3">
      <c r="A1852" s="47" t="s">
        <v>297</v>
      </c>
      <c r="B1852" s="47">
        <f t="shared" si="3684"/>
        <v>18</v>
      </c>
      <c r="C1852" s="47">
        <f t="shared" si="3751"/>
        <v>57</v>
      </c>
      <c r="E1852" s="47">
        <f t="shared" ref="E1852" si="3795">plan_id</f>
        <v>25</v>
      </c>
      <c r="F1852" s="47">
        <f t="shared" ca="1" si="3755"/>
        <v>2015</v>
      </c>
      <c r="G1852" s="47">
        <f t="shared" ref="G1852" ca="1" si="3796">VLOOKUP(INDIRECT(CHAR(39)&amp;$A1852&amp;CHAR(39)&amp;"!r2c"&amp;$C1852,0),variables,2,0)</f>
        <v>10989</v>
      </c>
      <c r="H1852" s="50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8931160000</v>
      </c>
    </row>
    <row r="1853" spans="1:8" x14ac:dyDescent="0.3">
      <c r="A1853" s="47" t="s">
        <v>297</v>
      </c>
      <c r="B1853" s="47">
        <f t="shared" si="3684"/>
        <v>18</v>
      </c>
      <c r="C1853" s="47">
        <f t="shared" si="3751"/>
        <v>58</v>
      </c>
      <c r="E1853" s="47">
        <f t="shared" ref="E1853" si="3797">plan_id</f>
        <v>25</v>
      </c>
      <c r="F1853" s="47">
        <f t="shared" ca="1" si="3755"/>
        <v>2015</v>
      </c>
      <c r="G1853" s="47">
        <f t="shared" ref="G1853" ca="1" si="3798">VLOOKUP(INDIRECT(CHAR(39)&amp;$A1853&amp;CHAR(39)&amp;"!r2c"&amp;$C1853,0),variables,2,0)</f>
        <v>10990</v>
      </c>
      <c r="H1853" s="50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13337929000</v>
      </c>
    </row>
    <row r="1854" spans="1:8" x14ac:dyDescent="0.3">
      <c r="A1854" s="47" t="s">
        <v>297</v>
      </c>
      <c r="B1854" s="47">
        <f t="shared" si="3684"/>
        <v>18</v>
      </c>
      <c r="C1854" s="47">
        <f t="shared" si="3751"/>
        <v>59</v>
      </c>
      <c r="E1854" s="47">
        <f t="shared" ref="E1854" si="3799">plan_id</f>
        <v>25</v>
      </c>
      <c r="F1854" s="47">
        <f t="shared" ca="1" si="3755"/>
        <v>2015</v>
      </c>
      <c r="G1854" s="47">
        <f t="shared" ref="G1854" ca="1" si="3800">VLOOKUP(INDIRECT(CHAR(39)&amp;$A1854&amp;CHAR(39)&amp;"!r2c"&amp;$C1854,0),variables,2,0)</f>
        <v>10991</v>
      </c>
      <c r="H1854" s="50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4406769000</v>
      </c>
    </row>
    <row r="1855" spans="1:8" x14ac:dyDescent="0.3">
      <c r="A1855" s="47" t="s">
        <v>297</v>
      </c>
      <c r="B1855" s="47">
        <f t="shared" si="3684"/>
        <v>18</v>
      </c>
      <c r="C1855" s="47">
        <f t="shared" si="3751"/>
        <v>60</v>
      </c>
      <c r="E1855" s="47">
        <f t="shared" ref="E1855" si="3801">plan_id</f>
        <v>25</v>
      </c>
      <c r="F1855" s="47">
        <f t="shared" ca="1" si="3755"/>
        <v>2015</v>
      </c>
      <c r="G1855" s="47">
        <f t="shared" ref="G1855" ca="1" si="3802">VLOOKUP(INDIRECT(CHAR(39)&amp;$A1855&amp;CHAR(39)&amp;"!r2c"&amp;$C1855,0),variables,2,0)</f>
        <v>10992</v>
      </c>
      <c r="H1855" s="50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0.67</v>
      </c>
    </row>
    <row r="1856" spans="1:8" x14ac:dyDescent="0.3">
      <c r="A1856" s="47" t="s">
        <v>297</v>
      </c>
      <c r="B1856" s="47">
        <f t="shared" si="3684"/>
        <v>18</v>
      </c>
      <c r="C1856" s="47">
        <f t="shared" si="3751"/>
        <v>61</v>
      </c>
      <c r="E1856" s="47">
        <f t="shared" ref="E1856" si="3803">plan_id</f>
        <v>25</v>
      </c>
      <c r="F1856" s="47">
        <f t="shared" ca="1" si="3755"/>
        <v>2015</v>
      </c>
      <c r="G1856" s="47">
        <f t="shared" ref="G1856" ca="1" si="3804">VLOOKUP(INDIRECT(CHAR(39)&amp;$A1856&amp;CHAR(39)&amp;"!r2c"&amp;$C1856,0),variables,2,0)</f>
        <v>10993</v>
      </c>
      <c r="H1856" s="50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1412237000</v>
      </c>
    </row>
    <row r="1857" spans="1:8" x14ac:dyDescent="0.3">
      <c r="A1857" s="47" t="s">
        <v>297</v>
      </c>
      <c r="B1857" s="47">
        <f t="shared" si="3684"/>
        <v>18</v>
      </c>
      <c r="C1857" s="47">
        <f t="shared" si="3751"/>
        <v>62</v>
      </c>
      <c r="E1857" s="47">
        <f t="shared" ref="E1857" si="3805">plan_id</f>
        <v>25</v>
      </c>
      <c r="F1857" s="47">
        <f t="shared" ca="1" si="3755"/>
        <v>2015</v>
      </c>
      <c r="G1857" s="47">
        <f t="shared" ref="G1857" ca="1" si="3806">VLOOKUP(INDIRECT(CHAR(39)&amp;$A1857&amp;CHAR(39)&amp;"!r2c"&amp;$C1857,0),variables,2,0)</f>
        <v>10801</v>
      </c>
      <c r="H1857" s="50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81074000</v>
      </c>
    </row>
    <row r="1858" spans="1:8" x14ac:dyDescent="0.3">
      <c r="A1858" s="47" t="s">
        <v>297</v>
      </c>
      <c r="B1858" s="47">
        <f t="shared" si="3684"/>
        <v>18</v>
      </c>
      <c r="C1858" s="47">
        <f t="shared" si="3751"/>
        <v>63</v>
      </c>
      <c r="E1858" s="47">
        <f t="shared" ref="E1858" si="3807">plan_id</f>
        <v>25</v>
      </c>
      <c r="F1858" s="47">
        <f t="shared" ca="1" si="3755"/>
        <v>2015</v>
      </c>
      <c r="G1858" s="47">
        <f t="shared" ref="G1858" ca="1" si="3808">VLOOKUP(INDIRECT(CHAR(39)&amp;$A1858&amp;CHAR(39)&amp;"!r2c"&amp;$C1858,0),variables,2,0)</f>
        <v>10802</v>
      </c>
      <c r="H1858" s="50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3813000</v>
      </c>
    </row>
    <row r="1859" spans="1:8" x14ac:dyDescent="0.3">
      <c r="A1859" s="47" t="s">
        <v>297</v>
      </c>
      <c r="B1859" s="47">
        <f t="shared" si="3684"/>
        <v>18</v>
      </c>
      <c r="C1859" s="47">
        <f t="shared" si="3751"/>
        <v>64</v>
      </c>
      <c r="E1859" s="47">
        <f t="shared" ref="E1859" si="3809">plan_id</f>
        <v>25</v>
      </c>
      <c r="F1859" s="47">
        <f t="shared" ca="1" si="3755"/>
        <v>2015</v>
      </c>
      <c r="G1859" s="47">
        <f t="shared" ref="G1859" ca="1" si="3810">VLOOKUP(INDIRECT(CHAR(39)&amp;$A1859&amp;CHAR(39)&amp;"!r2c"&amp;$C1859,0),variables,2,0)</f>
        <v>10803</v>
      </c>
      <c r="H1859" s="50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3">
      <c r="A1860" s="47" t="s">
        <v>297</v>
      </c>
      <c r="B1860" s="47">
        <f t="shared" si="3684"/>
        <v>18</v>
      </c>
      <c r="C1860" s="47">
        <f t="shared" si="3751"/>
        <v>65</v>
      </c>
      <c r="E1860" s="47">
        <f t="shared" ref="E1860" si="3811">plan_id</f>
        <v>25</v>
      </c>
      <c r="F1860" s="47">
        <f t="shared" ca="1" si="3755"/>
        <v>2015</v>
      </c>
      <c r="G1860" s="47">
        <f t="shared" ref="G1860" ca="1" si="3812">VLOOKUP(INDIRECT(CHAR(39)&amp;$A1860&amp;CHAR(39)&amp;"!r2c"&amp;$C1860,0),variables,2,0)</f>
        <v>10804</v>
      </c>
      <c r="H1860" s="50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3">
      <c r="A1861" s="47" t="s">
        <v>297</v>
      </c>
      <c r="B1861" s="47">
        <f t="shared" si="3684"/>
        <v>18</v>
      </c>
      <c r="C1861" s="47">
        <f t="shared" si="3751"/>
        <v>66</v>
      </c>
      <c r="E1861" s="47">
        <f t="shared" ref="E1861" si="3813">plan_id</f>
        <v>25</v>
      </c>
      <c r="F1861" s="47">
        <f t="shared" ca="1" si="3755"/>
        <v>2015</v>
      </c>
      <c r="G1861" s="47">
        <f t="shared" ref="G1861" ca="1" si="3814">VLOOKUP(INDIRECT(CHAR(39)&amp;$A1861&amp;CHAR(39)&amp;"!r2c"&amp;$C1861,0),variables,2,0)</f>
        <v>10805</v>
      </c>
      <c r="H1861" s="50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3">
      <c r="A1862" s="47" t="s">
        <v>297</v>
      </c>
      <c r="B1862" s="47">
        <f t="shared" ref="B1862" si="3815">B1797+1</f>
        <v>18</v>
      </c>
      <c r="C1862" s="47">
        <f t="shared" si="3751"/>
        <v>67</v>
      </c>
      <c r="E1862" s="47">
        <f t="shared" ref="E1862" si="3816">plan_id</f>
        <v>25</v>
      </c>
      <c r="F1862" s="47">
        <f t="shared" ca="1" si="3755"/>
        <v>2015</v>
      </c>
      <c r="G1862" s="47">
        <f t="shared" ref="G1862" ca="1" si="3817">VLOOKUP(INDIRECT(CHAR(39)&amp;$A1862&amp;CHAR(39)&amp;"!r2c"&amp;$C1862,0),variables,2,0)</f>
        <v>10806</v>
      </c>
      <c r="H1862" s="50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2073000</v>
      </c>
    </row>
    <row r="1863" spans="1:8" x14ac:dyDescent="0.3">
      <c r="A1863" s="47" t="s">
        <v>297</v>
      </c>
      <c r="B1863" s="47">
        <f>B1862</f>
        <v>18</v>
      </c>
      <c r="C1863" s="47">
        <f t="shared" si="3751"/>
        <v>68</v>
      </c>
      <c r="E1863" s="47">
        <f t="shared" ref="E1863" si="3818">plan_id</f>
        <v>25</v>
      </c>
      <c r="F1863" s="47">
        <f t="shared" ca="1" si="3755"/>
        <v>2015</v>
      </c>
      <c r="G1863" s="47">
        <f t="shared" ref="G1863" ca="1" si="3819">VLOOKUP(INDIRECT(CHAR(39)&amp;$A1863&amp;CHAR(39)&amp;"!r2c"&amp;$C1863,0),variables,2,0)</f>
        <v>10807</v>
      </c>
      <c r="H1863" s="50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-9355000</v>
      </c>
    </row>
    <row r="1864" spans="1:8" x14ac:dyDescent="0.3">
      <c r="A1864" s="47" t="s">
        <v>297</v>
      </c>
      <c r="B1864" s="47">
        <f t="shared" ref="B1864:B1888" si="3820">B1863</f>
        <v>18</v>
      </c>
      <c r="C1864" s="47">
        <f t="shared" si="3751"/>
        <v>69</v>
      </c>
      <c r="E1864" s="47">
        <f t="shared" ref="E1864" si="3821">plan_id</f>
        <v>25</v>
      </c>
      <c r="F1864" s="47">
        <f t="shared" ca="1" si="3755"/>
        <v>2015</v>
      </c>
      <c r="G1864" s="47">
        <f t="shared" ref="G1864" ca="1" si="3822">VLOOKUP(INDIRECT(CHAR(39)&amp;$A1864&amp;CHAR(39)&amp;"!r2c"&amp;$C1864,0),variables,2,0)</f>
        <v>10808</v>
      </c>
      <c r="H1864" s="50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-25209000</v>
      </c>
    </row>
    <row r="1865" spans="1:8" x14ac:dyDescent="0.3">
      <c r="A1865" s="47" t="s">
        <v>297</v>
      </c>
      <c r="B1865" s="47">
        <f t="shared" si="3820"/>
        <v>18</v>
      </c>
      <c r="C1865" s="47">
        <f t="shared" si="3751"/>
        <v>70</v>
      </c>
      <c r="E1865" s="47">
        <f t="shared" ref="E1865" si="3823">plan_id</f>
        <v>25</v>
      </c>
      <c r="F1865" s="47">
        <f t="shared" ca="1" si="3755"/>
        <v>2015</v>
      </c>
      <c r="G1865" s="47">
        <f t="shared" ref="G1865" ca="1" si="3824">VLOOKUP(INDIRECT(CHAR(39)&amp;$A1865&amp;CHAR(39)&amp;"!r2c"&amp;$C1865,0),variables,2,0)</f>
        <v>10809</v>
      </c>
      <c r="H1865" s="50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3">
      <c r="A1866" s="47" t="s">
        <v>297</v>
      </c>
      <c r="B1866" s="47">
        <f t="shared" si="3820"/>
        <v>18</v>
      </c>
      <c r="C1866" s="47">
        <f t="shared" si="3751"/>
        <v>71</v>
      </c>
      <c r="E1866" s="47">
        <f t="shared" ref="E1866" si="3825">plan_id</f>
        <v>25</v>
      </c>
      <c r="F1866" s="47">
        <f t="shared" ca="1" si="3755"/>
        <v>2015</v>
      </c>
      <c r="G1866" s="47">
        <f t="shared" ref="G1866" ca="1" si="3826">VLOOKUP(INDIRECT(CHAR(39)&amp;$A1866&amp;CHAR(39)&amp;"!r2c"&amp;$C1866,0),variables,2,0)</f>
        <v>10810</v>
      </c>
      <c r="H1866" s="50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0</v>
      </c>
    </row>
    <row r="1867" spans="1:8" x14ac:dyDescent="0.3">
      <c r="A1867" s="47" t="s">
        <v>297</v>
      </c>
      <c r="B1867" s="47">
        <f t="shared" si="3820"/>
        <v>18</v>
      </c>
      <c r="C1867" s="47">
        <f t="shared" si="3751"/>
        <v>72</v>
      </c>
      <c r="E1867" s="47">
        <f t="shared" ref="E1867" si="3827">plan_id</f>
        <v>25</v>
      </c>
      <c r="F1867" s="47">
        <f t="shared" ca="1" si="3755"/>
        <v>2015</v>
      </c>
      <c r="G1867" s="47">
        <f t="shared" ref="G1867" ca="1" si="3828">VLOOKUP(INDIRECT(CHAR(39)&amp;$A1867&amp;CHAR(39)&amp;"!r2c"&amp;$C1867,0),variables,2,0)</f>
        <v>10811</v>
      </c>
      <c r="H1867" s="50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3">
      <c r="A1868" s="47" t="s">
        <v>297</v>
      </c>
      <c r="B1868" s="47">
        <f t="shared" si="3820"/>
        <v>18</v>
      </c>
      <c r="C1868" s="47">
        <f t="shared" si="3751"/>
        <v>73</v>
      </c>
      <c r="E1868" s="47">
        <f t="shared" ref="E1868" si="3829">plan_id</f>
        <v>25</v>
      </c>
      <c r="F1868" s="47">
        <f t="shared" ca="1" si="3755"/>
        <v>2015</v>
      </c>
      <c r="G1868" s="47">
        <f t="shared" ref="G1868" ca="1" si="3830">VLOOKUP(INDIRECT(CHAR(39)&amp;$A1868&amp;CHAR(39)&amp;"!r2c"&amp;$C1868,0),variables,2,0)</f>
        <v>10812</v>
      </c>
      <c r="H1868" s="50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3">
      <c r="A1869" s="47" t="s">
        <v>297</v>
      </c>
      <c r="B1869" s="47">
        <f t="shared" si="3820"/>
        <v>18</v>
      </c>
      <c r="C1869" s="47">
        <f t="shared" si="3751"/>
        <v>74</v>
      </c>
      <c r="E1869" s="47">
        <f t="shared" ref="E1869" si="3831">plan_id</f>
        <v>25</v>
      </c>
      <c r="F1869" s="47">
        <f t="shared" ca="1" si="3755"/>
        <v>2015</v>
      </c>
      <c r="G1869" s="47">
        <f t="shared" ref="G1869" ca="1" si="3832">VLOOKUP(INDIRECT(CHAR(39)&amp;$A1869&amp;CHAR(39)&amp;"!r2c"&amp;$C1869,0),variables,2,0)</f>
        <v>10813</v>
      </c>
      <c r="H1869" s="50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3">
      <c r="A1870" s="47" t="s">
        <v>297</v>
      </c>
      <c r="B1870" s="47">
        <f t="shared" si="3820"/>
        <v>18</v>
      </c>
      <c r="C1870" s="47">
        <f t="shared" si="3751"/>
        <v>75</v>
      </c>
      <c r="E1870" s="47">
        <f t="shared" ref="E1870" si="3833">plan_id</f>
        <v>25</v>
      </c>
      <c r="F1870" s="47">
        <f t="shared" ca="1" si="3755"/>
        <v>2015</v>
      </c>
      <c r="G1870" s="47">
        <f t="shared" ref="G1870" ca="1" si="3834">VLOOKUP(INDIRECT(CHAR(39)&amp;$A1870&amp;CHAR(39)&amp;"!r2c"&amp;$C1870,0),variables,2,0)</f>
        <v>10814</v>
      </c>
      <c r="H1870" s="50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x14ac:dyDescent="0.3">
      <c r="A1871" s="47" t="s">
        <v>297</v>
      </c>
      <c r="B1871" s="47">
        <f t="shared" si="3820"/>
        <v>18</v>
      </c>
      <c r="C1871" s="47">
        <f t="shared" si="3751"/>
        <v>76</v>
      </c>
      <c r="E1871" s="47">
        <f t="shared" ref="E1871" si="3835">plan_id</f>
        <v>25</v>
      </c>
      <c r="F1871" s="47">
        <f t="shared" ca="1" si="3755"/>
        <v>2015</v>
      </c>
      <c r="G1871" s="47">
        <f t="shared" ref="G1871" ca="1" si="3836">VLOOKUP(INDIRECT(CHAR(39)&amp;$A1871&amp;CHAR(39)&amp;"!r2c"&amp;$C1871,0),variables,2,0)</f>
        <v>10815</v>
      </c>
      <c r="H1871" s="50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2435000</v>
      </c>
    </row>
    <row r="1872" spans="1:8" x14ac:dyDescent="0.3">
      <c r="A1872" s="47" t="s">
        <v>297</v>
      </c>
      <c r="B1872" s="47">
        <f t="shared" si="3820"/>
        <v>18</v>
      </c>
      <c r="C1872" s="47">
        <f t="shared" si="3751"/>
        <v>77</v>
      </c>
      <c r="E1872" s="47">
        <f t="shared" ref="E1872" si="3837">plan_id</f>
        <v>25</v>
      </c>
      <c r="F1872" s="47">
        <f t="shared" ca="1" si="3755"/>
        <v>2015</v>
      </c>
      <c r="G1872" s="47">
        <f t="shared" ref="G1872" ca="1" si="3838">VLOOKUP(INDIRECT(CHAR(39)&amp;$A1872&amp;CHAR(39)&amp;"!r2c"&amp;$C1872,0),variables,2,0)</f>
        <v>10816</v>
      </c>
      <c r="H1872" s="50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-91053000</v>
      </c>
    </row>
    <row r="1873" spans="1:8" x14ac:dyDescent="0.3">
      <c r="A1873" s="47" t="s">
        <v>297</v>
      </c>
      <c r="B1873" s="47">
        <f t="shared" si="3820"/>
        <v>18</v>
      </c>
      <c r="C1873" s="47">
        <f t="shared" si="3751"/>
        <v>78</v>
      </c>
      <c r="E1873" s="47">
        <f t="shared" ref="E1873" si="3839">plan_id</f>
        <v>25</v>
      </c>
      <c r="F1873" s="47">
        <f t="shared" ca="1" si="3755"/>
        <v>2015</v>
      </c>
      <c r="G1873" s="47">
        <f t="shared" ref="G1873" ca="1" si="3840">VLOOKUP(INDIRECT(CHAR(39)&amp;$A1873&amp;CHAR(39)&amp;"!r2c"&amp;$C1873,0),variables,2,0)</f>
        <v>10817</v>
      </c>
      <c r="H1873" s="50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3">
      <c r="A1874" s="47" t="s">
        <v>297</v>
      </c>
      <c r="B1874" s="47">
        <f t="shared" si="3820"/>
        <v>18</v>
      </c>
      <c r="C1874" s="47">
        <f t="shared" si="3751"/>
        <v>79</v>
      </c>
      <c r="E1874" s="47">
        <f t="shared" ref="E1874" si="3841">plan_id</f>
        <v>25</v>
      </c>
      <c r="F1874" s="47">
        <f t="shared" ca="1" si="3755"/>
        <v>2015</v>
      </c>
      <c r="G1874" s="47">
        <f t="shared" ref="G1874" ca="1" si="3842">VLOOKUP(INDIRECT(CHAR(39)&amp;$A1874&amp;CHAR(39)&amp;"!r2c"&amp;$C1874,0),variables,2,0)</f>
        <v>10818</v>
      </c>
      <c r="H1874" s="50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x14ac:dyDescent="0.3">
      <c r="A1875" s="47" t="s">
        <v>297</v>
      </c>
      <c r="B1875" s="47">
        <f t="shared" si="3820"/>
        <v>18</v>
      </c>
      <c r="C1875" s="47">
        <f t="shared" si="3751"/>
        <v>80</v>
      </c>
      <c r="E1875" s="47">
        <f t="shared" ref="E1875" si="3843">plan_id</f>
        <v>25</v>
      </c>
      <c r="F1875" s="47">
        <f t="shared" ca="1" si="3755"/>
        <v>2015</v>
      </c>
      <c r="G1875" s="47">
        <f t="shared" ref="G1875" ca="1" si="3844">VLOOKUP(INDIRECT(CHAR(39)&amp;$A1875&amp;CHAR(39)&amp;"!r2c"&amp;$C1875,0),variables,2,0)</f>
        <v>10819</v>
      </c>
      <c r="H1875" s="50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21255000</v>
      </c>
    </row>
    <row r="1876" spans="1:8" x14ac:dyDescent="0.3">
      <c r="A1876" s="47" t="s">
        <v>297</v>
      </c>
      <c r="B1876" s="47">
        <f t="shared" si="3820"/>
        <v>18</v>
      </c>
      <c r="C1876" s="47">
        <f t="shared" si="3751"/>
        <v>81</v>
      </c>
      <c r="E1876" s="47">
        <f t="shared" ref="E1876" si="3845">plan_id</f>
        <v>25</v>
      </c>
      <c r="F1876" s="47">
        <f t="shared" ca="1" si="3755"/>
        <v>2015</v>
      </c>
      <c r="G1876" s="47">
        <f t="shared" ref="G1876" ca="1" si="3846">VLOOKUP(INDIRECT(CHAR(39)&amp;$A1876&amp;CHAR(39)&amp;"!r2c"&amp;$C1876,0),variables,2,0)</f>
        <v>10820</v>
      </c>
      <c r="H1876" s="50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-15206000</v>
      </c>
    </row>
    <row r="1877" spans="1:8" x14ac:dyDescent="0.3">
      <c r="A1877" s="47" t="s">
        <v>297</v>
      </c>
      <c r="B1877" s="47">
        <f t="shared" si="3820"/>
        <v>18</v>
      </c>
      <c r="C1877" s="47">
        <f t="shared" si="3751"/>
        <v>82</v>
      </c>
      <c r="E1877" s="47">
        <f t="shared" ref="E1877" si="3847">plan_id</f>
        <v>25</v>
      </c>
      <c r="F1877" s="47">
        <f t="shared" ca="1" si="3755"/>
        <v>2015</v>
      </c>
      <c r="G1877" s="47">
        <f t="shared" ref="G1877" ca="1" si="3848">VLOOKUP(INDIRECT(CHAR(39)&amp;$A1877&amp;CHAR(39)&amp;"!r2c"&amp;$C1877,0),variables,2,0)</f>
        <v>10821</v>
      </c>
      <c r="H1877" s="50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3">
      <c r="A1878" s="47" t="s">
        <v>297</v>
      </c>
      <c r="B1878" s="47">
        <f t="shared" si="3820"/>
        <v>18</v>
      </c>
      <c r="C1878" s="47">
        <f t="shared" si="3751"/>
        <v>83</v>
      </c>
      <c r="E1878" s="47">
        <f t="shared" ref="E1878" si="3849">plan_id</f>
        <v>25</v>
      </c>
      <c r="F1878" s="47">
        <f t="shared" ca="1" si="3755"/>
        <v>2015</v>
      </c>
      <c r="G1878" s="47">
        <f t="shared" ref="G1878" ca="1" si="3850">VLOOKUP(INDIRECT(CHAR(39)&amp;$A1878&amp;CHAR(39)&amp;"!r2c"&amp;$C1878,0),variables,2,0)</f>
        <v>10822</v>
      </c>
      <c r="H1878" s="50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x14ac:dyDescent="0.3">
      <c r="A1879" s="47" t="s">
        <v>297</v>
      </c>
      <c r="B1879" s="47">
        <f t="shared" si="3820"/>
        <v>18</v>
      </c>
      <c r="C1879" s="47">
        <f t="shared" si="3751"/>
        <v>84</v>
      </c>
      <c r="E1879" s="47">
        <f t="shared" ref="E1879" si="3851">plan_id</f>
        <v>25</v>
      </c>
      <c r="F1879" s="47">
        <f t="shared" ca="1" si="3755"/>
        <v>2015</v>
      </c>
      <c r="G1879" s="47">
        <f t="shared" ref="G1879" ca="1" si="3852">VLOOKUP(INDIRECT(CHAR(39)&amp;$A1879&amp;CHAR(39)&amp;"!r2c"&amp;$C1879,0),variables,2,0)</f>
        <v>10829</v>
      </c>
      <c r="H1879" s="50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184712000</v>
      </c>
    </row>
    <row r="1880" spans="1:8" x14ac:dyDescent="0.3">
      <c r="A1880" s="47" t="s">
        <v>297</v>
      </c>
      <c r="B1880" s="47">
        <f t="shared" si="3820"/>
        <v>18</v>
      </c>
      <c r="C1880" s="47">
        <f t="shared" si="3751"/>
        <v>85</v>
      </c>
      <c r="E1880" s="47">
        <f t="shared" ref="E1880" si="3853">plan_id</f>
        <v>25</v>
      </c>
      <c r="F1880" s="47">
        <f t="shared" ca="1" si="3755"/>
        <v>2015</v>
      </c>
      <c r="G1880" s="47">
        <f t="shared" ref="G1880" ca="1" si="3854">VLOOKUP(INDIRECT(CHAR(39)&amp;$A1880&amp;CHAR(39)&amp;"!r2c"&amp;$C1880,0),variables,2,0)</f>
        <v>10823</v>
      </c>
      <c r="H1880" s="50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-809552000</v>
      </c>
    </row>
    <row r="1881" spans="1:8" x14ac:dyDescent="0.3">
      <c r="A1881" s="47" t="s">
        <v>297</v>
      </c>
      <c r="B1881" s="47">
        <f t="shared" si="3820"/>
        <v>18</v>
      </c>
      <c r="C1881" s="47">
        <f t="shared" si="3751"/>
        <v>86</v>
      </c>
      <c r="E1881" s="47">
        <f t="shared" ref="E1881" si="3855">plan_id</f>
        <v>25</v>
      </c>
      <c r="F1881" s="47">
        <f t="shared" ca="1" si="3755"/>
        <v>2015</v>
      </c>
      <c r="G1881" s="47">
        <f t="shared" ref="G1881" ca="1" si="3856">VLOOKUP(INDIRECT(CHAR(39)&amp;$A1881&amp;CHAR(39)&amp;"!r2c"&amp;$C1881,0),variables,2,0)</f>
        <v>10798</v>
      </c>
      <c r="H1881" s="50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3">
      <c r="A1882" s="47" t="s">
        <v>297</v>
      </c>
      <c r="B1882" s="47">
        <f t="shared" si="3820"/>
        <v>18</v>
      </c>
      <c r="C1882" s="47">
        <f t="shared" si="3751"/>
        <v>87</v>
      </c>
      <c r="E1882" s="47">
        <f t="shared" ref="E1882" si="3857">plan_id</f>
        <v>25</v>
      </c>
      <c r="F1882" s="47">
        <f t="shared" ca="1" si="3755"/>
        <v>2015</v>
      </c>
      <c r="G1882" s="47">
        <f t="shared" ref="G1882" ca="1" si="3858">VLOOKUP(INDIRECT(CHAR(39)&amp;$A1882&amp;CHAR(39)&amp;"!r2c"&amp;$C1882,0),variables,2,0)</f>
        <v>10799</v>
      </c>
      <c r="H1882" s="50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-7700000</v>
      </c>
    </row>
    <row r="1883" spans="1:8" x14ac:dyDescent="0.3">
      <c r="A1883" s="47" t="s">
        <v>297</v>
      </c>
      <c r="B1883" s="47">
        <f t="shared" si="3820"/>
        <v>18</v>
      </c>
      <c r="C1883" s="47">
        <f t="shared" si="3751"/>
        <v>88</v>
      </c>
      <c r="E1883" s="47">
        <f t="shared" ref="E1883" si="3859">plan_id</f>
        <v>25</v>
      </c>
      <c r="F1883" s="47">
        <f t="shared" ca="1" si="3755"/>
        <v>2015</v>
      </c>
      <c r="G1883" s="47">
        <f t="shared" ref="G1883" ca="1" si="3860">VLOOKUP(INDIRECT(CHAR(39)&amp;$A1883&amp;CHAR(39)&amp;"!r2c"&amp;$C1883,0),variables,2,0)</f>
        <v>10800</v>
      </c>
      <c r="H1883" s="50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3">
      <c r="A1884" s="47" t="s">
        <v>297</v>
      </c>
      <c r="B1884" s="47">
        <f t="shared" si="3820"/>
        <v>18</v>
      </c>
      <c r="C1884" s="47">
        <f t="shared" si="3751"/>
        <v>89</v>
      </c>
      <c r="E1884" s="47">
        <f t="shared" ref="E1884" si="3861">plan_id</f>
        <v>25</v>
      </c>
      <c r="F1884" s="47">
        <f t="shared" ca="1" si="3755"/>
        <v>2015</v>
      </c>
      <c r="G1884" s="47">
        <f t="shared" ref="G1884" ca="1" si="3862">VLOOKUP(INDIRECT(CHAR(39)&amp;$A1884&amp;CHAR(39)&amp;"!r2c"&amp;$C1884,0),variables,2,0)</f>
        <v>10824</v>
      </c>
      <c r="H1884" s="50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3">
      <c r="A1885" s="47" t="s">
        <v>297</v>
      </c>
      <c r="B1885" s="47">
        <f t="shared" si="3820"/>
        <v>18</v>
      </c>
      <c r="C1885" s="47">
        <f t="shared" si="3751"/>
        <v>90</v>
      </c>
      <c r="E1885" s="47">
        <f t="shared" ref="E1885" si="3863">plan_id</f>
        <v>25</v>
      </c>
      <c r="F1885" s="47">
        <f t="shared" ca="1" si="3755"/>
        <v>2015</v>
      </c>
      <c r="G1885" s="47">
        <f t="shared" ref="G1885" ca="1" si="3864">VLOOKUP(INDIRECT(CHAR(39)&amp;$A1885&amp;CHAR(39)&amp;"!r2c"&amp;$C1885,0),variables,2,0)</f>
        <v>10825</v>
      </c>
      <c r="H1885" s="50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</row>
    <row r="1886" spans="1:8" x14ac:dyDescent="0.3">
      <c r="A1886" s="47" t="s">
        <v>297</v>
      </c>
      <c r="B1886" s="47">
        <f t="shared" si="3820"/>
        <v>18</v>
      </c>
      <c r="C1886" s="47">
        <f t="shared" si="3751"/>
        <v>91</v>
      </c>
      <c r="E1886" s="47">
        <f t="shared" ref="E1886" si="3865">plan_id</f>
        <v>25</v>
      </c>
      <c r="F1886" s="47">
        <f t="shared" ca="1" si="3755"/>
        <v>2015</v>
      </c>
      <c r="G1886" s="47">
        <f t="shared" ref="G1886" ca="1" si="3866">VLOOKUP(INDIRECT(CHAR(39)&amp;$A1886&amp;CHAR(39)&amp;"!r2c"&amp;$C1886,0),variables,2,0)</f>
        <v>10826</v>
      </c>
      <c r="H1886" s="50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417306000</v>
      </c>
    </row>
    <row r="1887" spans="1:8" x14ac:dyDescent="0.3">
      <c r="A1887" s="47" t="s">
        <v>297</v>
      </c>
      <c r="B1887" s="47">
        <f t="shared" si="3820"/>
        <v>18</v>
      </c>
      <c r="C1887" s="47">
        <f t="shared" si="3751"/>
        <v>92</v>
      </c>
      <c r="E1887" s="47">
        <f t="shared" ref="E1887" si="3867">plan_id</f>
        <v>25</v>
      </c>
      <c r="F1887" s="47">
        <f t="shared" ca="1" si="3755"/>
        <v>2015</v>
      </c>
      <c r="G1887" s="47">
        <f t="shared" ref="G1887" ca="1" si="3868">VLOOKUP(INDIRECT(CHAR(39)&amp;$A1887&amp;CHAR(39)&amp;"!r2c"&amp;$C1887,0),variables,2,0)</f>
        <v>10828</v>
      </c>
      <c r="H1887" s="50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-47525000</v>
      </c>
    </row>
    <row r="1888" spans="1:8" x14ac:dyDescent="0.3">
      <c r="A1888" s="47" t="s">
        <v>297</v>
      </c>
      <c r="B1888" s="47">
        <f t="shared" si="3820"/>
        <v>18</v>
      </c>
      <c r="C1888" s="47">
        <f t="shared" si="3751"/>
        <v>93</v>
      </c>
      <c r="E1888" s="47">
        <f t="shared" ref="E1888" si="3869">plan_id</f>
        <v>25</v>
      </c>
      <c r="F1888" s="47">
        <f t="shared" ca="1" si="3755"/>
        <v>2015</v>
      </c>
      <c r="G1888" s="47">
        <f t="shared" ref="G1888" ca="1" si="3870">VLOOKUP(INDIRECT(CHAR(39)&amp;$A1888&amp;CHAR(39)&amp;"!r2c"&amp;$C1888,0),variables,2,0)</f>
        <v>10827</v>
      </c>
      <c r="H1888" s="50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-834640000</v>
      </c>
    </row>
    <row r="1889" spans="1:8" x14ac:dyDescent="0.3">
      <c r="A1889" s="47" t="s">
        <v>297</v>
      </c>
      <c r="B1889" s="47">
        <f t="shared" ref="B1889:B1952" si="3871">B1824+1</f>
        <v>19</v>
      </c>
      <c r="C1889" s="47">
        <f t="shared" si="3751"/>
        <v>3</v>
      </c>
      <c r="E1889" s="47">
        <f t="shared" ref="E1889" si="3872">plan_id</f>
        <v>25</v>
      </c>
      <c r="F1889" s="47">
        <f t="shared" ca="1" si="3755"/>
        <v>2016</v>
      </c>
      <c r="G1889" s="47">
        <f t="shared" ref="G1889" ca="1" si="3873">VLOOKUP(INDIRECT(CHAR(39)&amp;$A1889&amp;CHAR(39)&amp;"!r2c"&amp;$C1889,0),variables,2,0)</f>
        <v>10703</v>
      </c>
      <c r="H1889" s="50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2019</v>
      </c>
    </row>
    <row r="1890" spans="1:8" x14ac:dyDescent="0.3">
      <c r="A1890" s="47" t="s">
        <v>297</v>
      </c>
      <c r="B1890" s="47">
        <f t="shared" si="3871"/>
        <v>19</v>
      </c>
      <c r="C1890" s="47">
        <f t="shared" si="3751"/>
        <v>4</v>
      </c>
      <c r="E1890" s="47">
        <f t="shared" ref="E1890" si="3874">plan_id</f>
        <v>25</v>
      </c>
      <c r="F1890" s="47">
        <f t="shared" ca="1" si="3755"/>
        <v>2016</v>
      </c>
      <c r="G1890" s="47">
        <f t="shared" ref="G1890" ca="1" si="3875">VLOOKUP(INDIRECT(CHAR(39)&amp;$A1890&amp;CHAR(39)&amp;"!r2c"&amp;$C1890,0),variables,2,0)</f>
        <v>10845</v>
      </c>
      <c r="H1890" s="50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Conduent Human Resource Services</v>
      </c>
    </row>
    <row r="1891" spans="1:8" x14ac:dyDescent="0.3">
      <c r="A1891" s="47" t="s">
        <v>297</v>
      </c>
      <c r="B1891" s="47">
        <f t="shared" si="3871"/>
        <v>19</v>
      </c>
      <c r="C1891" s="47">
        <f t="shared" si="3751"/>
        <v>5</v>
      </c>
      <c r="E1891" s="47">
        <f t="shared" ref="E1891" si="3876">plan_id</f>
        <v>25</v>
      </c>
      <c r="F1891" s="47">
        <f t="shared" ca="1" si="3755"/>
        <v>2016</v>
      </c>
      <c r="G1891" s="47">
        <f t="shared" ref="G1891" ca="1" si="3877">VLOOKUP(INDIRECT(CHAR(39)&amp;$A1891&amp;CHAR(39)&amp;"!r2c"&amp;$C1891,0),variables,2,0)</f>
        <v>10924</v>
      </c>
      <c r="H1891" s="50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6.7799999999999999E-2</v>
      </c>
    </row>
    <row r="1892" spans="1:8" x14ac:dyDescent="0.3">
      <c r="A1892" s="47" t="s">
        <v>297</v>
      </c>
      <c r="B1892" s="47">
        <f t="shared" si="3871"/>
        <v>19</v>
      </c>
      <c r="C1892" s="47">
        <f t="shared" si="3751"/>
        <v>6</v>
      </c>
      <c r="E1892" s="47">
        <f t="shared" ref="E1892" si="3878">plan_id</f>
        <v>25</v>
      </c>
      <c r="F1892" s="47">
        <f t="shared" ca="1" si="3755"/>
        <v>2016</v>
      </c>
      <c r="G1892" s="47">
        <f t="shared" ref="G1892" ca="1" si="3879">VLOOKUP(INDIRECT(CHAR(39)&amp;$A1892&amp;CHAR(39)&amp;"!r2c"&amp;$C1892,0),variables,2,0)</f>
        <v>10925</v>
      </c>
      <c r="H1892" s="50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3.5499999999999997E-2</v>
      </c>
    </row>
    <row r="1893" spans="1:8" x14ac:dyDescent="0.3">
      <c r="A1893" s="47" t="s">
        <v>297</v>
      </c>
      <c r="B1893" s="47">
        <f t="shared" si="3871"/>
        <v>19</v>
      </c>
      <c r="C1893" s="47">
        <f t="shared" si="3751"/>
        <v>7</v>
      </c>
      <c r="E1893" s="47">
        <f t="shared" ref="E1893" si="3880">plan_id</f>
        <v>25</v>
      </c>
      <c r="F1893" s="47">
        <f t="shared" ca="1" si="3755"/>
        <v>2016</v>
      </c>
      <c r="G1893" s="47">
        <f t="shared" ref="G1893" ca="1" si="3881">VLOOKUP(INDIRECT(CHAR(39)&amp;$A1893&amp;CHAR(39)&amp;"!r2c"&amp;$C1893,0),variables,2,0)</f>
        <v>10926</v>
      </c>
      <c r="H1893" s="50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3.2300000000000002E-2</v>
      </c>
    </row>
    <row r="1894" spans="1:8" x14ac:dyDescent="0.3">
      <c r="A1894" s="47" t="s">
        <v>297</v>
      </c>
      <c r="B1894" s="47">
        <f t="shared" si="3871"/>
        <v>19</v>
      </c>
      <c r="C1894" s="47">
        <f t="shared" si="3751"/>
        <v>8</v>
      </c>
      <c r="E1894" s="47">
        <f t="shared" ref="E1894" si="3882">plan_id</f>
        <v>25</v>
      </c>
      <c r="F1894" s="47">
        <f t="shared" ca="1" si="3755"/>
        <v>2016</v>
      </c>
      <c r="G1894" s="47">
        <f t="shared" ref="G1894" ca="1" si="3883">VLOOKUP(INDIRECT(CHAR(39)&amp;$A1894&amp;CHAR(39)&amp;"!r2c"&amp;$C1894,0),variables,2,0)</f>
        <v>10704</v>
      </c>
      <c r="H1894" s="50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367662000</v>
      </c>
    </row>
    <row r="1895" spans="1:8" x14ac:dyDescent="0.3">
      <c r="A1895" s="47" t="s">
        <v>297</v>
      </c>
      <c r="B1895" s="47">
        <f t="shared" si="3871"/>
        <v>19</v>
      </c>
      <c r="C1895" s="47">
        <f t="shared" ref="C1895:C1958" si="3884">C1804</f>
        <v>9</v>
      </c>
      <c r="E1895" s="47">
        <f t="shared" ref="E1895" si="3885">plan_id</f>
        <v>25</v>
      </c>
      <c r="F1895" s="47">
        <f t="shared" ca="1" si="3755"/>
        <v>2016</v>
      </c>
      <c r="G1895" s="47">
        <f t="shared" ref="G1895" ca="1" si="3886">VLOOKUP(INDIRECT(CHAR(39)&amp;$A1895&amp;CHAR(39)&amp;"!r2c"&amp;$C1895,0),variables,2,0)</f>
        <v>10928</v>
      </c>
      <c r="H1895" s="50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0.15160000000000001</v>
      </c>
    </row>
    <row r="1896" spans="1:8" x14ac:dyDescent="0.3">
      <c r="A1896" s="47" t="s">
        <v>297</v>
      </c>
      <c r="B1896" s="47">
        <f t="shared" si="3871"/>
        <v>19</v>
      </c>
      <c r="C1896" s="47">
        <f t="shared" si="3884"/>
        <v>10</v>
      </c>
      <c r="E1896" s="47">
        <f t="shared" ref="E1896" si="3887">plan_id</f>
        <v>25</v>
      </c>
      <c r="F1896" s="47">
        <f t="shared" ca="1" si="3755"/>
        <v>2016</v>
      </c>
      <c r="G1896" s="47">
        <f t="shared" ref="G1896" ca="1" si="3888">VLOOKUP(INDIRECT(CHAR(39)&amp;$A1896&amp;CHAR(39)&amp;"!r2c"&amp;$C1896,0),variables,2,0)</f>
        <v>10929</v>
      </c>
      <c r="H1896" s="50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0.15160000000000001</v>
      </c>
    </row>
    <row r="1897" spans="1:8" x14ac:dyDescent="0.3">
      <c r="A1897" s="47" t="s">
        <v>297</v>
      </c>
      <c r="B1897" s="47">
        <f t="shared" si="3871"/>
        <v>19</v>
      </c>
      <c r="C1897" s="47">
        <f t="shared" si="3884"/>
        <v>11</v>
      </c>
      <c r="E1897" s="47">
        <f t="shared" ref="E1897" si="3889">plan_id</f>
        <v>25</v>
      </c>
      <c r="F1897" s="47">
        <f t="shared" ca="1" si="3755"/>
        <v>2016</v>
      </c>
      <c r="G1897" s="47">
        <f t="shared" ref="G1897" ca="1" si="3890">VLOOKUP(INDIRECT(CHAR(39)&amp;$A1897&amp;CHAR(39)&amp;"!r2c"&amp;$C1897,0),variables,2,0)</f>
        <v>10930</v>
      </c>
      <c r="H1897" s="50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3">
      <c r="A1898" s="47" t="s">
        <v>297</v>
      </c>
      <c r="B1898" s="47">
        <f t="shared" si="3871"/>
        <v>19</v>
      </c>
      <c r="C1898" s="47">
        <f t="shared" si="3884"/>
        <v>12</v>
      </c>
      <c r="E1898" s="47">
        <f t="shared" ref="E1898" si="3891">plan_id</f>
        <v>25</v>
      </c>
      <c r="F1898" s="47">
        <f t="shared" ca="1" si="3755"/>
        <v>2016</v>
      </c>
      <c r="G1898" s="47">
        <f t="shared" ref="G1898" ca="1" si="3892">VLOOKUP(INDIRECT(CHAR(39)&amp;$A1898&amp;CHAR(39)&amp;"!r2c"&amp;$C1898,0),variables,2,0)</f>
        <v>10705</v>
      </c>
      <c r="H1898" s="50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96024000</v>
      </c>
    </row>
    <row r="1899" spans="1:8" x14ac:dyDescent="0.3">
      <c r="A1899" s="47" t="s">
        <v>297</v>
      </c>
      <c r="B1899" s="47">
        <f t="shared" si="3871"/>
        <v>19</v>
      </c>
      <c r="C1899" s="47">
        <f t="shared" si="3884"/>
        <v>13</v>
      </c>
      <c r="E1899" s="47">
        <f t="shared" ref="E1899" si="3893">plan_id</f>
        <v>25</v>
      </c>
      <c r="F1899" s="47">
        <f t="shared" ca="1" si="3755"/>
        <v>2016</v>
      </c>
      <c r="G1899" s="47">
        <f t="shared" ref="G1899" ca="1" si="3894">VLOOKUP(INDIRECT(CHAR(39)&amp;$A1899&amp;CHAR(39)&amp;"!r2c"&amp;$C1899,0),variables,2,0)</f>
        <v>10842</v>
      </c>
      <c r="H1899" s="50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</row>
    <row r="1900" spans="1:8" x14ac:dyDescent="0.3">
      <c r="A1900" s="47" t="s">
        <v>297</v>
      </c>
      <c r="B1900" s="47">
        <f t="shared" si="3871"/>
        <v>19</v>
      </c>
      <c r="C1900" s="47">
        <f t="shared" si="3884"/>
        <v>14</v>
      </c>
      <c r="E1900" s="47">
        <f t="shared" ref="E1900" si="3895">plan_id</f>
        <v>25</v>
      </c>
      <c r="F1900" s="47">
        <f t="shared" ca="1" si="3755"/>
        <v>2016</v>
      </c>
      <c r="G1900" s="47">
        <f t="shared" ref="G1900" ca="1" si="3896">VLOOKUP(INDIRECT(CHAR(39)&amp;$A1900&amp;CHAR(39)&amp;"!r2c"&amp;$C1900,0),variables,2,0)</f>
        <v>10843</v>
      </c>
      <c r="H1900" s="50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</row>
    <row r="1901" spans="1:8" x14ac:dyDescent="0.3">
      <c r="A1901" s="47" t="s">
        <v>297</v>
      </c>
      <c r="B1901" s="47">
        <f t="shared" si="3871"/>
        <v>19</v>
      </c>
      <c r="C1901" s="47">
        <f t="shared" si="3884"/>
        <v>15</v>
      </c>
      <c r="E1901" s="47">
        <f t="shared" ref="E1901" si="3897">plan_id</f>
        <v>25</v>
      </c>
      <c r="F1901" s="47">
        <f t="shared" ca="1" si="3755"/>
        <v>2016</v>
      </c>
      <c r="G1901" s="47">
        <f t="shared" ref="G1901" ca="1" si="3898">VLOOKUP(INDIRECT(CHAR(39)&amp;$A1901&amp;CHAR(39)&amp;"!r2c"&amp;$C1901,0),variables,2,0)</f>
        <v>10931</v>
      </c>
      <c r="H1901" s="50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4.9399999999999999E-2</v>
      </c>
    </row>
    <row r="1902" spans="1:8" x14ac:dyDescent="0.3">
      <c r="A1902" s="47" t="s">
        <v>297</v>
      </c>
      <c r="B1902" s="47">
        <f t="shared" si="3871"/>
        <v>19</v>
      </c>
      <c r="C1902" s="47">
        <f t="shared" si="3884"/>
        <v>16</v>
      </c>
      <c r="E1902" s="47">
        <f t="shared" ref="E1902" si="3899">plan_id</f>
        <v>25</v>
      </c>
      <c r="F1902" s="47">
        <f t="shared" ca="1" si="3755"/>
        <v>2016</v>
      </c>
      <c r="G1902" s="47">
        <f t="shared" ref="G1902" ca="1" si="3900">VLOOKUP(INDIRECT(CHAR(39)&amp;$A1902&amp;CHAR(39)&amp;"!r2c"&amp;$C1902,0),variables,2,0)</f>
        <v>10932</v>
      </c>
      <c r="H1902" s="50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3">
      <c r="A1903" s="47" t="s">
        <v>297</v>
      </c>
      <c r="B1903" s="47">
        <f t="shared" si="3871"/>
        <v>19</v>
      </c>
      <c r="C1903" s="47">
        <f t="shared" si="3884"/>
        <v>17</v>
      </c>
      <c r="E1903" s="47">
        <f t="shared" ref="E1903" si="3901">plan_id</f>
        <v>25</v>
      </c>
      <c r="F1903" s="47">
        <f t="shared" ca="1" si="3755"/>
        <v>2016</v>
      </c>
      <c r="G1903" s="47">
        <f t="shared" ref="G1903" ca="1" si="3902">VLOOKUP(INDIRECT(CHAR(39)&amp;$A1903&amp;CHAR(39)&amp;"!r2c"&amp;$C1903,0),variables,2,0)</f>
        <v>10933</v>
      </c>
      <c r="H1903" s="50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0.18709999999999999</v>
      </c>
    </row>
    <row r="1904" spans="1:8" x14ac:dyDescent="0.3">
      <c r="A1904" s="47" t="s">
        <v>297</v>
      </c>
      <c r="B1904" s="47">
        <f t="shared" si="3871"/>
        <v>19</v>
      </c>
      <c r="C1904" s="47">
        <f t="shared" si="3884"/>
        <v>18</v>
      </c>
      <c r="E1904" s="47">
        <f t="shared" ref="E1904" si="3903">plan_id</f>
        <v>25</v>
      </c>
      <c r="F1904" s="47">
        <f t="shared" ca="1" si="3755"/>
        <v>2016</v>
      </c>
      <c r="G1904" s="47">
        <f t="shared" ref="G1904" ca="1" si="3904">VLOOKUP(INDIRECT(CHAR(39)&amp;$A1904&amp;CHAR(39)&amp;"!r2c"&amp;$C1904,0),variables,2,0)</f>
        <v>10934</v>
      </c>
      <c r="H1904" s="50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3.2300000000000002E-2</v>
      </c>
    </row>
    <row r="1905" spans="1:8" x14ac:dyDescent="0.3">
      <c r="A1905" s="47" t="s">
        <v>297</v>
      </c>
      <c r="B1905" s="47">
        <f t="shared" si="3871"/>
        <v>19</v>
      </c>
      <c r="C1905" s="47">
        <f t="shared" si="3884"/>
        <v>19</v>
      </c>
      <c r="E1905" s="47">
        <f t="shared" ref="E1905" si="3905">plan_id</f>
        <v>25</v>
      </c>
      <c r="F1905" s="47">
        <f t="shared" ca="1" si="3755"/>
        <v>2016</v>
      </c>
      <c r="G1905" s="47">
        <f t="shared" ref="G1905" ca="1" si="3906">VLOOKUP(INDIRECT(CHAR(39)&amp;$A1905&amp;CHAR(39)&amp;"!r2c"&amp;$C1905,0),variables,2,0)</f>
        <v>10935</v>
      </c>
      <c r="H1905" s="50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</row>
    <row r="1906" spans="1:8" x14ac:dyDescent="0.3">
      <c r="A1906" s="47" t="s">
        <v>297</v>
      </c>
      <c r="B1906" s="47">
        <f t="shared" si="3871"/>
        <v>19</v>
      </c>
      <c r="C1906" s="47">
        <f t="shared" si="3884"/>
        <v>20</v>
      </c>
      <c r="E1906" s="47">
        <f t="shared" ref="E1906" si="3907">plan_id</f>
        <v>25</v>
      </c>
      <c r="F1906" s="47">
        <f t="shared" ca="1" si="3755"/>
        <v>2016</v>
      </c>
      <c r="G1906" s="47">
        <f t="shared" ref="G1906" ca="1" si="3908">VLOOKUP(INDIRECT(CHAR(39)&amp;$A1906&amp;CHAR(39)&amp;"!r2c"&amp;$C1906,0),variables,2,0)</f>
        <v>10937</v>
      </c>
      <c r="H1906" s="50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3">
      <c r="A1907" s="47" t="s">
        <v>297</v>
      </c>
      <c r="B1907" s="47">
        <f t="shared" si="3871"/>
        <v>19</v>
      </c>
      <c r="C1907" s="47">
        <f t="shared" si="3884"/>
        <v>21</v>
      </c>
      <c r="E1907" s="47">
        <f t="shared" ref="E1907" si="3909">plan_id</f>
        <v>25</v>
      </c>
      <c r="F1907" s="47">
        <f t="shared" ca="1" si="3755"/>
        <v>2016</v>
      </c>
      <c r="G1907" s="47">
        <f t="shared" ref="G1907" ca="1" si="3910">VLOOKUP(INDIRECT(CHAR(39)&amp;$A1907&amp;CHAR(39)&amp;"!r2c"&amp;$C1907,0),variables,2,0)</f>
        <v>10938</v>
      </c>
      <c r="H1907" s="50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3">
      <c r="A1908" s="47" t="s">
        <v>297</v>
      </c>
      <c r="B1908" s="47">
        <f t="shared" si="3871"/>
        <v>19</v>
      </c>
      <c r="C1908" s="47">
        <f t="shared" si="3884"/>
        <v>22</v>
      </c>
      <c r="E1908" s="47">
        <f t="shared" ref="E1908" si="3911">plan_id</f>
        <v>25</v>
      </c>
      <c r="F1908" s="47">
        <f t="shared" ca="1" si="3755"/>
        <v>2016</v>
      </c>
      <c r="G1908" s="47">
        <f t="shared" ref="G1908" ca="1" si="3912">VLOOKUP(INDIRECT(CHAR(39)&amp;$A1908&amp;CHAR(39)&amp;"!r2c"&amp;$C1908,0),variables,2,0)</f>
        <v>11007</v>
      </c>
      <c r="H1908" s="50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Police/Fire members- 2% for 10 years, 2.5% for over 10 years ; Others-  2% for 10 years, 2.25% for next 10 years, and 2.5% for service earned on/after 07/01/86. All service before that at 2%.</v>
      </c>
    </row>
    <row r="1909" spans="1:8" x14ac:dyDescent="0.3">
      <c r="A1909" s="47" t="s">
        <v>297</v>
      </c>
      <c r="B1909" s="47">
        <f t="shared" si="3871"/>
        <v>19</v>
      </c>
      <c r="C1909" s="47">
        <f t="shared" si="3884"/>
        <v>23</v>
      </c>
      <c r="E1909" s="47">
        <f t="shared" ref="E1909" si="3913">plan_id</f>
        <v>25</v>
      </c>
      <c r="F1909" s="47">
        <f t="shared" ca="1" si="3755"/>
        <v>2016</v>
      </c>
      <c r="G1909" s="47">
        <f t="shared" ref="G1909" ca="1" si="3914">VLOOKUP(INDIRECT(CHAR(39)&amp;$A1909&amp;CHAR(39)&amp;"!r2c"&amp;$C1909,0),variables,2,0)</f>
        <v>10941</v>
      </c>
      <c r="H1909" s="50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Yes</v>
      </c>
    </row>
    <row r="1910" spans="1:8" x14ac:dyDescent="0.3">
      <c r="A1910" s="47" t="s">
        <v>297</v>
      </c>
      <c r="B1910" s="47">
        <f t="shared" si="3871"/>
        <v>19</v>
      </c>
      <c r="C1910" s="47">
        <f t="shared" si="3884"/>
        <v>24</v>
      </c>
      <c r="E1910" s="47">
        <f t="shared" ref="E1910" si="3915">plan_id</f>
        <v>25</v>
      </c>
      <c r="F1910" s="47">
        <f t="shared" ca="1" si="3755"/>
        <v>2016</v>
      </c>
      <c r="G1910" s="47">
        <f t="shared" ref="G1910" ca="1" si="3916">VLOOKUP(INDIRECT(CHAR(39)&amp;$A1910&amp;CHAR(39)&amp;"!r2c"&amp;$C1910,0),variables,2,0)</f>
        <v>10942</v>
      </c>
      <c r="H1910" s="50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0</v>
      </c>
    </row>
    <row r="1911" spans="1:8" x14ac:dyDescent="0.3">
      <c r="A1911" s="47" t="s">
        <v>297</v>
      </c>
      <c r="B1911" s="47">
        <f t="shared" si="3871"/>
        <v>19</v>
      </c>
      <c r="C1911" s="47">
        <f t="shared" si="3884"/>
        <v>25</v>
      </c>
      <c r="E1911" s="47">
        <f t="shared" ref="E1911" si="3917">plan_id</f>
        <v>25</v>
      </c>
      <c r="F1911" s="47">
        <f t="shared" ca="1" si="3755"/>
        <v>2016</v>
      </c>
      <c r="G1911" s="47">
        <f t="shared" ref="G1911" ca="1" si="3918">VLOOKUP(INDIRECT(CHAR(39)&amp;$A1911&amp;CHAR(39)&amp;"!r2c"&amp;$C1911,0),variables,2,0)</f>
        <v>10701</v>
      </c>
      <c r="H1911" s="50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0</v>
      </c>
    </row>
    <row r="1912" spans="1:8" x14ac:dyDescent="0.3">
      <c r="A1912" s="47" t="s">
        <v>297</v>
      </c>
      <c r="B1912" s="47">
        <f t="shared" si="3871"/>
        <v>19</v>
      </c>
      <c r="C1912" s="47">
        <f t="shared" si="3884"/>
        <v>26</v>
      </c>
      <c r="E1912" s="47">
        <f t="shared" ref="E1912" si="3919">plan_id</f>
        <v>25</v>
      </c>
      <c r="F1912" s="47">
        <f t="shared" ca="1" si="3755"/>
        <v>2016</v>
      </c>
      <c r="G1912" s="47">
        <f t="shared" ref="G1912" ca="1" si="3920">VLOOKUP(INDIRECT(CHAR(39)&amp;$A1912&amp;CHAR(39)&amp;"!r2c"&amp;$C1912,0),variables,2,0)</f>
        <v>10702</v>
      </c>
      <c r="H1912" s="50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3">
      <c r="A1913" s="47" t="s">
        <v>297</v>
      </c>
      <c r="B1913" s="47">
        <f t="shared" si="3871"/>
        <v>19</v>
      </c>
      <c r="C1913" s="47">
        <f t="shared" si="3884"/>
        <v>27</v>
      </c>
      <c r="E1913" s="47">
        <f t="shared" ref="E1913" si="3921">plan_id</f>
        <v>25</v>
      </c>
      <c r="F1913" s="47">
        <f t="shared" ca="1" si="3755"/>
        <v>2016</v>
      </c>
      <c r="G1913" s="47">
        <f t="shared" ref="G1913" ca="1" si="3922">VLOOKUP(INDIRECT(CHAR(39)&amp;$A1913&amp;CHAR(39)&amp;"!r2c"&amp;$C1913,0),variables,2,0)</f>
        <v>10943</v>
      </c>
      <c r="H1913" s="50" t="str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 xml:space="preserve">Higher of 10% of base benefits or $50 </v>
      </c>
    </row>
    <row r="1914" spans="1:8" x14ac:dyDescent="0.3">
      <c r="A1914" s="47" t="s">
        <v>297</v>
      </c>
      <c r="B1914" s="47">
        <f t="shared" si="3871"/>
        <v>19</v>
      </c>
      <c r="C1914" s="47">
        <f t="shared" si="3884"/>
        <v>28</v>
      </c>
      <c r="E1914" s="47">
        <f t="shared" ref="E1914" si="3923">plan_id</f>
        <v>25</v>
      </c>
      <c r="F1914" s="47">
        <f t="shared" ca="1" si="3755"/>
        <v>2016</v>
      </c>
      <c r="G1914" s="47">
        <f t="shared" ref="G1914" ca="1" si="3924">VLOOKUP(INDIRECT(CHAR(39)&amp;$A1914&amp;CHAR(39)&amp;"!r2c"&amp;$C1914,0),variables,2,0)</f>
        <v>10944</v>
      </c>
      <c r="H1914" s="50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x14ac:dyDescent="0.3">
      <c r="A1915" s="47" t="s">
        <v>297</v>
      </c>
      <c r="B1915" s="47">
        <f t="shared" si="3871"/>
        <v>19</v>
      </c>
      <c r="C1915" s="47">
        <f t="shared" si="3884"/>
        <v>29</v>
      </c>
      <c r="E1915" s="47">
        <f t="shared" ref="E1915" si="3925">plan_id</f>
        <v>25</v>
      </c>
      <c r="F1915" s="47">
        <f t="shared" ca="1" si="3755"/>
        <v>2016</v>
      </c>
      <c r="G1915" s="47">
        <f t="shared" ref="G1915" ca="1" si="3926">VLOOKUP(INDIRECT(CHAR(39)&amp;$A1915&amp;CHAR(39)&amp;"!r2c"&amp;$C1915,0),variables,2,0)</f>
        <v>10945</v>
      </c>
      <c r="H1915" s="50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3">
      <c r="A1916" s="47" t="s">
        <v>297</v>
      </c>
      <c r="B1916" s="47">
        <f t="shared" si="3871"/>
        <v>19</v>
      </c>
      <c r="C1916" s="47">
        <f t="shared" si="3884"/>
        <v>30</v>
      </c>
      <c r="E1916" s="47">
        <f t="shared" ref="E1916" si="3927">plan_id</f>
        <v>25</v>
      </c>
      <c r="F1916" s="47">
        <f t="shared" ca="1" si="3755"/>
        <v>2016</v>
      </c>
      <c r="G1916" s="47">
        <f t="shared" ref="G1916" ca="1" si="3928">VLOOKUP(INDIRECT(CHAR(39)&amp;$A1916&amp;CHAR(39)&amp;"!r2c"&amp;$C1916,0),variables,2,0)</f>
        <v>10947</v>
      </c>
      <c r="H1916" s="50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</row>
    <row r="1917" spans="1:8" x14ac:dyDescent="0.3">
      <c r="A1917" s="47" t="s">
        <v>297</v>
      </c>
      <c r="B1917" s="47">
        <f t="shared" si="3871"/>
        <v>19</v>
      </c>
      <c r="C1917" s="47">
        <f t="shared" si="3884"/>
        <v>31</v>
      </c>
      <c r="E1917" s="47">
        <f t="shared" ref="E1917" si="3929">plan_id</f>
        <v>25</v>
      </c>
      <c r="F1917" s="47">
        <f t="shared" ca="1" si="3755"/>
        <v>2016</v>
      </c>
      <c r="G1917" s="47">
        <f t="shared" ref="G1917" ca="1" si="3930">VLOOKUP(INDIRECT(CHAR(39)&amp;$A1917&amp;CHAR(39)&amp;"!r2c"&amp;$C1917,0),variables,2,0)</f>
        <v>10948</v>
      </c>
      <c r="H1917" s="50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Yes</v>
      </c>
    </row>
    <row r="1918" spans="1:8" x14ac:dyDescent="0.3">
      <c r="A1918" s="47" t="s">
        <v>297</v>
      </c>
      <c r="B1918" s="47">
        <f t="shared" si="3871"/>
        <v>19</v>
      </c>
      <c r="C1918" s="47">
        <f t="shared" si="3884"/>
        <v>32</v>
      </c>
      <c r="E1918" s="47">
        <f t="shared" ref="E1918" si="3931">plan_id</f>
        <v>25</v>
      </c>
      <c r="F1918" s="47">
        <f t="shared" ca="1" si="3755"/>
        <v>2016</v>
      </c>
      <c r="G1918" s="47">
        <f t="shared" ref="G1918" ca="1" si="3932">VLOOKUP(INDIRECT(CHAR(39)&amp;$A1918&amp;CHAR(39)&amp;"!r2c"&amp;$C1918,0),variables,2,0)</f>
        <v>10949</v>
      </c>
      <c r="H1918" s="50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3">
      <c r="A1919" s="47" t="s">
        <v>297</v>
      </c>
      <c r="B1919" s="47">
        <f t="shared" si="3871"/>
        <v>19</v>
      </c>
      <c r="C1919" s="47">
        <f t="shared" si="3884"/>
        <v>33</v>
      </c>
      <c r="E1919" s="47">
        <f t="shared" ref="E1919" si="3933">plan_id</f>
        <v>25</v>
      </c>
      <c r="F1919" s="47">
        <f t="shared" ca="1" si="3755"/>
        <v>2016</v>
      </c>
      <c r="G1919" s="47">
        <f t="shared" ref="G1919" ca="1" si="3934">VLOOKUP(INDIRECT(CHAR(39)&amp;$A1919&amp;CHAR(39)&amp;"!r2c"&amp;$C1919,0),variables,2,0)</f>
        <v>10951</v>
      </c>
      <c r="H1919" s="50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</row>
    <row r="1920" spans="1:8" x14ac:dyDescent="0.3">
      <c r="A1920" s="47" t="s">
        <v>297</v>
      </c>
      <c r="B1920" s="47">
        <f t="shared" si="3871"/>
        <v>19</v>
      </c>
      <c r="C1920" s="47">
        <f t="shared" si="3884"/>
        <v>34</v>
      </c>
      <c r="E1920" s="47">
        <f t="shared" ref="E1920" si="3935">plan_id</f>
        <v>25</v>
      </c>
      <c r="F1920" s="47">
        <f t="shared" ca="1" si="3755"/>
        <v>2016</v>
      </c>
      <c r="G1920" s="47">
        <f t="shared" ref="G1920" ca="1" si="3936">VLOOKUP(INDIRECT(CHAR(39)&amp;$A1920&amp;CHAR(39)&amp;"!r2c"&amp;$C1920,0),variables,2,0)</f>
        <v>10950</v>
      </c>
      <c r="H1920" s="50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Yes</v>
      </c>
    </row>
    <row r="1921" spans="1:8" x14ac:dyDescent="0.3">
      <c r="A1921" s="47" t="s">
        <v>297</v>
      </c>
      <c r="B1921" s="47">
        <f t="shared" si="3871"/>
        <v>19</v>
      </c>
      <c r="C1921" s="47">
        <f t="shared" si="3884"/>
        <v>35</v>
      </c>
      <c r="E1921" s="47">
        <f t="shared" ref="E1921" si="3937">plan_id</f>
        <v>25</v>
      </c>
      <c r="F1921" s="47">
        <f t="shared" ca="1" si="3755"/>
        <v>2016</v>
      </c>
      <c r="G1921" s="47">
        <f t="shared" ref="G1921" ca="1" si="3938">VLOOKUP(INDIRECT(CHAR(39)&amp;$A1921&amp;CHAR(39)&amp;"!r2c"&amp;$C1921,0),variables,2,0)</f>
        <v>10954</v>
      </c>
      <c r="H1921" s="50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3.1199999999999999E-2</v>
      </c>
    </row>
    <row r="1922" spans="1:8" x14ac:dyDescent="0.3">
      <c r="A1922" s="47" t="s">
        <v>297</v>
      </c>
      <c r="B1922" s="47">
        <f t="shared" si="3871"/>
        <v>19</v>
      </c>
      <c r="C1922" s="47">
        <f t="shared" si="3884"/>
        <v>36</v>
      </c>
      <c r="E1922" s="47">
        <f t="shared" ref="E1922" si="3939">plan_id</f>
        <v>25</v>
      </c>
      <c r="F1922" s="47">
        <f t="shared" ca="1" si="3755"/>
        <v>2016</v>
      </c>
      <c r="G1922" s="47">
        <f t="shared" ref="G1922" ca="1" si="3940">VLOOKUP(INDIRECT(CHAR(39)&amp;$A1922&amp;CHAR(39)&amp;"!r2c"&amp;$C1922,0),variables,2,0)</f>
        <v>10955</v>
      </c>
      <c r="H1922" s="50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0.08</v>
      </c>
    </row>
    <row r="1923" spans="1:8" x14ac:dyDescent="0.3">
      <c r="A1923" s="47" t="s">
        <v>297</v>
      </c>
      <c r="B1923" s="47">
        <f t="shared" si="3871"/>
        <v>19</v>
      </c>
      <c r="C1923" s="47">
        <f t="shared" si="3884"/>
        <v>37</v>
      </c>
      <c r="E1923" s="47">
        <f t="shared" ref="E1923" si="3941">plan_id</f>
        <v>25</v>
      </c>
      <c r="F1923" s="47">
        <f t="shared" ca="1" si="3755"/>
        <v>2016</v>
      </c>
      <c r="G1923" s="47">
        <f t="shared" ref="G1923" ca="1" si="3942">VLOOKUP(INDIRECT(CHAR(39)&amp;$A1923&amp;CHAR(39)&amp;"!r2c"&amp;$C1923,0),variables,2,0)</f>
        <v>10956</v>
      </c>
      <c r="H1923" s="50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3.6200000000000003E-2</v>
      </c>
    </row>
    <row r="1924" spans="1:8" x14ac:dyDescent="0.3">
      <c r="A1924" s="47" t="s">
        <v>297</v>
      </c>
      <c r="B1924" s="47">
        <f t="shared" si="3871"/>
        <v>19</v>
      </c>
      <c r="C1924" s="47">
        <f t="shared" si="3884"/>
        <v>38</v>
      </c>
      <c r="E1924" s="47">
        <f t="shared" ref="E1924" si="3943">plan_id</f>
        <v>25</v>
      </c>
      <c r="F1924" s="47">
        <f t="shared" ca="1" si="3755"/>
        <v>2016</v>
      </c>
      <c r="G1924" s="47">
        <f t="shared" ref="G1924" ca="1" si="3944">VLOOKUP(INDIRECT(CHAR(39)&amp;$A1924&amp;CHAR(39)&amp;"!r2c"&amp;$C1924,0),variables,2,0)</f>
        <v>10959</v>
      </c>
      <c r="H1924" s="50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Peace Officer/Firefighter: Merit – 2.75%/yr for the first 4 yrs of employment, 0.5% @ 7 yrs &amp; thereafter; Productivity – 0.5%/yr; Others: Merit grading down – 6%/yr to 2% after 5 yrs; &gt;6 yrs of service - 1.5% to 0%; Productivity – 0.5%/yr</v>
      </c>
    </row>
    <row r="1925" spans="1:8" x14ac:dyDescent="0.3">
      <c r="A1925" s="47" t="s">
        <v>297</v>
      </c>
      <c r="B1925" s="47">
        <f t="shared" si="3871"/>
        <v>19</v>
      </c>
      <c r="C1925" s="47">
        <f t="shared" si="3884"/>
        <v>39</v>
      </c>
      <c r="E1925" s="47">
        <f t="shared" ref="E1925" si="3945">plan_id</f>
        <v>25</v>
      </c>
      <c r="F1925" s="47">
        <f t="shared" ca="1" si="3755"/>
        <v>2016</v>
      </c>
      <c r="G1925" s="47">
        <f t="shared" ref="G1925" ca="1" si="3946">VLOOKUP(INDIRECT(CHAR(39)&amp;$A1925&amp;CHAR(39)&amp;"!r2c"&amp;$C1925,0),variables,2,0)</f>
        <v>10962</v>
      </c>
      <c r="H1925" s="50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 no.101 &amp; 102</v>
      </c>
    </row>
    <row r="1926" spans="1:8" x14ac:dyDescent="0.3">
      <c r="A1926" s="47" t="s">
        <v>297</v>
      </c>
      <c r="B1926" s="47">
        <f t="shared" si="3871"/>
        <v>19</v>
      </c>
      <c r="C1926" s="47">
        <f t="shared" si="3884"/>
        <v>40</v>
      </c>
      <c r="E1926" s="47">
        <f t="shared" ref="E1926" si="3947">plan_id</f>
        <v>25</v>
      </c>
      <c r="F1926" s="47">
        <f t="shared" ca="1" si="3755"/>
        <v>2016</v>
      </c>
      <c r="G1926" s="47">
        <f t="shared" ref="G1926" ca="1" si="3948">VLOOKUP(INDIRECT(CHAR(39)&amp;$A1926&amp;CHAR(39)&amp;"!r2c"&amp;$C1926,0),variables,2,0)</f>
        <v>10964</v>
      </c>
      <c r="H1926" s="50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 no.105 &amp; 106</v>
      </c>
    </row>
    <row r="1927" spans="1:8" x14ac:dyDescent="0.3">
      <c r="A1927" s="47" t="s">
        <v>297</v>
      </c>
      <c r="B1927" s="47">
        <f t="shared" si="3871"/>
        <v>19</v>
      </c>
      <c r="C1927" s="47">
        <f t="shared" si="3884"/>
        <v>41</v>
      </c>
      <c r="E1927" s="47">
        <f t="shared" ref="E1927" si="3949">plan_id</f>
        <v>25</v>
      </c>
      <c r="F1927" s="47">
        <f t="shared" ca="1" si="3755"/>
        <v>2016</v>
      </c>
      <c r="G1927" s="47">
        <f t="shared" ref="G1927" ca="1" si="3950">VLOOKUP(INDIRECT(CHAR(39)&amp;$A1927&amp;CHAR(39)&amp;"!r2c"&amp;$C1927,0),variables,2,0)</f>
        <v>10967</v>
      </c>
      <c r="H1927" s="50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RP-2000 Table</v>
      </c>
    </row>
    <row r="1928" spans="1:8" x14ac:dyDescent="0.3">
      <c r="A1928" s="47" t="s">
        <v>297</v>
      </c>
      <c r="B1928" s="47">
        <f t="shared" si="3871"/>
        <v>19</v>
      </c>
      <c r="C1928" s="47">
        <f t="shared" si="3884"/>
        <v>42</v>
      </c>
      <c r="E1928" s="47">
        <f t="shared" ref="E1928" si="3951">plan_id</f>
        <v>25</v>
      </c>
      <c r="F1928" s="47">
        <f t="shared" ca="1" si="3755"/>
        <v>2016</v>
      </c>
      <c r="G1928" s="47">
        <f t="shared" ref="G1928" ca="1" si="3952">VLOOKUP(INDIRECT(CHAR(39)&amp;$A1928&amp;CHAR(39)&amp;"!r2c"&amp;$C1928,0),variables,2,0)</f>
        <v>10968</v>
      </c>
      <c r="H1928" s="50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2000</v>
      </c>
    </row>
    <row r="1929" spans="1:8" x14ac:dyDescent="0.3">
      <c r="A1929" s="47" t="s">
        <v>297</v>
      </c>
      <c r="B1929" s="47">
        <f t="shared" si="3871"/>
        <v>19</v>
      </c>
      <c r="C1929" s="47">
        <f t="shared" si="3884"/>
        <v>43</v>
      </c>
      <c r="E1929" s="47">
        <f t="shared" ref="E1929" si="3953">plan_id</f>
        <v>25</v>
      </c>
      <c r="F1929" s="47">
        <f t="shared" ca="1" si="3755"/>
        <v>2016</v>
      </c>
      <c r="G1929" s="47">
        <f t="shared" ref="G1929" ca="1" si="3954">VLOOKUP(INDIRECT(CHAR(39)&amp;$A1929&amp;CHAR(39)&amp;"!r2c"&amp;$C1929,0),variables,2,0)</f>
        <v>10969</v>
      </c>
      <c r="H1929" s="50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2018 with Projection Scale BB</v>
      </c>
    </row>
    <row r="1930" spans="1:8" x14ac:dyDescent="0.3">
      <c r="A1930" s="47" t="s">
        <v>297</v>
      </c>
      <c r="B1930" s="47">
        <f t="shared" si="3871"/>
        <v>19</v>
      </c>
      <c r="C1930" s="47">
        <f t="shared" si="3884"/>
        <v>44</v>
      </c>
      <c r="E1930" s="47">
        <f t="shared" ref="E1930" si="3955">plan_id</f>
        <v>25</v>
      </c>
      <c r="F1930" s="47">
        <f t="shared" ca="1" si="3755"/>
        <v>2016</v>
      </c>
      <c r="G1930" s="47">
        <f t="shared" ref="G1930" ca="1" si="3956">VLOOKUP(INDIRECT(CHAR(39)&amp;$A1930&amp;CHAR(39)&amp;"!r2c"&amp;$C1930,0),variables,2,0)</f>
        <v>10970</v>
      </c>
      <c r="H1930" s="50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</row>
    <row r="1931" spans="1:8" x14ac:dyDescent="0.3">
      <c r="A1931" s="47" t="s">
        <v>297</v>
      </c>
      <c r="B1931" s="47">
        <f t="shared" si="3871"/>
        <v>19</v>
      </c>
      <c r="C1931" s="47">
        <f t="shared" si="3884"/>
        <v>45</v>
      </c>
      <c r="E1931" s="47">
        <f t="shared" ref="E1931" si="3957">plan_id</f>
        <v>25</v>
      </c>
      <c r="F1931" s="47">
        <f t="shared" ca="1" si="3755"/>
        <v>2016</v>
      </c>
      <c r="G1931" s="47">
        <f t="shared" ref="G1931" ca="1" si="3958">VLOOKUP(INDIRECT(CHAR(39)&amp;$A1931&amp;CHAR(39)&amp;"!r2c"&amp;$C1931,0),variables,2,0)</f>
        <v>10971</v>
      </c>
      <c r="H1931" s="50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x14ac:dyDescent="0.3">
      <c r="A1932" s="47" t="s">
        <v>297</v>
      </c>
      <c r="B1932" s="47">
        <f t="shared" si="3871"/>
        <v>19</v>
      </c>
      <c r="C1932" s="47">
        <f t="shared" si="3884"/>
        <v>46</v>
      </c>
      <c r="E1932" s="47">
        <f t="shared" ref="E1932" si="3959">plan_id</f>
        <v>25</v>
      </c>
      <c r="F1932" s="47">
        <f t="shared" ca="1" si="3755"/>
        <v>2016</v>
      </c>
      <c r="G1932" s="47">
        <f t="shared" ref="G1932" ca="1" si="3960">VLOOKUP(INDIRECT(CHAR(39)&amp;$A1932&amp;CHAR(39)&amp;"!r2c"&amp;$C1932,0),variables,2,0)</f>
        <v>10972</v>
      </c>
      <c r="H1932" s="50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Percentage of Pay, Closed</v>
      </c>
    </row>
    <row r="1933" spans="1:8" x14ac:dyDescent="0.3">
      <c r="A1933" s="47" t="s">
        <v>297</v>
      </c>
      <c r="B1933" s="47">
        <f t="shared" si="3871"/>
        <v>19</v>
      </c>
      <c r="C1933" s="47">
        <f t="shared" si="3884"/>
        <v>47</v>
      </c>
      <c r="E1933" s="47">
        <f t="shared" ref="E1933" si="3961">plan_id</f>
        <v>25</v>
      </c>
      <c r="F1933" s="47">
        <f t="shared" ca="1" si="3755"/>
        <v>2016</v>
      </c>
      <c r="G1933" s="47">
        <f t="shared" ref="G1933" ca="1" si="3962">VLOOKUP(INDIRECT(CHAR(39)&amp;$A1933&amp;CHAR(39)&amp;"!r2c"&amp;$C1933,0),variables,2,0)</f>
        <v>10973</v>
      </c>
      <c r="H1933" s="50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23 years</v>
      </c>
    </row>
    <row r="1934" spans="1:8" x14ac:dyDescent="0.3">
      <c r="A1934" s="47" t="s">
        <v>297</v>
      </c>
      <c r="B1934" s="47">
        <f t="shared" si="3871"/>
        <v>19</v>
      </c>
      <c r="C1934" s="47">
        <f t="shared" si="3884"/>
        <v>48</v>
      </c>
      <c r="E1934" s="47">
        <f t="shared" ref="E1934" si="3963">plan_id</f>
        <v>25</v>
      </c>
      <c r="F1934" s="47">
        <f t="shared" ca="1" si="3755"/>
        <v>2016</v>
      </c>
      <c r="G1934" s="47">
        <f t="shared" ref="G1934" ca="1" si="3964">VLOOKUP(INDIRECT(CHAR(39)&amp;$A1934&amp;CHAR(39)&amp;"!r2c"&amp;$C1934,0),variables,2,0)</f>
        <v>10975</v>
      </c>
      <c r="H1934" s="50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EAN</v>
      </c>
    </row>
    <row r="1935" spans="1:8" x14ac:dyDescent="0.3">
      <c r="A1935" s="47" t="s">
        <v>297</v>
      </c>
      <c r="B1935" s="47">
        <f t="shared" si="3871"/>
        <v>19</v>
      </c>
      <c r="C1935" s="47">
        <f t="shared" si="3884"/>
        <v>49</v>
      </c>
      <c r="E1935" s="47">
        <f t="shared" ref="E1935" si="3965">plan_id</f>
        <v>25</v>
      </c>
      <c r="F1935" s="47">
        <f t="shared" ca="1" si="3755"/>
        <v>2016</v>
      </c>
      <c r="G1935" s="47">
        <f t="shared" ref="G1935" ca="1" si="3966">VLOOKUP(INDIRECT(CHAR(39)&amp;$A1935&amp;CHAR(39)&amp;"!r2c"&amp;$C1935,0),variables,2,0)</f>
        <v>10976</v>
      </c>
      <c r="H1935" s="50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0.08</v>
      </c>
    </row>
    <row r="1936" spans="1:8" x14ac:dyDescent="0.3">
      <c r="A1936" s="47" t="s">
        <v>297</v>
      </c>
      <c r="B1936" s="47">
        <f t="shared" si="3871"/>
        <v>19</v>
      </c>
      <c r="C1936" s="47">
        <f t="shared" si="3884"/>
        <v>50</v>
      </c>
      <c r="E1936" s="47">
        <f t="shared" ref="E1936" si="3967">plan_id</f>
        <v>25</v>
      </c>
      <c r="F1936" s="47">
        <f t="shared" ca="1" si="3755"/>
        <v>2016</v>
      </c>
      <c r="G1936" s="47">
        <f t="shared" ref="G1936" ca="1" si="3968">VLOOKUP(INDIRECT(CHAR(39)&amp;$A1936&amp;CHAR(39)&amp;"!r2c"&amp;$C1936,0),variables,2,0)</f>
        <v>10977</v>
      </c>
      <c r="H1936" s="50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x14ac:dyDescent="0.3">
      <c r="A1937" s="47" t="s">
        <v>297</v>
      </c>
      <c r="B1937" s="47">
        <f t="shared" si="3871"/>
        <v>19</v>
      </c>
      <c r="C1937" s="47">
        <f t="shared" si="3884"/>
        <v>51</v>
      </c>
      <c r="E1937" s="47">
        <f t="shared" ref="E1937" si="3969">plan_id</f>
        <v>25</v>
      </c>
      <c r="F1937" s="47">
        <f t="shared" ca="1" si="3755"/>
        <v>2016</v>
      </c>
      <c r="G1937" s="47">
        <f t="shared" ref="G1937" ca="1" si="3970">VLOOKUP(INDIRECT(CHAR(39)&amp;$A1937&amp;CHAR(39)&amp;"!r2c"&amp;$C1937,0),variables,2,0)</f>
        <v>10978</v>
      </c>
      <c r="H1937" s="50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0.08</v>
      </c>
    </row>
    <row r="1938" spans="1:8" x14ac:dyDescent="0.3">
      <c r="A1938" s="47" t="s">
        <v>297</v>
      </c>
      <c r="B1938" s="47">
        <f t="shared" si="3871"/>
        <v>19</v>
      </c>
      <c r="C1938" s="47">
        <f t="shared" si="3884"/>
        <v>52</v>
      </c>
      <c r="E1938" s="47">
        <f t="shared" ref="E1938" si="3971">plan_id</f>
        <v>25</v>
      </c>
      <c r="F1938" s="47">
        <f t="shared" ca="1" si="3755"/>
        <v>2016</v>
      </c>
      <c r="G1938" s="47">
        <f t="shared" ref="G1938" ca="1" si="3972">VLOOKUP(INDIRECT(CHAR(39)&amp;$A1938&amp;CHAR(39)&amp;"!r2c"&amp;$C1938,0),variables,2,0)</f>
        <v>10979</v>
      </c>
      <c r="H1938" s="50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 Years</v>
      </c>
    </row>
    <row r="1939" spans="1:8" x14ac:dyDescent="0.3">
      <c r="A1939" s="47" t="s">
        <v>297</v>
      </c>
      <c r="B1939" s="47">
        <f t="shared" si="3871"/>
        <v>19</v>
      </c>
      <c r="C1939" s="47">
        <f t="shared" si="3884"/>
        <v>53</v>
      </c>
      <c r="E1939" s="47">
        <f t="shared" ref="E1939" si="3973">plan_id</f>
        <v>25</v>
      </c>
      <c r="F1939" s="47">
        <f t="shared" ca="1" si="3755"/>
        <v>2016</v>
      </c>
      <c r="G1939" s="47">
        <f t="shared" ref="G1939" ca="1" si="3974">VLOOKUP(INDIRECT(CHAR(39)&amp;$A1939&amp;CHAR(39)&amp;"!r2c"&amp;$C1939,0),variables,2,0)</f>
        <v>10980</v>
      </c>
      <c r="H1939" s="50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5.0999999999999997E-2</v>
      </c>
    </row>
    <row r="1940" spans="1:8" x14ac:dyDescent="0.3">
      <c r="A1940" s="47" t="s">
        <v>297</v>
      </c>
      <c r="B1940" s="47">
        <f t="shared" si="3871"/>
        <v>19</v>
      </c>
      <c r="C1940" s="47">
        <f t="shared" si="3884"/>
        <v>54</v>
      </c>
      <c r="E1940" s="47">
        <f t="shared" ref="E1940" si="3975">plan_id</f>
        <v>25</v>
      </c>
      <c r="F1940" s="47">
        <f t="shared" ca="1" si="3755"/>
        <v>2016</v>
      </c>
      <c r="G1940" s="47">
        <f t="shared" ref="G1940" ca="1" si="3976">VLOOKUP(INDIRECT(CHAR(39)&amp;$A1940&amp;CHAR(39)&amp;"!r2c"&amp;$C1940,0),variables,2,0)</f>
        <v>10981</v>
      </c>
      <c r="H1940" s="50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-7.0000000000000001E-3</v>
      </c>
    </row>
    <row r="1941" spans="1:8" x14ac:dyDescent="0.3">
      <c r="A1941" s="47" t="s">
        <v>297</v>
      </c>
      <c r="B1941" s="47">
        <f t="shared" si="3871"/>
        <v>19</v>
      </c>
      <c r="C1941" s="47">
        <f t="shared" si="3884"/>
        <v>55</v>
      </c>
      <c r="E1941" s="47">
        <f t="shared" ref="E1941" si="3977">plan_id</f>
        <v>25</v>
      </c>
      <c r="F1941" s="47">
        <f t="shared" ca="1" si="3755"/>
        <v>2016</v>
      </c>
      <c r="G1941" s="47">
        <f t="shared" ref="G1941" ca="1" si="3978">VLOOKUP(INDIRECT(CHAR(39)&amp;$A1941&amp;CHAR(39)&amp;"!r2c"&amp;$C1941,0),variables,2,0)</f>
        <v>10706</v>
      </c>
      <c r="H1941" s="50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8.8032031359481708E-4</v>
      </c>
    </row>
    <row r="1942" spans="1:8" x14ac:dyDescent="0.3">
      <c r="A1942" s="47" t="s">
        <v>297</v>
      </c>
      <c r="B1942" s="47">
        <f t="shared" si="3871"/>
        <v>19</v>
      </c>
      <c r="C1942" s="47">
        <f t="shared" si="3884"/>
        <v>56</v>
      </c>
      <c r="E1942" s="47">
        <f t="shared" ref="E1942" si="3979">plan_id</f>
        <v>25</v>
      </c>
      <c r="F1942" s="47">
        <f t="shared" ca="1" si="3755"/>
        <v>2016</v>
      </c>
      <c r="G1942" s="47">
        <f t="shared" ref="G1942" ca="1" si="3980">VLOOKUP(INDIRECT(CHAR(39)&amp;$A1942&amp;CHAR(39)&amp;"!r2c"&amp;$C1942,0),variables,2,0)</f>
        <v>10983</v>
      </c>
      <c r="H1942" s="50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Yes</v>
      </c>
    </row>
    <row r="1943" spans="1:8" x14ac:dyDescent="0.3">
      <c r="A1943" s="47" t="s">
        <v>297</v>
      </c>
      <c r="B1943" s="47">
        <f t="shared" si="3871"/>
        <v>19</v>
      </c>
      <c r="C1943" s="47">
        <f t="shared" si="3884"/>
        <v>57</v>
      </c>
      <c r="E1943" s="47">
        <f t="shared" ref="E1943" si="3981">plan_id</f>
        <v>25</v>
      </c>
      <c r="F1943" s="47">
        <f t="shared" ca="1" si="3755"/>
        <v>2016</v>
      </c>
      <c r="G1943" s="47">
        <f t="shared" ref="G1943" ca="1" si="3982">VLOOKUP(INDIRECT(CHAR(39)&amp;$A1943&amp;CHAR(39)&amp;"!r2c"&amp;$C1943,0),variables,2,0)</f>
        <v>10989</v>
      </c>
      <c r="H1943" s="50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9056662000</v>
      </c>
    </row>
    <row r="1944" spans="1:8" x14ac:dyDescent="0.3">
      <c r="A1944" s="47" t="s">
        <v>297</v>
      </c>
      <c r="B1944" s="47">
        <f t="shared" si="3871"/>
        <v>19</v>
      </c>
      <c r="C1944" s="47">
        <f t="shared" si="3884"/>
        <v>58</v>
      </c>
      <c r="E1944" s="47">
        <f t="shared" ref="E1944" si="3983">plan_id</f>
        <v>25</v>
      </c>
      <c r="F1944" s="47">
        <f t="shared" ca="1" si="3755"/>
        <v>2016</v>
      </c>
      <c r="G1944" s="47">
        <f t="shared" ref="G1944" ca="1" si="3984">VLOOKUP(INDIRECT(CHAR(39)&amp;$A1944&amp;CHAR(39)&amp;"!r2c"&amp;$C1944,0),variables,2,0)</f>
        <v>10990</v>
      </c>
      <c r="H1944" s="50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13633033000</v>
      </c>
    </row>
    <row r="1945" spans="1:8" x14ac:dyDescent="0.3">
      <c r="A1945" s="47" t="s">
        <v>297</v>
      </c>
      <c r="B1945" s="47">
        <f t="shared" si="3871"/>
        <v>19</v>
      </c>
      <c r="C1945" s="47">
        <f t="shared" si="3884"/>
        <v>59</v>
      </c>
      <c r="E1945" s="47">
        <f t="shared" ref="E1945" si="3985">plan_id</f>
        <v>25</v>
      </c>
      <c r="F1945" s="47">
        <f t="shared" ca="1" si="3755"/>
        <v>2016</v>
      </c>
      <c r="G1945" s="47">
        <f t="shared" ref="G1945" ca="1" si="3986">VLOOKUP(INDIRECT(CHAR(39)&amp;$A1945&amp;CHAR(39)&amp;"!r2c"&amp;$C1945,0),variables,2,0)</f>
        <v>10991</v>
      </c>
      <c r="H1945" s="50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4576371000</v>
      </c>
    </row>
    <row r="1946" spans="1:8" x14ac:dyDescent="0.3">
      <c r="A1946" s="47" t="s">
        <v>297</v>
      </c>
      <c r="B1946" s="47">
        <f t="shared" si="3871"/>
        <v>19</v>
      </c>
      <c r="C1946" s="47">
        <f t="shared" si="3884"/>
        <v>60</v>
      </c>
      <c r="E1946" s="47">
        <f t="shared" ref="E1946" si="3987">plan_id</f>
        <v>25</v>
      </c>
      <c r="F1946" s="47">
        <f t="shared" ca="1" si="3755"/>
        <v>2016</v>
      </c>
      <c r="G1946" s="47">
        <f t="shared" ref="G1946" ca="1" si="3988">VLOOKUP(INDIRECT(CHAR(39)&amp;$A1946&amp;CHAR(39)&amp;"!r2c"&amp;$C1946,0),variables,2,0)</f>
        <v>10992</v>
      </c>
      <c r="H1946" s="50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0.66400000000000003</v>
      </c>
    </row>
    <row r="1947" spans="1:8" x14ac:dyDescent="0.3">
      <c r="A1947" s="47" t="s">
        <v>297</v>
      </c>
      <c r="B1947" s="47">
        <f t="shared" si="3871"/>
        <v>19</v>
      </c>
      <c r="C1947" s="47">
        <f t="shared" si="3884"/>
        <v>61</v>
      </c>
      <c r="E1947" s="47">
        <f t="shared" ref="E1947" si="3989">plan_id</f>
        <v>25</v>
      </c>
      <c r="F1947" s="47">
        <f t="shared" ca="1" si="3755"/>
        <v>2016</v>
      </c>
      <c r="G1947" s="47">
        <f t="shared" ref="G1947" ca="1" si="3990">VLOOKUP(INDIRECT(CHAR(39)&amp;$A1947&amp;CHAR(39)&amp;"!r2c"&amp;$C1947,0),variables,2,0)</f>
        <v>10993</v>
      </c>
      <c r="H1947" s="50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1322925000</v>
      </c>
    </row>
    <row r="1948" spans="1:8" x14ac:dyDescent="0.3">
      <c r="A1948" s="47" t="s">
        <v>297</v>
      </c>
      <c r="B1948" s="47">
        <f t="shared" si="3871"/>
        <v>19</v>
      </c>
      <c r="C1948" s="47">
        <f t="shared" si="3884"/>
        <v>62</v>
      </c>
      <c r="E1948" s="47">
        <f t="shared" ref="E1948" si="3991">plan_id</f>
        <v>25</v>
      </c>
      <c r="F1948" s="47">
        <f t="shared" ca="1" si="3755"/>
        <v>2016</v>
      </c>
      <c r="G1948" s="47">
        <f t="shared" ref="G1948" ca="1" si="3992">VLOOKUP(INDIRECT(CHAR(39)&amp;$A1948&amp;CHAR(39)&amp;"!r2c"&amp;$C1948,0),variables,2,0)</f>
        <v>10801</v>
      </c>
      <c r="H1948" s="50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253457000</v>
      </c>
    </row>
    <row r="1949" spans="1:8" x14ac:dyDescent="0.3">
      <c r="A1949" s="47" t="s">
        <v>297</v>
      </c>
      <c r="B1949" s="47">
        <f t="shared" si="3871"/>
        <v>19</v>
      </c>
      <c r="C1949" s="47">
        <f t="shared" si="3884"/>
        <v>63</v>
      </c>
      <c r="E1949" s="47">
        <f t="shared" ref="E1949" si="3993">plan_id</f>
        <v>25</v>
      </c>
      <c r="F1949" s="47">
        <f t="shared" ca="1" si="3755"/>
        <v>2016</v>
      </c>
      <c r="G1949" s="47">
        <f t="shared" ref="G1949" ca="1" si="3994">VLOOKUP(INDIRECT(CHAR(39)&amp;$A1949&amp;CHAR(39)&amp;"!r2c"&amp;$C1949,0),variables,2,0)</f>
        <v>10802</v>
      </c>
      <c r="H1949" s="50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1035000</v>
      </c>
    </row>
    <row r="1950" spans="1:8" x14ac:dyDescent="0.3">
      <c r="A1950" s="47" t="s">
        <v>297</v>
      </c>
      <c r="B1950" s="47">
        <f t="shared" si="3871"/>
        <v>19</v>
      </c>
      <c r="C1950" s="47">
        <f t="shared" si="3884"/>
        <v>64</v>
      </c>
      <c r="E1950" s="47">
        <f t="shared" ref="E1950" si="3995">plan_id</f>
        <v>25</v>
      </c>
      <c r="F1950" s="47">
        <f t="shared" ca="1" si="3755"/>
        <v>2016</v>
      </c>
      <c r="G1950" s="47">
        <f t="shared" ref="G1950" ca="1" si="3996">VLOOKUP(INDIRECT(CHAR(39)&amp;$A1950&amp;CHAR(39)&amp;"!r2c"&amp;$C1950,0),variables,2,0)</f>
        <v>10803</v>
      </c>
      <c r="H1950" s="50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3">
      <c r="A1951" s="47" t="s">
        <v>297</v>
      </c>
      <c r="B1951" s="47">
        <f t="shared" si="3871"/>
        <v>19</v>
      </c>
      <c r="C1951" s="47">
        <f t="shared" si="3884"/>
        <v>65</v>
      </c>
      <c r="E1951" s="47">
        <f t="shared" ref="E1951" si="3997">plan_id</f>
        <v>25</v>
      </c>
      <c r="F1951" s="47">
        <f t="shared" ca="1" si="3755"/>
        <v>2016</v>
      </c>
      <c r="G1951" s="47">
        <f t="shared" ref="G1951" ca="1" si="3998">VLOOKUP(INDIRECT(CHAR(39)&amp;$A1951&amp;CHAR(39)&amp;"!r2c"&amp;$C1951,0),variables,2,0)</f>
        <v>10804</v>
      </c>
      <c r="H1951" s="50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3">
      <c r="A1952" s="47" t="s">
        <v>297</v>
      </c>
      <c r="B1952" s="47">
        <f t="shared" si="3871"/>
        <v>19</v>
      </c>
      <c r="C1952" s="47">
        <f t="shared" si="3884"/>
        <v>66</v>
      </c>
      <c r="E1952" s="47">
        <f t="shared" ref="E1952" si="3999">plan_id</f>
        <v>25</v>
      </c>
      <c r="F1952" s="47">
        <f t="shared" ca="1" si="3755"/>
        <v>2016</v>
      </c>
      <c r="G1952" s="47">
        <f t="shared" ref="G1952" ca="1" si="4000">VLOOKUP(INDIRECT(CHAR(39)&amp;$A1952&amp;CHAR(39)&amp;"!r2c"&amp;$C1952,0),variables,2,0)</f>
        <v>10805</v>
      </c>
      <c r="H1952" s="50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3">
      <c r="A1953" s="47" t="s">
        <v>297</v>
      </c>
      <c r="B1953" s="47">
        <f t="shared" ref="B1953" si="4001">B1888+1</f>
        <v>19</v>
      </c>
      <c r="C1953" s="47">
        <f t="shared" si="3884"/>
        <v>67</v>
      </c>
      <c r="E1953" s="47">
        <f t="shared" ref="E1953" si="4002">plan_id</f>
        <v>25</v>
      </c>
      <c r="F1953" s="47">
        <f t="shared" ca="1" si="3755"/>
        <v>2016</v>
      </c>
      <c r="G1953" s="47">
        <f t="shared" ref="G1953" ca="1" si="4003">VLOOKUP(INDIRECT(CHAR(39)&amp;$A1953&amp;CHAR(39)&amp;"!r2c"&amp;$C1953,0),variables,2,0)</f>
        <v>10806</v>
      </c>
      <c r="H1953" s="50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687000</v>
      </c>
    </row>
    <row r="1954" spans="1:8" x14ac:dyDescent="0.3">
      <c r="A1954" s="47" t="s">
        <v>297</v>
      </c>
      <c r="B1954" s="47">
        <f>B1953</f>
        <v>19</v>
      </c>
      <c r="C1954" s="47">
        <f t="shared" si="3884"/>
        <v>68</v>
      </c>
      <c r="E1954" s="47">
        <f t="shared" ref="E1954" si="4004">plan_id</f>
        <v>25</v>
      </c>
      <c r="F1954" s="47">
        <f t="shared" ca="1" si="3755"/>
        <v>2016</v>
      </c>
      <c r="G1954" s="47">
        <f t="shared" ref="G1954" ca="1" si="4005">VLOOKUP(INDIRECT(CHAR(39)&amp;$A1954&amp;CHAR(39)&amp;"!r2c"&amp;$C1954,0),variables,2,0)</f>
        <v>10807</v>
      </c>
      <c r="H1954" s="50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-6916000</v>
      </c>
    </row>
    <row r="1955" spans="1:8" x14ac:dyDescent="0.3">
      <c r="A1955" s="47" t="s">
        <v>297</v>
      </c>
      <c r="B1955" s="47">
        <f t="shared" ref="B1955:B1979" si="4006">B1954</f>
        <v>19</v>
      </c>
      <c r="C1955" s="47">
        <f t="shared" si="3884"/>
        <v>69</v>
      </c>
      <c r="E1955" s="47">
        <f t="shared" ref="E1955" si="4007">plan_id</f>
        <v>25</v>
      </c>
      <c r="F1955" s="47">
        <f t="shared" ca="1" si="3755"/>
        <v>2016</v>
      </c>
      <c r="G1955" s="47">
        <f t="shared" ref="G1955" ca="1" si="4008">VLOOKUP(INDIRECT(CHAR(39)&amp;$A1955&amp;CHAR(39)&amp;"!r2c"&amp;$C1955,0),variables,2,0)</f>
        <v>10808</v>
      </c>
      <c r="H1955" s="50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-16956000</v>
      </c>
    </row>
    <row r="1956" spans="1:8" x14ac:dyDescent="0.3">
      <c r="A1956" s="47" t="s">
        <v>297</v>
      </c>
      <c r="B1956" s="47">
        <f t="shared" si="4006"/>
        <v>19</v>
      </c>
      <c r="C1956" s="47">
        <f t="shared" si="3884"/>
        <v>70</v>
      </c>
      <c r="E1956" s="47">
        <f t="shared" ref="E1956" si="4009">plan_id</f>
        <v>25</v>
      </c>
      <c r="F1956" s="47">
        <f t="shared" ca="1" si="3755"/>
        <v>2016</v>
      </c>
      <c r="G1956" s="47">
        <f t="shared" ref="G1956" ca="1" si="4010">VLOOKUP(INDIRECT(CHAR(39)&amp;$A1956&amp;CHAR(39)&amp;"!r2c"&amp;$C1956,0),variables,2,0)</f>
        <v>10809</v>
      </c>
      <c r="H1956" s="50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x14ac:dyDescent="0.3">
      <c r="A1957" s="47" t="s">
        <v>297</v>
      </c>
      <c r="B1957" s="47">
        <f t="shared" si="4006"/>
        <v>19</v>
      </c>
      <c r="C1957" s="47">
        <f t="shared" si="3884"/>
        <v>71</v>
      </c>
      <c r="E1957" s="47">
        <f t="shared" ref="E1957" si="4011">plan_id</f>
        <v>25</v>
      </c>
      <c r="F1957" s="47">
        <f t="shared" ca="1" si="3755"/>
        <v>2016</v>
      </c>
      <c r="G1957" s="47">
        <f t="shared" ref="G1957" ca="1" si="4012">VLOOKUP(INDIRECT(CHAR(39)&amp;$A1957&amp;CHAR(39)&amp;"!r2c"&amp;$C1957,0),variables,2,0)</f>
        <v>10810</v>
      </c>
      <c r="H1957" s="50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0</v>
      </c>
    </row>
    <row r="1958" spans="1:8" x14ac:dyDescent="0.3">
      <c r="A1958" s="47" t="s">
        <v>297</v>
      </c>
      <c r="B1958" s="47">
        <f t="shared" si="4006"/>
        <v>19</v>
      </c>
      <c r="C1958" s="47">
        <f t="shared" si="3884"/>
        <v>72</v>
      </c>
      <c r="E1958" s="47">
        <f t="shared" ref="E1958" si="4013">plan_id</f>
        <v>25</v>
      </c>
      <c r="F1958" s="47">
        <f t="shared" ca="1" si="3755"/>
        <v>2016</v>
      </c>
      <c r="G1958" s="47">
        <f t="shared" ref="G1958" ca="1" si="4014">VLOOKUP(INDIRECT(CHAR(39)&amp;$A1958&amp;CHAR(39)&amp;"!r2c"&amp;$C1958,0),variables,2,0)</f>
        <v>10811</v>
      </c>
      <c r="H1958" s="50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3">
      <c r="A1959" s="47" t="s">
        <v>297</v>
      </c>
      <c r="B1959" s="47">
        <f t="shared" si="4006"/>
        <v>19</v>
      </c>
      <c r="C1959" s="47">
        <f t="shared" ref="C1959:C2022" si="4015">C1868</f>
        <v>73</v>
      </c>
      <c r="E1959" s="47">
        <f t="shared" ref="E1959" si="4016">plan_id</f>
        <v>25</v>
      </c>
      <c r="F1959" s="47">
        <f t="shared" ca="1" si="3755"/>
        <v>2016</v>
      </c>
      <c r="G1959" s="47">
        <f t="shared" ref="G1959" ca="1" si="4017">VLOOKUP(INDIRECT(CHAR(39)&amp;$A1959&amp;CHAR(39)&amp;"!r2c"&amp;$C1959,0),variables,2,0)</f>
        <v>10812</v>
      </c>
      <c r="H1959" s="50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3">
      <c r="A1960" s="47" t="s">
        <v>297</v>
      </c>
      <c r="B1960" s="47">
        <f t="shared" si="4006"/>
        <v>19</v>
      </c>
      <c r="C1960" s="47">
        <f t="shared" si="4015"/>
        <v>74</v>
      </c>
      <c r="E1960" s="47">
        <f t="shared" ref="E1960" si="4018">plan_id</f>
        <v>25</v>
      </c>
      <c r="F1960" s="47">
        <f t="shared" ca="1" si="3755"/>
        <v>2016</v>
      </c>
      <c r="G1960" s="47">
        <f t="shared" ref="G1960" ca="1" si="4019">VLOOKUP(INDIRECT(CHAR(39)&amp;$A1960&amp;CHAR(39)&amp;"!r2c"&amp;$C1960,0),variables,2,0)</f>
        <v>10813</v>
      </c>
      <c r="H1960" s="50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3">
      <c r="A1961" s="47" t="s">
        <v>297</v>
      </c>
      <c r="B1961" s="47">
        <f t="shared" si="4006"/>
        <v>19</v>
      </c>
      <c r="C1961" s="47">
        <f t="shared" si="4015"/>
        <v>75</v>
      </c>
      <c r="E1961" s="47">
        <f t="shared" ref="E1961" si="4020">plan_id</f>
        <v>25</v>
      </c>
      <c r="F1961" s="47">
        <f t="shared" ca="1" si="3755"/>
        <v>2016</v>
      </c>
      <c r="G1961" s="47">
        <f t="shared" ref="G1961" ca="1" si="4021">VLOOKUP(INDIRECT(CHAR(39)&amp;$A1961&amp;CHAR(39)&amp;"!r2c"&amp;$C1961,0),variables,2,0)</f>
        <v>10814</v>
      </c>
      <c r="H1961" s="50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x14ac:dyDescent="0.3">
      <c r="A1962" s="47" t="s">
        <v>297</v>
      </c>
      <c r="B1962" s="47">
        <f t="shared" si="4006"/>
        <v>19</v>
      </c>
      <c r="C1962" s="47">
        <f t="shared" si="4015"/>
        <v>76</v>
      </c>
      <c r="E1962" s="47">
        <f t="shared" ref="E1962" si="4022">plan_id</f>
        <v>25</v>
      </c>
      <c r="F1962" s="47">
        <f t="shared" ca="1" si="3755"/>
        <v>2016</v>
      </c>
      <c r="G1962" s="47">
        <f t="shared" ref="G1962" ca="1" si="4023">VLOOKUP(INDIRECT(CHAR(39)&amp;$A1962&amp;CHAR(39)&amp;"!r2c"&amp;$C1962,0),variables,2,0)</f>
        <v>10815</v>
      </c>
      <c r="H1962" s="50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8713000</v>
      </c>
    </row>
    <row r="1963" spans="1:8" x14ac:dyDescent="0.3">
      <c r="A1963" s="47" t="s">
        <v>297</v>
      </c>
      <c r="B1963" s="47">
        <f t="shared" si="4006"/>
        <v>19</v>
      </c>
      <c r="C1963" s="47">
        <f t="shared" si="4015"/>
        <v>77</v>
      </c>
      <c r="E1963" s="47">
        <f t="shared" ref="E1963" si="4024">plan_id</f>
        <v>25</v>
      </c>
      <c r="F1963" s="47">
        <f t="shared" ca="1" si="3755"/>
        <v>2016</v>
      </c>
      <c r="G1963" s="47">
        <f t="shared" ref="G1963" ca="1" si="4025">VLOOKUP(INDIRECT(CHAR(39)&amp;$A1963&amp;CHAR(39)&amp;"!r2c"&amp;$C1963,0),variables,2,0)</f>
        <v>10816</v>
      </c>
      <c r="H1963" s="50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-69532000</v>
      </c>
    </row>
    <row r="1964" spans="1:8" x14ac:dyDescent="0.3">
      <c r="A1964" s="47" t="s">
        <v>297</v>
      </c>
      <c r="B1964" s="47">
        <f t="shared" si="4006"/>
        <v>19</v>
      </c>
      <c r="C1964" s="47">
        <f t="shared" si="4015"/>
        <v>78</v>
      </c>
      <c r="E1964" s="47">
        <f t="shared" ref="E1964" si="4026">plan_id</f>
        <v>25</v>
      </c>
      <c r="F1964" s="47">
        <f t="shared" ca="1" si="3755"/>
        <v>2016</v>
      </c>
      <c r="G1964" s="47">
        <f t="shared" ref="G1964" ca="1" si="4027">VLOOKUP(INDIRECT(CHAR(39)&amp;$A1964&amp;CHAR(39)&amp;"!r2c"&amp;$C1964,0),variables,2,0)</f>
        <v>10817</v>
      </c>
      <c r="H1964" s="50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3">
      <c r="A1965" s="47" t="s">
        <v>297</v>
      </c>
      <c r="B1965" s="47">
        <f t="shared" si="4006"/>
        <v>19</v>
      </c>
      <c r="C1965" s="47">
        <f t="shared" si="4015"/>
        <v>79</v>
      </c>
      <c r="E1965" s="47">
        <f t="shared" ref="E1965" si="4028">plan_id</f>
        <v>25</v>
      </c>
      <c r="F1965" s="47">
        <f t="shared" ca="1" si="3755"/>
        <v>2016</v>
      </c>
      <c r="G1965" s="47">
        <f t="shared" ref="G1965" ca="1" si="4029">VLOOKUP(INDIRECT(CHAR(39)&amp;$A1965&amp;CHAR(39)&amp;"!r2c"&amp;$C1965,0),variables,2,0)</f>
        <v>10818</v>
      </c>
      <c r="H1965" s="50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</row>
    <row r="1966" spans="1:8" x14ac:dyDescent="0.3">
      <c r="A1966" s="47" t="s">
        <v>297</v>
      </c>
      <c r="B1966" s="47">
        <f t="shared" si="4006"/>
        <v>19</v>
      </c>
      <c r="C1966" s="47">
        <f t="shared" si="4015"/>
        <v>80</v>
      </c>
      <c r="E1966" s="47">
        <f t="shared" ref="E1966" si="4030">plan_id</f>
        <v>25</v>
      </c>
      <c r="F1966" s="47">
        <f t="shared" ca="1" si="3755"/>
        <v>2016</v>
      </c>
      <c r="G1966" s="47">
        <f t="shared" ref="G1966" ca="1" si="4031">VLOOKUP(INDIRECT(CHAR(39)&amp;$A1966&amp;CHAR(39)&amp;"!r2c"&amp;$C1966,0),variables,2,0)</f>
        <v>10819</v>
      </c>
      <c r="H1966" s="50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31814000</v>
      </c>
    </row>
    <row r="1967" spans="1:8" x14ac:dyDescent="0.3">
      <c r="A1967" s="47" t="s">
        <v>297</v>
      </c>
      <c r="B1967" s="47">
        <f t="shared" si="4006"/>
        <v>19</v>
      </c>
      <c r="C1967" s="47">
        <f t="shared" si="4015"/>
        <v>81</v>
      </c>
      <c r="E1967" s="47">
        <f t="shared" ref="E1967" si="4032">plan_id</f>
        <v>25</v>
      </c>
      <c r="F1967" s="47">
        <f t="shared" ca="1" si="3755"/>
        <v>2016</v>
      </c>
      <c r="G1967" s="47">
        <f t="shared" ref="G1967" ca="1" si="4033">VLOOKUP(INDIRECT(CHAR(39)&amp;$A1967&amp;CHAR(39)&amp;"!r2c"&amp;$C1967,0),variables,2,0)</f>
        <v>10820</v>
      </c>
      <c r="H1967" s="50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-126053000</v>
      </c>
    </row>
    <row r="1968" spans="1:8" x14ac:dyDescent="0.3">
      <c r="A1968" s="47" t="s">
        <v>297</v>
      </c>
      <c r="B1968" s="47">
        <f t="shared" si="4006"/>
        <v>19</v>
      </c>
      <c r="C1968" s="47">
        <f t="shared" si="4015"/>
        <v>82</v>
      </c>
      <c r="E1968" s="47">
        <f t="shared" ref="E1968" si="4034">plan_id</f>
        <v>25</v>
      </c>
      <c r="F1968" s="47">
        <f t="shared" ca="1" si="3755"/>
        <v>2016</v>
      </c>
      <c r="G1968" s="47">
        <f t="shared" ref="G1968" ca="1" si="4035">VLOOKUP(INDIRECT(CHAR(39)&amp;$A1968&amp;CHAR(39)&amp;"!r2c"&amp;$C1968,0),variables,2,0)</f>
        <v>10821</v>
      </c>
      <c r="H1968" s="50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3">
      <c r="A1969" s="47" t="s">
        <v>297</v>
      </c>
      <c r="B1969" s="47">
        <f t="shared" si="4006"/>
        <v>19</v>
      </c>
      <c r="C1969" s="47">
        <f t="shared" si="4015"/>
        <v>83</v>
      </c>
      <c r="E1969" s="47">
        <f t="shared" ref="E1969" si="4036">plan_id</f>
        <v>25</v>
      </c>
      <c r="F1969" s="47">
        <f t="shared" ca="1" si="3755"/>
        <v>2016</v>
      </c>
      <c r="G1969" s="47">
        <f t="shared" ref="G1969" ca="1" si="4037">VLOOKUP(INDIRECT(CHAR(39)&amp;$A1969&amp;CHAR(39)&amp;"!r2c"&amp;$C1969,0),variables,2,0)</f>
        <v>10822</v>
      </c>
      <c r="H1969" s="50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x14ac:dyDescent="0.3">
      <c r="A1970" s="47" t="s">
        <v>297</v>
      </c>
      <c r="B1970" s="47">
        <f t="shared" si="4006"/>
        <v>19</v>
      </c>
      <c r="C1970" s="47">
        <f t="shared" si="4015"/>
        <v>84</v>
      </c>
      <c r="E1970" s="47">
        <f t="shared" ref="E1970" si="4038">plan_id</f>
        <v>25</v>
      </c>
      <c r="F1970" s="47">
        <f t="shared" ca="1" si="3755"/>
        <v>2016</v>
      </c>
      <c r="G1970" s="47">
        <f t="shared" ref="G1970" ca="1" si="4039">VLOOKUP(INDIRECT(CHAR(39)&amp;$A1970&amp;CHAR(39)&amp;"!r2c"&amp;$C1970,0),variables,2,0)</f>
        <v>10829</v>
      </c>
      <c r="H1970" s="50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172304000</v>
      </c>
    </row>
    <row r="1971" spans="1:8" x14ac:dyDescent="0.3">
      <c r="A1971" s="47" t="s">
        <v>297</v>
      </c>
      <c r="B1971" s="47">
        <f t="shared" si="4006"/>
        <v>19</v>
      </c>
      <c r="C1971" s="47">
        <f t="shared" si="4015"/>
        <v>85</v>
      </c>
      <c r="E1971" s="47">
        <f t="shared" ref="E1971" si="4040">plan_id</f>
        <v>25</v>
      </c>
      <c r="F1971" s="47">
        <f t="shared" ca="1" si="3755"/>
        <v>2016</v>
      </c>
      <c r="G1971" s="47">
        <f t="shared" ref="G1971" ca="1" si="4041">VLOOKUP(INDIRECT(CHAR(39)&amp;$A1971&amp;CHAR(39)&amp;"!r2c"&amp;$C1971,0),variables,2,0)</f>
        <v>10823</v>
      </c>
      <c r="H1971" s="50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169602000</v>
      </c>
    </row>
    <row r="1972" spans="1:8" x14ac:dyDescent="0.3">
      <c r="A1972" s="47" t="s">
        <v>297</v>
      </c>
      <c r="B1972" s="47">
        <f t="shared" si="4006"/>
        <v>19</v>
      </c>
      <c r="C1972" s="47">
        <f t="shared" si="4015"/>
        <v>86</v>
      </c>
      <c r="E1972" s="47">
        <f t="shared" ref="E1972" si="4042">plan_id</f>
        <v>25</v>
      </c>
      <c r="F1972" s="47">
        <f t="shared" ca="1" si="3755"/>
        <v>2016</v>
      </c>
      <c r="G1972" s="47">
        <f t="shared" ref="G1972" ca="1" si="4043">VLOOKUP(INDIRECT(CHAR(39)&amp;$A1972&amp;CHAR(39)&amp;"!r2c"&amp;$C1972,0),variables,2,0)</f>
        <v>10798</v>
      </c>
      <c r="H1972" s="50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3">
      <c r="A1973" s="47" t="s">
        <v>297</v>
      </c>
      <c r="B1973" s="47">
        <f t="shared" si="4006"/>
        <v>19</v>
      </c>
      <c r="C1973" s="47">
        <f t="shared" si="4015"/>
        <v>87</v>
      </c>
      <c r="E1973" s="47">
        <f t="shared" ref="E1973" si="4044">plan_id</f>
        <v>25</v>
      </c>
      <c r="F1973" s="47">
        <f t="shared" ca="1" si="3755"/>
        <v>2016</v>
      </c>
      <c r="G1973" s="47">
        <f t="shared" ref="G1973" ca="1" si="4045">VLOOKUP(INDIRECT(CHAR(39)&amp;$A1973&amp;CHAR(39)&amp;"!r2c"&amp;$C1973,0),variables,2,0)</f>
        <v>10799</v>
      </c>
      <c r="H1973" s="50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-7043000</v>
      </c>
    </row>
    <row r="1974" spans="1:8" x14ac:dyDescent="0.3">
      <c r="A1974" s="47" t="s">
        <v>297</v>
      </c>
      <c r="B1974" s="47">
        <f t="shared" si="4006"/>
        <v>19</v>
      </c>
      <c r="C1974" s="47">
        <f t="shared" si="4015"/>
        <v>88</v>
      </c>
      <c r="E1974" s="47">
        <f t="shared" ref="E1974" si="4046">plan_id</f>
        <v>25</v>
      </c>
      <c r="F1974" s="47">
        <f t="shared" ca="1" si="3755"/>
        <v>2016</v>
      </c>
      <c r="G1974" s="47">
        <f t="shared" ref="G1974" ca="1" si="4047">VLOOKUP(INDIRECT(CHAR(39)&amp;$A1974&amp;CHAR(39)&amp;"!r2c"&amp;$C1974,0),variables,2,0)</f>
        <v>10800</v>
      </c>
      <c r="H1974" s="50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3">
      <c r="A1975" s="47" t="s">
        <v>297</v>
      </c>
      <c r="B1975" s="47">
        <f t="shared" si="4006"/>
        <v>19</v>
      </c>
      <c r="C1975" s="47">
        <f t="shared" si="4015"/>
        <v>89</v>
      </c>
      <c r="E1975" s="47">
        <f t="shared" ref="E1975" si="4048">plan_id</f>
        <v>25</v>
      </c>
      <c r="F1975" s="47">
        <f t="shared" ca="1" si="3755"/>
        <v>2016</v>
      </c>
      <c r="G1975" s="47">
        <f t="shared" ref="G1975" ca="1" si="4049">VLOOKUP(INDIRECT(CHAR(39)&amp;$A1975&amp;CHAR(39)&amp;"!r2c"&amp;$C1975,0),variables,2,0)</f>
        <v>10824</v>
      </c>
      <c r="H1975" s="50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3">
      <c r="A1976" s="47" t="s">
        <v>297</v>
      </c>
      <c r="B1976" s="47">
        <f t="shared" si="4006"/>
        <v>19</v>
      </c>
      <c r="C1976" s="47">
        <f t="shared" si="4015"/>
        <v>90</v>
      </c>
      <c r="E1976" s="47">
        <f t="shared" ref="E1976" si="4050">plan_id</f>
        <v>25</v>
      </c>
      <c r="F1976" s="47">
        <f t="shared" ca="1" si="3755"/>
        <v>2016</v>
      </c>
      <c r="G1976" s="47">
        <f t="shared" ref="G1976" ca="1" si="4051">VLOOKUP(INDIRECT(CHAR(39)&amp;$A1976&amp;CHAR(39)&amp;"!r2c"&amp;$C1976,0),variables,2,0)</f>
        <v>10825</v>
      </c>
      <c r="H1976" s="50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0</v>
      </c>
    </row>
    <row r="1977" spans="1:8" x14ac:dyDescent="0.3">
      <c r="A1977" s="47" t="s">
        <v>297</v>
      </c>
      <c r="B1977" s="47">
        <f t="shared" si="4006"/>
        <v>19</v>
      </c>
      <c r="C1977" s="47">
        <f t="shared" si="4015"/>
        <v>91</v>
      </c>
      <c r="E1977" s="47">
        <f t="shared" ref="E1977" si="4052">plan_id</f>
        <v>25</v>
      </c>
      <c r="F1977" s="47">
        <f t="shared" ca="1" si="3755"/>
        <v>2016</v>
      </c>
      <c r="G1977" s="47">
        <f t="shared" ref="G1977" ca="1" si="4053">VLOOKUP(INDIRECT(CHAR(39)&amp;$A1977&amp;CHAR(39)&amp;"!r2c"&amp;$C1977,0),variables,2,0)</f>
        <v>10826</v>
      </c>
      <c r="H1977" s="50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352542000</v>
      </c>
    </row>
    <row r="1978" spans="1:8" x14ac:dyDescent="0.3">
      <c r="A1978" s="47" t="s">
        <v>297</v>
      </c>
      <c r="B1978" s="47">
        <f t="shared" si="4006"/>
        <v>19</v>
      </c>
      <c r="C1978" s="47">
        <f t="shared" si="4015"/>
        <v>92</v>
      </c>
      <c r="E1978" s="47">
        <f t="shared" ref="E1978" si="4054">plan_id</f>
        <v>25</v>
      </c>
      <c r="F1978" s="47">
        <f t="shared" ca="1" si="3755"/>
        <v>2016</v>
      </c>
      <c r="G1978" s="47">
        <f t="shared" ref="G1978" ca="1" si="4055">VLOOKUP(INDIRECT(CHAR(39)&amp;$A1978&amp;CHAR(39)&amp;"!r2c"&amp;$C1978,0),variables,2,0)</f>
        <v>10828</v>
      </c>
      <c r="H1978" s="50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-4480000</v>
      </c>
    </row>
    <row r="1979" spans="1:8" x14ac:dyDescent="0.3">
      <c r="A1979" s="47" t="s">
        <v>297</v>
      </c>
      <c r="B1979" s="47">
        <f t="shared" si="4006"/>
        <v>19</v>
      </c>
      <c r="C1979" s="47">
        <f t="shared" si="4015"/>
        <v>93</v>
      </c>
      <c r="E1979" s="47">
        <f t="shared" ref="E1979" si="4056">plan_id</f>
        <v>25</v>
      </c>
      <c r="F1979" s="47">
        <f t="shared" ca="1" si="3755"/>
        <v>2016</v>
      </c>
      <c r="G1979" s="47">
        <f t="shared" ref="G1979" ca="1" si="4057">VLOOKUP(INDIRECT(CHAR(39)&amp;$A1979&amp;CHAR(39)&amp;"!r2c"&amp;$C1979,0),variables,2,0)</f>
        <v>10827</v>
      </c>
      <c r="H1979" s="50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54343000</v>
      </c>
    </row>
    <row r="1980" spans="1:8" x14ac:dyDescent="0.3">
      <c r="A1980" s="47" t="s">
        <v>297</v>
      </c>
      <c r="B1980" s="47">
        <f t="shared" ref="B1980:B2043" si="4058">B1915+1</f>
        <v>20</v>
      </c>
      <c r="C1980" s="47">
        <f t="shared" si="4015"/>
        <v>3</v>
      </c>
      <c r="E1980" s="47">
        <f t="shared" ref="E1980" si="4059">plan_id</f>
        <v>25</v>
      </c>
      <c r="F1980" s="47">
        <f t="shared" ca="1" si="3755"/>
        <v>2017</v>
      </c>
      <c r="G1980" s="47">
        <f t="shared" ref="G1980" ca="1" si="4060">VLOOKUP(INDIRECT(CHAR(39)&amp;$A1980&amp;CHAR(39)&amp;"!r2c"&amp;$C1980,0),variables,2,0)</f>
        <v>10703</v>
      </c>
      <c r="H1980" s="50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2020</v>
      </c>
    </row>
    <row r="1981" spans="1:8" x14ac:dyDescent="0.3">
      <c r="A1981" s="47" t="s">
        <v>297</v>
      </c>
      <c r="B1981" s="47">
        <f t="shared" si="4058"/>
        <v>20</v>
      </c>
      <c r="C1981" s="47">
        <f t="shared" si="4015"/>
        <v>4</v>
      </c>
      <c r="E1981" s="47">
        <f t="shared" ref="E1981" si="4061">plan_id</f>
        <v>25</v>
      </c>
      <c r="F1981" s="47">
        <f t="shared" ca="1" si="3755"/>
        <v>2017</v>
      </c>
      <c r="G1981" s="47">
        <f t="shared" ref="G1981" ca="1" si="4062">VLOOKUP(INDIRECT(CHAR(39)&amp;$A1981&amp;CHAR(39)&amp;"!r2c"&amp;$C1981,0),variables,2,0)</f>
        <v>10845</v>
      </c>
      <c r="H1981" s="50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Conduent Human Resource Services</v>
      </c>
    </row>
    <row r="1982" spans="1:8" x14ac:dyDescent="0.3">
      <c r="A1982" s="47" t="s">
        <v>297</v>
      </c>
      <c r="B1982" s="47">
        <f t="shared" si="4058"/>
        <v>20</v>
      </c>
      <c r="C1982" s="47">
        <f t="shared" si="4015"/>
        <v>5</v>
      </c>
      <c r="E1982" s="47">
        <f t="shared" ref="E1982" si="4063">plan_id</f>
        <v>25</v>
      </c>
      <c r="F1982" s="47">
        <f t="shared" ca="1" si="3755"/>
        <v>2017</v>
      </c>
      <c r="G1982" s="47">
        <f t="shared" ref="G1982" ca="1" si="4064">VLOOKUP(INDIRECT(CHAR(39)&amp;$A1982&amp;CHAR(39)&amp;"!r2c"&amp;$C1982,0),variables,2,0)</f>
        <v>10924</v>
      </c>
      <c r="H1982" s="50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6.3100000000000003E-2</v>
      </c>
    </row>
    <row r="1983" spans="1:8" x14ac:dyDescent="0.3">
      <c r="A1983" s="47" t="s">
        <v>297</v>
      </c>
      <c r="B1983" s="47">
        <f t="shared" si="4058"/>
        <v>20</v>
      </c>
      <c r="C1983" s="47">
        <f t="shared" si="4015"/>
        <v>6</v>
      </c>
      <c r="E1983" s="47">
        <f t="shared" ref="E1983" si="4065">plan_id</f>
        <v>25</v>
      </c>
      <c r="F1983" s="47">
        <f t="shared" ca="1" si="3755"/>
        <v>2017</v>
      </c>
      <c r="G1983" s="47">
        <f t="shared" ref="G1983" ca="1" si="4066">VLOOKUP(INDIRECT(CHAR(39)&amp;$A1983&amp;CHAR(39)&amp;"!r2c"&amp;$C1983,0),variables,2,0)</f>
        <v>10925</v>
      </c>
      <c r="H1983" s="50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3.2899999999999999E-2</v>
      </c>
    </row>
    <row r="1984" spans="1:8" x14ac:dyDescent="0.3">
      <c r="A1984" s="47" t="s">
        <v>297</v>
      </c>
      <c r="B1984" s="47">
        <f t="shared" si="4058"/>
        <v>20</v>
      </c>
      <c r="C1984" s="47">
        <f t="shared" si="4015"/>
        <v>7</v>
      </c>
      <c r="E1984" s="47">
        <f t="shared" ref="E1984" si="4067">plan_id</f>
        <v>25</v>
      </c>
      <c r="F1984" s="47">
        <f t="shared" ca="1" si="3755"/>
        <v>2017</v>
      </c>
      <c r="G1984" s="47">
        <f t="shared" ref="G1984" ca="1" si="4068">VLOOKUP(INDIRECT(CHAR(39)&amp;$A1984&amp;CHAR(39)&amp;"!r2c"&amp;$C1984,0),variables,2,0)</f>
        <v>10926</v>
      </c>
      <c r="H1984" s="50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3.0200000000000001E-2</v>
      </c>
    </row>
    <row r="1985" spans="1:8" x14ac:dyDescent="0.3">
      <c r="A1985" s="47" t="s">
        <v>297</v>
      </c>
      <c r="B1985" s="47">
        <f t="shared" si="4058"/>
        <v>20</v>
      </c>
      <c r="C1985" s="47">
        <f t="shared" si="4015"/>
        <v>8</v>
      </c>
      <c r="E1985" s="47">
        <f t="shared" ref="E1985" si="4069">plan_id</f>
        <v>25</v>
      </c>
      <c r="F1985" s="47">
        <f t="shared" ca="1" si="3755"/>
        <v>2017</v>
      </c>
      <c r="G1985" s="47">
        <f t="shared" ref="G1985" ca="1" si="4070">VLOOKUP(INDIRECT(CHAR(39)&amp;$A1985&amp;CHAR(39)&amp;"!r2c"&amp;$C1985,0),variables,2,0)</f>
        <v>10704</v>
      </c>
      <c r="H1985" s="50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358438000</v>
      </c>
    </row>
    <row r="1986" spans="1:8" x14ac:dyDescent="0.3">
      <c r="A1986" s="47" t="s">
        <v>297</v>
      </c>
      <c r="B1986" s="47">
        <f t="shared" si="4058"/>
        <v>20</v>
      </c>
      <c r="C1986" s="47">
        <f t="shared" si="4015"/>
        <v>9</v>
      </c>
      <c r="E1986" s="47">
        <f t="shared" ref="E1986" si="4071">plan_id</f>
        <v>25</v>
      </c>
      <c r="F1986" s="47">
        <f t="shared" ca="1" si="3755"/>
        <v>2017</v>
      </c>
      <c r="G1986" s="47">
        <f t="shared" ref="G1986" ca="1" si="4072">VLOOKUP(INDIRECT(CHAR(39)&amp;$A1986&amp;CHAR(39)&amp;"!r2c"&amp;$C1986,0),variables,2,0)</f>
        <v>10928</v>
      </c>
      <c r="H1986" s="50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0.1492</v>
      </c>
    </row>
    <row r="1987" spans="1:8" x14ac:dyDescent="0.3">
      <c r="A1987" s="47" t="s">
        <v>297</v>
      </c>
      <c r="B1987" s="47">
        <f t="shared" si="4058"/>
        <v>20</v>
      </c>
      <c r="C1987" s="47">
        <f t="shared" si="4015"/>
        <v>10</v>
      </c>
      <c r="E1987" s="47">
        <f t="shared" ref="E1987" si="4073">plan_id</f>
        <v>25</v>
      </c>
      <c r="F1987" s="47">
        <f t="shared" ca="1" si="3755"/>
        <v>2017</v>
      </c>
      <c r="G1987" s="47">
        <f t="shared" ref="G1987" ca="1" si="4074">VLOOKUP(INDIRECT(CHAR(39)&amp;$A1987&amp;CHAR(39)&amp;"!r2c"&amp;$C1987,0),variables,2,0)</f>
        <v>10929</v>
      </c>
      <c r="H1987" s="50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0.1492</v>
      </c>
    </row>
    <row r="1988" spans="1:8" x14ac:dyDescent="0.3">
      <c r="A1988" s="47" t="s">
        <v>297</v>
      </c>
      <c r="B1988" s="47">
        <f t="shared" si="4058"/>
        <v>20</v>
      </c>
      <c r="C1988" s="47">
        <f t="shared" si="4015"/>
        <v>11</v>
      </c>
      <c r="E1988" s="47">
        <f t="shared" ref="E1988" si="4075">plan_id</f>
        <v>25</v>
      </c>
      <c r="F1988" s="47">
        <f t="shared" ca="1" si="3755"/>
        <v>2017</v>
      </c>
      <c r="G1988" s="47">
        <f t="shared" ref="G1988" ca="1" si="4076">VLOOKUP(INDIRECT(CHAR(39)&amp;$A1988&amp;CHAR(39)&amp;"!r2c"&amp;$C1988,0),variables,2,0)</f>
        <v>10930</v>
      </c>
      <c r="H1988" s="50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3">
      <c r="A1989" s="47" t="s">
        <v>297</v>
      </c>
      <c r="B1989" s="47">
        <f t="shared" si="4058"/>
        <v>20</v>
      </c>
      <c r="C1989" s="47">
        <f t="shared" si="4015"/>
        <v>12</v>
      </c>
      <c r="E1989" s="47">
        <f t="shared" ref="E1989" si="4077">plan_id</f>
        <v>25</v>
      </c>
      <c r="F1989" s="47">
        <f t="shared" ca="1" si="3755"/>
        <v>2017</v>
      </c>
      <c r="G1989" s="47">
        <f t="shared" ref="G1989" ca="1" si="4078">VLOOKUP(INDIRECT(CHAR(39)&amp;$A1989&amp;CHAR(39)&amp;"!r2c"&amp;$C1989,0),variables,2,0)</f>
        <v>10705</v>
      </c>
      <c r="H1989" s="50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89345000</v>
      </c>
    </row>
    <row r="1990" spans="1:8" x14ac:dyDescent="0.3">
      <c r="A1990" s="47" t="s">
        <v>297</v>
      </c>
      <c r="B1990" s="47">
        <f t="shared" si="4058"/>
        <v>20</v>
      </c>
      <c r="C1990" s="47">
        <f t="shared" si="4015"/>
        <v>13</v>
      </c>
      <c r="E1990" s="47">
        <f t="shared" ref="E1990" si="4079">plan_id</f>
        <v>25</v>
      </c>
      <c r="F1990" s="47">
        <f t="shared" ca="1" si="3755"/>
        <v>2017</v>
      </c>
      <c r="G1990" s="47">
        <f t="shared" ref="G1990" ca="1" si="4080">VLOOKUP(INDIRECT(CHAR(39)&amp;$A1990&amp;CHAR(39)&amp;"!r2c"&amp;$C1990,0),variables,2,0)</f>
        <v>10842</v>
      </c>
      <c r="H1990" s="50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</row>
    <row r="1991" spans="1:8" x14ac:dyDescent="0.3">
      <c r="A1991" s="47" t="s">
        <v>297</v>
      </c>
      <c r="B1991" s="47">
        <f t="shared" si="4058"/>
        <v>20</v>
      </c>
      <c r="C1991" s="47">
        <f t="shared" si="4015"/>
        <v>14</v>
      </c>
      <c r="E1991" s="47">
        <f t="shared" ref="E1991" si="4081">plan_id</f>
        <v>25</v>
      </c>
      <c r="F1991" s="47">
        <f t="shared" ca="1" si="3755"/>
        <v>2017</v>
      </c>
      <c r="G1991" s="47">
        <f t="shared" ref="G1991" ca="1" si="4082">VLOOKUP(INDIRECT(CHAR(39)&amp;$A1991&amp;CHAR(39)&amp;"!r2c"&amp;$C1991,0),variables,2,0)</f>
        <v>10843</v>
      </c>
      <c r="H1991" s="50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</row>
    <row r="1992" spans="1:8" x14ac:dyDescent="0.3">
      <c r="A1992" s="47" t="s">
        <v>297</v>
      </c>
      <c r="B1992" s="47">
        <f t="shared" si="4058"/>
        <v>20</v>
      </c>
      <c r="C1992" s="47">
        <f t="shared" si="4015"/>
        <v>15</v>
      </c>
      <c r="E1992" s="47">
        <f t="shared" ref="E1992" si="4083">plan_id</f>
        <v>25</v>
      </c>
      <c r="F1992" s="47">
        <f t="shared" ca="1" si="3755"/>
        <v>2017</v>
      </c>
      <c r="G1992" s="47">
        <f t="shared" ref="G1992" ca="1" si="4084">VLOOKUP(INDIRECT(CHAR(39)&amp;$A1992&amp;CHAR(39)&amp;"!r2c"&amp;$C1992,0),variables,2,0)</f>
        <v>10931</v>
      </c>
      <c r="H1992" s="50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4.9599999999999998E-2</v>
      </c>
    </row>
    <row r="1993" spans="1:8" x14ac:dyDescent="0.3">
      <c r="A1993" s="47" t="s">
        <v>297</v>
      </c>
      <c r="B1993" s="47">
        <f t="shared" si="4058"/>
        <v>20</v>
      </c>
      <c r="C1993" s="47">
        <f t="shared" si="4015"/>
        <v>16</v>
      </c>
      <c r="E1993" s="47">
        <f t="shared" ref="E1993" si="4085">plan_id</f>
        <v>25</v>
      </c>
      <c r="F1993" s="47">
        <f t="shared" ca="1" si="3755"/>
        <v>2017</v>
      </c>
      <c r="G1993" s="47">
        <f t="shared" ref="G1993" ca="1" si="4086">VLOOKUP(INDIRECT(CHAR(39)&amp;$A1993&amp;CHAR(39)&amp;"!r2c"&amp;$C1993,0),variables,2,0)</f>
        <v>10932</v>
      </c>
      <c r="H1993" s="50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3">
      <c r="A1994" s="47" t="s">
        <v>297</v>
      </c>
      <c r="B1994" s="47">
        <f t="shared" si="4058"/>
        <v>20</v>
      </c>
      <c r="C1994" s="47">
        <f t="shared" si="4015"/>
        <v>17</v>
      </c>
      <c r="E1994" s="47">
        <f t="shared" ref="E1994" si="4087">plan_id</f>
        <v>25</v>
      </c>
      <c r="F1994" s="47">
        <f t="shared" ca="1" si="3755"/>
        <v>2017</v>
      </c>
      <c r="G1994" s="47">
        <f t="shared" ref="G1994" ca="1" si="4088">VLOOKUP(INDIRECT(CHAR(39)&amp;$A1994&amp;CHAR(39)&amp;"!r2c"&amp;$C1994,0),variables,2,0)</f>
        <v>10933</v>
      </c>
      <c r="H1994" s="50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0.18210000000000001</v>
      </c>
    </row>
    <row r="1995" spans="1:8" x14ac:dyDescent="0.3">
      <c r="A1995" s="47" t="s">
        <v>297</v>
      </c>
      <c r="B1995" s="47">
        <f t="shared" si="4058"/>
        <v>20</v>
      </c>
      <c r="C1995" s="47">
        <f t="shared" si="4015"/>
        <v>18</v>
      </c>
      <c r="E1995" s="47">
        <f t="shared" ref="E1995" si="4089">plan_id</f>
        <v>25</v>
      </c>
      <c r="F1995" s="47">
        <f t="shared" ca="1" si="3755"/>
        <v>2017</v>
      </c>
      <c r="G1995" s="47">
        <f t="shared" ref="G1995" ca="1" si="4090">VLOOKUP(INDIRECT(CHAR(39)&amp;$A1995&amp;CHAR(39)&amp;"!r2c"&amp;$C1995,0),variables,2,0)</f>
        <v>10934</v>
      </c>
      <c r="H1995" s="50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3.0200000000000001E-2</v>
      </c>
    </row>
    <row r="1996" spans="1:8" x14ac:dyDescent="0.3">
      <c r="A1996" s="47" t="s">
        <v>297</v>
      </c>
      <c r="B1996" s="47">
        <f t="shared" si="4058"/>
        <v>20</v>
      </c>
      <c r="C1996" s="47">
        <f t="shared" si="4015"/>
        <v>19</v>
      </c>
      <c r="E1996" s="47">
        <f t="shared" ref="E1996" si="4091">plan_id</f>
        <v>25</v>
      </c>
      <c r="F1996" s="47">
        <f t="shared" ca="1" si="3755"/>
        <v>2017</v>
      </c>
      <c r="G1996" s="47">
        <f t="shared" ref="G1996" ca="1" si="4092">VLOOKUP(INDIRECT(CHAR(39)&amp;$A1996&amp;CHAR(39)&amp;"!r2c"&amp;$C1996,0),variables,2,0)</f>
        <v>10935</v>
      </c>
      <c r="H1996" s="50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</row>
    <row r="1997" spans="1:8" x14ac:dyDescent="0.3">
      <c r="A1997" s="47" t="s">
        <v>297</v>
      </c>
      <c r="B1997" s="47">
        <f t="shared" si="4058"/>
        <v>20</v>
      </c>
      <c r="C1997" s="47">
        <f t="shared" si="4015"/>
        <v>20</v>
      </c>
      <c r="E1997" s="47">
        <f t="shared" ref="E1997" si="4093">plan_id</f>
        <v>25</v>
      </c>
      <c r="F1997" s="47">
        <f t="shared" ca="1" si="3755"/>
        <v>2017</v>
      </c>
      <c r="G1997" s="47">
        <f t="shared" ref="G1997" ca="1" si="4094">VLOOKUP(INDIRECT(CHAR(39)&amp;$A1997&amp;CHAR(39)&amp;"!r2c"&amp;$C1997,0),variables,2,0)</f>
        <v>10937</v>
      </c>
      <c r="H1997" s="50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3">
      <c r="A1998" s="47" t="s">
        <v>297</v>
      </c>
      <c r="B1998" s="47">
        <f t="shared" si="4058"/>
        <v>20</v>
      </c>
      <c r="C1998" s="47">
        <f t="shared" si="4015"/>
        <v>21</v>
      </c>
      <c r="E1998" s="47">
        <f t="shared" ref="E1998" si="4095">plan_id</f>
        <v>25</v>
      </c>
      <c r="F1998" s="47">
        <f t="shared" ca="1" si="3755"/>
        <v>2017</v>
      </c>
      <c r="G1998" s="47">
        <f t="shared" ref="G1998" ca="1" si="4096">VLOOKUP(INDIRECT(CHAR(39)&amp;$A1998&amp;CHAR(39)&amp;"!r2c"&amp;$C1998,0),variables,2,0)</f>
        <v>10938</v>
      </c>
      <c r="H1998" s="50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3">
      <c r="A1999" s="47" t="s">
        <v>297</v>
      </c>
      <c r="B1999" s="47">
        <f t="shared" si="4058"/>
        <v>20</v>
      </c>
      <c r="C1999" s="47">
        <f t="shared" si="4015"/>
        <v>22</v>
      </c>
      <c r="E1999" s="47">
        <f t="shared" ref="E1999" si="4097">plan_id</f>
        <v>25</v>
      </c>
      <c r="F1999" s="47">
        <f t="shared" ca="1" si="3755"/>
        <v>2017</v>
      </c>
      <c r="G1999" s="47">
        <f t="shared" ref="G1999" ca="1" si="4098">VLOOKUP(INDIRECT(CHAR(39)&amp;$A1999&amp;CHAR(39)&amp;"!r2c"&amp;$C1999,0),variables,2,0)</f>
        <v>11007</v>
      </c>
      <c r="H1999" s="50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Police/Fire members- 2% for 10 years, 2.5% for over 10 years ; Others-  2% for 10 years, 2.25% for next 10 years, and 2.5% for service earned on/after 07/01/86. All service before that at 2%.</v>
      </c>
    </row>
    <row r="2000" spans="1:8" x14ac:dyDescent="0.3">
      <c r="A2000" s="47" t="s">
        <v>297</v>
      </c>
      <c r="B2000" s="47">
        <f t="shared" si="4058"/>
        <v>20</v>
      </c>
      <c r="C2000" s="47">
        <f t="shared" si="4015"/>
        <v>23</v>
      </c>
      <c r="E2000" s="47">
        <f t="shared" ref="E2000" si="4099">plan_id</f>
        <v>25</v>
      </c>
      <c r="F2000" s="47">
        <f t="shared" ca="1" si="3755"/>
        <v>2017</v>
      </c>
      <c r="G2000" s="47">
        <f t="shared" ref="G2000" ca="1" si="4100">VLOOKUP(INDIRECT(CHAR(39)&amp;$A2000&amp;CHAR(39)&amp;"!r2c"&amp;$C2000,0),variables,2,0)</f>
        <v>10941</v>
      </c>
      <c r="H2000" s="50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Yes</v>
      </c>
    </row>
    <row r="2001" spans="1:8" x14ac:dyDescent="0.3">
      <c r="A2001" s="47" t="s">
        <v>297</v>
      </c>
      <c r="B2001" s="47">
        <f t="shared" si="4058"/>
        <v>20</v>
      </c>
      <c r="C2001" s="47">
        <f t="shared" si="4015"/>
        <v>24</v>
      </c>
      <c r="E2001" s="47">
        <f t="shared" ref="E2001" si="4101">plan_id</f>
        <v>25</v>
      </c>
      <c r="F2001" s="47">
        <f t="shared" ca="1" si="3755"/>
        <v>2017</v>
      </c>
      <c r="G2001" s="47">
        <f t="shared" ref="G2001" ca="1" si="4102">VLOOKUP(INDIRECT(CHAR(39)&amp;$A2001&amp;CHAR(39)&amp;"!r2c"&amp;$C2001,0),variables,2,0)</f>
        <v>10942</v>
      </c>
      <c r="H2001" s="50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0</v>
      </c>
    </row>
    <row r="2002" spans="1:8" x14ac:dyDescent="0.3">
      <c r="A2002" s="47" t="s">
        <v>297</v>
      </c>
      <c r="B2002" s="47">
        <f t="shared" si="4058"/>
        <v>20</v>
      </c>
      <c r="C2002" s="47">
        <f t="shared" si="4015"/>
        <v>25</v>
      </c>
      <c r="E2002" s="47">
        <f t="shared" ref="E2002" si="4103">plan_id</f>
        <v>25</v>
      </c>
      <c r="F2002" s="47">
        <f t="shared" ca="1" si="3755"/>
        <v>2017</v>
      </c>
      <c r="G2002" s="47">
        <f t="shared" ref="G2002" ca="1" si="4104">VLOOKUP(INDIRECT(CHAR(39)&amp;$A2002&amp;CHAR(39)&amp;"!r2c"&amp;$C2002,0),variables,2,0)</f>
        <v>10701</v>
      </c>
      <c r="H2002" s="50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0</v>
      </c>
    </row>
    <row r="2003" spans="1:8" x14ac:dyDescent="0.3">
      <c r="A2003" s="47" t="s">
        <v>297</v>
      </c>
      <c r="B2003" s="47">
        <f t="shared" si="4058"/>
        <v>20</v>
      </c>
      <c r="C2003" s="47">
        <f t="shared" si="4015"/>
        <v>26</v>
      </c>
      <c r="E2003" s="47">
        <f t="shared" ref="E2003" si="4105">plan_id</f>
        <v>25</v>
      </c>
      <c r="F2003" s="47">
        <f t="shared" ca="1" si="3755"/>
        <v>2017</v>
      </c>
      <c r="G2003" s="47">
        <f t="shared" ref="G2003" ca="1" si="4106">VLOOKUP(INDIRECT(CHAR(39)&amp;$A2003&amp;CHAR(39)&amp;"!r2c"&amp;$C2003,0),variables,2,0)</f>
        <v>10702</v>
      </c>
      <c r="H2003" s="50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3">
      <c r="A2004" s="47" t="s">
        <v>297</v>
      </c>
      <c r="B2004" s="47">
        <f t="shared" si="4058"/>
        <v>20</v>
      </c>
      <c r="C2004" s="47">
        <f t="shared" si="4015"/>
        <v>27</v>
      </c>
      <c r="E2004" s="47">
        <f t="shared" ref="E2004" si="4107">plan_id</f>
        <v>25</v>
      </c>
      <c r="F2004" s="47">
        <f t="shared" ca="1" si="3755"/>
        <v>2017</v>
      </c>
      <c r="G2004" s="47">
        <f t="shared" ref="G2004" ca="1" si="4108">VLOOKUP(INDIRECT(CHAR(39)&amp;$A2004&amp;CHAR(39)&amp;"!r2c"&amp;$C2004,0),variables,2,0)</f>
        <v>10943</v>
      </c>
      <c r="H2004" s="50" t="str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 xml:space="preserve">Higher of 10% of base benefits or $50 </v>
      </c>
    </row>
    <row r="2005" spans="1:8" x14ac:dyDescent="0.3">
      <c r="A2005" s="47" t="s">
        <v>297</v>
      </c>
      <c r="B2005" s="47">
        <f t="shared" si="4058"/>
        <v>20</v>
      </c>
      <c r="C2005" s="47">
        <f t="shared" si="4015"/>
        <v>28</v>
      </c>
      <c r="E2005" s="47">
        <f t="shared" ref="E2005" si="4109">plan_id</f>
        <v>25</v>
      </c>
      <c r="F2005" s="47">
        <f t="shared" ca="1" si="3755"/>
        <v>2017</v>
      </c>
      <c r="G2005" s="47">
        <f t="shared" ref="G2005" ca="1" si="4110">VLOOKUP(INDIRECT(CHAR(39)&amp;$A2005&amp;CHAR(39)&amp;"!r2c"&amp;$C2005,0),variables,2,0)</f>
        <v>10944</v>
      </c>
      <c r="H2005" s="50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x14ac:dyDescent="0.3">
      <c r="A2006" s="47" t="s">
        <v>297</v>
      </c>
      <c r="B2006" s="47">
        <f t="shared" si="4058"/>
        <v>20</v>
      </c>
      <c r="C2006" s="47">
        <f t="shared" si="4015"/>
        <v>29</v>
      </c>
      <c r="E2006" s="47">
        <f t="shared" ref="E2006" si="4111">plan_id</f>
        <v>25</v>
      </c>
      <c r="F2006" s="47">
        <f t="shared" ca="1" si="3755"/>
        <v>2017</v>
      </c>
      <c r="G2006" s="47">
        <f t="shared" ref="G2006" ca="1" si="4112">VLOOKUP(INDIRECT(CHAR(39)&amp;$A2006&amp;CHAR(39)&amp;"!r2c"&amp;$C2006,0),variables,2,0)</f>
        <v>10945</v>
      </c>
      <c r="H2006" s="50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3">
      <c r="A2007" s="47" t="s">
        <v>297</v>
      </c>
      <c r="B2007" s="47">
        <f t="shared" si="4058"/>
        <v>20</v>
      </c>
      <c r="C2007" s="47">
        <f t="shared" si="4015"/>
        <v>30</v>
      </c>
      <c r="E2007" s="47">
        <f t="shared" ref="E2007" si="4113">plan_id</f>
        <v>25</v>
      </c>
      <c r="F2007" s="47">
        <f t="shared" ca="1" si="3755"/>
        <v>2017</v>
      </c>
      <c r="G2007" s="47">
        <f t="shared" ref="G2007" ca="1" si="4114">VLOOKUP(INDIRECT(CHAR(39)&amp;$A2007&amp;CHAR(39)&amp;"!r2c"&amp;$C2007,0),variables,2,0)</f>
        <v>10947</v>
      </c>
      <c r="H2007" s="50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</row>
    <row r="2008" spans="1:8" x14ac:dyDescent="0.3">
      <c r="A2008" s="47" t="s">
        <v>297</v>
      </c>
      <c r="B2008" s="47">
        <f t="shared" si="4058"/>
        <v>20</v>
      </c>
      <c r="C2008" s="47">
        <f t="shared" si="4015"/>
        <v>31</v>
      </c>
      <c r="E2008" s="47">
        <f t="shared" ref="E2008" si="4115">plan_id</f>
        <v>25</v>
      </c>
      <c r="F2008" s="47">
        <f t="shared" ca="1" si="3755"/>
        <v>2017</v>
      </c>
      <c r="G2008" s="47">
        <f t="shared" ref="G2008" ca="1" si="4116">VLOOKUP(INDIRECT(CHAR(39)&amp;$A2008&amp;CHAR(39)&amp;"!r2c"&amp;$C2008,0),variables,2,0)</f>
        <v>10948</v>
      </c>
      <c r="H2008" s="50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Yes</v>
      </c>
    </row>
    <row r="2009" spans="1:8" x14ac:dyDescent="0.3">
      <c r="A2009" s="47" t="s">
        <v>297</v>
      </c>
      <c r="B2009" s="47">
        <f t="shared" si="4058"/>
        <v>20</v>
      </c>
      <c r="C2009" s="47">
        <f t="shared" si="4015"/>
        <v>32</v>
      </c>
      <c r="E2009" s="47">
        <f t="shared" ref="E2009" si="4117">plan_id</f>
        <v>25</v>
      </c>
      <c r="F2009" s="47">
        <f t="shared" ca="1" si="3755"/>
        <v>2017</v>
      </c>
      <c r="G2009" s="47">
        <f t="shared" ref="G2009" ca="1" si="4118">VLOOKUP(INDIRECT(CHAR(39)&amp;$A2009&amp;CHAR(39)&amp;"!r2c"&amp;$C2009,0),variables,2,0)</f>
        <v>10949</v>
      </c>
      <c r="H2009" s="50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x14ac:dyDescent="0.3">
      <c r="A2010" s="47" t="s">
        <v>297</v>
      </c>
      <c r="B2010" s="47">
        <f t="shared" si="4058"/>
        <v>20</v>
      </c>
      <c r="C2010" s="47">
        <f t="shared" si="4015"/>
        <v>33</v>
      </c>
      <c r="E2010" s="47">
        <f t="shared" ref="E2010" si="4119">plan_id</f>
        <v>25</v>
      </c>
      <c r="F2010" s="47">
        <f t="shared" ca="1" si="3755"/>
        <v>2017</v>
      </c>
      <c r="G2010" s="47">
        <f t="shared" ref="G2010" ca="1" si="4120">VLOOKUP(INDIRECT(CHAR(39)&amp;$A2010&amp;CHAR(39)&amp;"!r2c"&amp;$C2010,0),variables,2,0)</f>
        <v>10951</v>
      </c>
      <c r="H2010" s="50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</row>
    <row r="2011" spans="1:8" x14ac:dyDescent="0.3">
      <c r="A2011" s="47" t="s">
        <v>297</v>
      </c>
      <c r="B2011" s="47">
        <f t="shared" si="4058"/>
        <v>20</v>
      </c>
      <c r="C2011" s="47">
        <f t="shared" si="4015"/>
        <v>34</v>
      </c>
      <c r="E2011" s="47">
        <f t="shared" ref="E2011" si="4121">plan_id</f>
        <v>25</v>
      </c>
      <c r="F2011" s="47">
        <f t="shared" ca="1" si="3755"/>
        <v>2017</v>
      </c>
      <c r="G2011" s="47">
        <f t="shared" ref="G2011" ca="1" si="4122">VLOOKUP(INDIRECT(CHAR(39)&amp;$A2011&amp;CHAR(39)&amp;"!r2c"&amp;$C2011,0),variables,2,0)</f>
        <v>10950</v>
      </c>
      <c r="H2011" s="50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Yes</v>
      </c>
    </row>
    <row r="2012" spans="1:8" x14ac:dyDescent="0.3">
      <c r="A2012" s="47" t="s">
        <v>297</v>
      </c>
      <c r="B2012" s="47">
        <f t="shared" si="4058"/>
        <v>20</v>
      </c>
      <c r="C2012" s="47">
        <f t="shared" si="4015"/>
        <v>35</v>
      </c>
      <c r="E2012" s="47">
        <f t="shared" ref="E2012" si="4123">plan_id</f>
        <v>25</v>
      </c>
      <c r="F2012" s="47">
        <f t="shared" ca="1" si="3755"/>
        <v>2017</v>
      </c>
      <c r="G2012" s="47">
        <f t="shared" ref="G2012" ca="1" si="4124">VLOOKUP(INDIRECT(CHAR(39)&amp;$A2012&amp;CHAR(39)&amp;"!r2c"&amp;$C2012,0),variables,2,0)</f>
        <v>10954</v>
      </c>
      <c r="H2012" s="50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3.1199999999999999E-2</v>
      </c>
    </row>
    <row r="2013" spans="1:8" x14ac:dyDescent="0.3">
      <c r="A2013" s="47" t="s">
        <v>297</v>
      </c>
      <c r="B2013" s="47">
        <f t="shared" si="4058"/>
        <v>20</v>
      </c>
      <c r="C2013" s="47">
        <f t="shared" si="4015"/>
        <v>36</v>
      </c>
      <c r="E2013" s="47">
        <f t="shared" ref="E2013" si="4125">plan_id</f>
        <v>25</v>
      </c>
      <c r="F2013" s="47">
        <f t="shared" ca="1" si="3755"/>
        <v>2017</v>
      </c>
      <c r="G2013" s="47">
        <f t="shared" ref="G2013" ca="1" si="4126">VLOOKUP(INDIRECT(CHAR(39)&amp;$A2013&amp;CHAR(39)&amp;"!r2c"&amp;$C2013,0),variables,2,0)</f>
        <v>10955</v>
      </c>
      <c r="H2013" s="50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0.08</v>
      </c>
    </row>
    <row r="2014" spans="1:8" x14ac:dyDescent="0.3">
      <c r="A2014" s="47" t="s">
        <v>297</v>
      </c>
      <c r="B2014" s="47">
        <f t="shared" si="4058"/>
        <v>20</v>
      </c>
      <c r="C2014" s="47">
        <f t="shared" si="4015"/>
        <v>37</v>
      </c>
      <c r="E2014" s="47">
        <f t="shared" ref="E2014" si="4127">plan_id</f>
        <v>25</v>
      </c>
      <c r="F2014" s="47">
        <f t="shared" ca="1" si="3755"/>
        <v>2017</v>
      </c>
      <c r="G2014" s="47">
        <f t="shared" ref="G2014" ca="1" si="4128">VLOOKUP(INDIRECT(CHAR(39)&amp;$A2014&amp;CHAR(39)&amp;"!r2c"&amp;$C2014,0),variables,2,0)</f>
        <v>10956</v>
      </c>
      <c r="H2014" s="50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3.6200000000000003E-2</v>
      </c>
    </row>
    <row r="2015" spans="1:8" x14ac:dyDescent="0.3">
      <c r="A2015" s="47" t="s">
        <v>297</v>
      </c>
      <c r="B2015" s="47">
        <f t="shared" si="4058"/>
        <v>20</v>
      </c>
      <c r="C2015" s="47">
        <f t="shared" si="4015"/>
        <v>38</v>
      </c>
      <c r="E2015" s="47">
        <f t="shared" ref="E2015" si="4129">plan_id</f>
        <v>25</v>
      </c>
      <c r="F2015" s="47">
        <f t="shared" ca="1" si="3755"/>
        <v>2017</v>
      </c>
      <c r="G2015" s="47">
        <f t="shared" ref="G2015" ca="1" si="4130">VLOOKUP(INDIRECT(CHAR(39)&amp;$A2015&amp;CHAR(39)&amp;"!r2c"&amp;$C2015,0),variables,2,0)</f>
        <v>10959</v>
      </c>
      <c r="H2015" s="50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4.34% - 9.66%</v>
      </c>
    </row>
    <row r="2016" spans="1:8" x14ac:dyDescent="0.3">
      <c r="A2016" s="47" t="s">
        <v>297</v>
      </c>
      <c r="B2016" s="47">
        <f t="shared" si="4058"/>
        <v>20</v>
      </c>
      <c r="C2016" s="47">
        <f t="shared" si="4015"/>
        <v>39</v>
      </c>
      <c r="E2016" s="47">
        <f t="shared" ref="E2016" si="4131">plan_id</f>
        <v>25</v>
      </c>
      <c r="F2016" s="47">
        <f t="shared" ca="1" si="3755"/>
        <v>2017</v>
      </c>
      <c r="G2016" s="47">
        <f t="shared" ref="G2016" ca="1" si="4132">VLOOKUP(INDIRECT(CHAR(39)&amp;$A2016&amp;CHAR(39)&amp;"!r2c"&amp;$C2016,0),variables,2,0)</f>
        <v>10962</v>
      </c>
      <c r="H2016" s="50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 no.101 &amp; 102</v>
      </c>
    </row>
    <row r="2017" spans="1:8" x14ac:dyDescent="0.3">
      <c r="A2017" s="47" t="s">
        <v>297</v>
      </c>
      <c r="B2017" s="47">
        <f t="shared" si="4058"/>
        <v>20</v>
      </c>
      <c r="C2017" s="47">
        <f t="shared" si="4015"/>
        <v>40</v>
      </c>
      <c r="E2017" s="47">
        <f t="shared" ref="E2017" si="4133">plan_id</f>
        <v>25</v>
      </c>
      <c r="F2017" s="47">
        <f t="shared" ca="1" si="3755"/>
        <v>2017</v>
      </c>
      <c r="G2017" s="47">
        <f t="shared" ref="G2017" ca="1" si="4134">VLOOKUP(INDIRECT(CHAR(39)&amp;$A2017&amp;CHAR(39)&amp;"!r2c"&amp;$C2017,0),variables,2,0)</f>
        <v>10964</v>
      </c>
      <c r="H2017" s="50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 no.104 &amp; 105</v>
      </c>
    </row>
    <row r="2018" spans="1:8" x14ac:dyDescent="0.3">
      <c r="A2018" s="47" t="s">
        <v>297</v>
      </c>
      <c r="B2018" s="47">
        <f t="shared" si="4058"/>
        <v>20</v>
      </c>
      <c r="C2018" s="47">
        <f t="shared" si="4015"/>
        <v>41</v>
      </c>
      <c r="E2018" s="47">
        <f t="shared" ref="E2018" si="4135">plan_id</f>
        <v>25</v>
      </c>
      <c r="F2018" s="47">
        <f t="shared" ca="1" si="3755"/>
        <v>2017</v>
      </c>
      <c r="G2018" s="47">
        <f t="shared" ref="G2018" ca="1" si="4136">VLOOKUP(INDIRECT(CHAR(39)&amp;$A2018&amp;CHAR(39)&amp;"!r2c"&amp;$C2018,0),variables,2,0)</f>
        <v>10967</v>
      </c>
      <c r="H2018" s="50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RP-2000 Table</v>
      </c>
    </row>
    <row r="2019" spans="1:8" x14ac:dyDescent="0.3">
      <c r="A2019" s="47" t="s">
        <v>297</v>
      </c>
      <c r="B2019" s="47">
        <f t="shared" si="4058"/>
        <v>20</v>
      </c>
      <c r="C2019" s="47">
        <f t="shared" si="4015"/>
        <v>42</v>
      </c>
      <c r="E2019" s="47">
        <f t="shared" ref="E2019" si="4137">plan_id</f>
        <v>25</v>
      </c>
      <c r="F2019" s="47">
        <f t="shared" ca="1" si="3755"/>
        <v>2017</v>
      </c>
      <c r="G2019" s="47">
        <f t="shared" ref="G2019" ca="1" si="4138">VLOOKUP(INDIRECT(CHAR(39)&amp;$A2019&amp;CHAR(39)&amp;"!r2c"&amp;$C2019,0),variables,2,0)</f>
        <v>10968</v>
      </c>
      <c r="H2019" s="50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2000</v>
      </c>
    </row>
    <row r="2020" spans="1:8" x14ac:dyDescent="0.3">
      <c r="A2020" s="47" t="s">
        <v>297</v>
      </c>
      <c r="B2020" s="47">
        <f t="shared" si="4058"/>
        <v>20</v>
      </c>
      <c r="C2020" s="47">
        <f t="shared" si="4015"/>
        <v>43</v>
      </c>
      <c r="E2020" s="47">
        <f t="shared" ref="E2020" si="4139">plan_id</f>
        <v>25</v>
      </c>
      <c r="F2020" s="47">
        <f t="shared" ca="1" si="3755"/>
        <v>2017</v>
      </c>
      <c r="G2020" s="47">
        <f t="shared" ref="G2020" ca="1" si="4140">VLOOKUP(INDIRECT(CHAR(39)&amp;$A2020&amp;CHAR(39)&amp;"!r2c"&amp;$C2020,0),variables,2,0)</f>
        <v>10969</v>
      </c>
      <c r="H2020" s="50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2018 with Projection Scale BB</v>
      </c>
    </row>
    <row r="2021" spans="1:8" x14ac:dyDescent="0.3">
      <c r="A2021" s="47" t="s">
        <v>297</v>
      </c>
      <c r="B2021" s="47">
        <f t="shared" si="4058"/>
        <v>20</v>
      </c>
      <c r="C2021" s="47">
        <f t="shared" si="4015"/>
        <v>44</v>
      </c>
      <c r="E2021" s="47">
        <f t="shared" ref="E2021" si="4141">plan_id</f>
        <v>25</v>
      </c>
      <c r="F2021" s="47">
        <f t="shared" ca="1" si="3755"/>
        <v>2017</v>
      </c>
      <c r="G2021" s="47">
        <f t="shared" ref="G2021" ca="1" si="4142">VLOOKUP(INDIRECT(CHAR(39)&amp;$A2021&amp;CHAR(39)&amp;"!r2c"&amp;$C2021,0),variables,2,0)</f>
        <v>10970</v>
      </c>
      <c r="H2021" s="50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</row>
    <row r="2022" spans="1:8" x14ac:dyDescent="0.3">
      <c r="A2022" s="47" t="s">
        <v>297</v>
      </c>
      <c r="B2022" s="47">
        <f t="shared" si="4058"/>
        <v>20</v>
      </c>
      <c r="C2022" s="47">
        <f t="shared" si="4015"/>
        <v>45</v>
      </c>
      <c r="E2022" s="47">
        <f t="shared" ref="E2022" si="4143">plan_id</f>
        <v>25</v>
      </c>
      <c r="F2022" s="47">
        <f t="shared" ca="1" si="3755"/>
        <v>2017</v>
      </c>
      <c r="G2022" s="47">
        <f t="shared" ref="G2022" ca="1" si="4144">VLOOKUP(INDIRECT(CHAR(39)&amp;$A2022&amp;CHAR(39)&amp;"!r2c"&amp;$C2022,0),variables,2,0)</f>
        <v>10971</v>
      </c>
      <c r="H2022" s="50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x14ac:dyDescent="0.3">
      <c r="A2023" s="47" t="s">
        <v>297</v>
      </c>
      <c r="B2023" s="47">
        <f t="shared" si="4058"/>
        <v>20</v>
      </c>
      <c r="C2023" s="47">
        <f t="shared" ref="C2023:C2086" si="4145">C1932</f>
        <v>46</v>
      </c>
      <c r="E2023" s="47">
        <f t="shared" ref="E2023" si="4146">plan_id</f>
        <v>25</v>
      </c>
      <c r="F2023" s="47">
        <f t="shared" ca="1" si="3755"/>
        <v>2017</v>
      </c>
      <c r="G2023" s="47">
        <f t="shared" ref="G2023" ca="1" si="4147">VLOOKUP(INDIRECT(CHAR(39)&amp;$A2023&amp;CHAR(39)&amp;"!r2c"&amp;$C2023,0),variables,2,0)</f>
        <v>10972</v>
      </c>
      <c r="H2023" s="50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Percentage of Pay, Closed</v>
      </c>
    </row>
    <row r="2024" spans="1:8" x14ac:dyDescent="0.3">
      <c r="A2024" s="47" t="s">
        <v>297</v>
      </c>
      <c r="B2024" s="47">
        <f t="shared" si="4058"/>
        <v>20</v>
      </c>
      <c r="C2024" s="47">
        <f t="shared" si="4145"/>
        <v>47</v>
      </c>
      <c r="E2024" s="47">
        <f t="shared" ref="E2024" si="4148">plan_id</f>
        <v>25</v>
      </c>
      <c r="F2024" s="47">
        <f t="shared" ca="1" si="3755"/>
        <v>2017</v>
      </c>
      <c r="G2024" s="47">
        <f t="shared" ref="G2024" ca="1" si="4149">VLOOKUP(INDIRECT(CHAR(39)&amp;$A2024&amp;CHAR(39)&amp;"!r2c"&amp;$C2024,0),variables,2,0)</f>
        <v>10973</v>
      </c>
      <c r="H2024" s="50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22 years</v>
      </c>
    </row>
    <row r="2025" spans="1:8" x14ac:dyDescent="0.3">
      <c r="A2025" s="47" t="s">
        <v>297</v>
      </c>
      <c r="B2025" s="47">
        <f t="shared" si="4058"/>
        <v>20</v>
      </c>
      <c r="C2025" s="47">
        <f t="shared" si="4145"/>
        <v>48</v>
      </c>
      <c r="E2025" s="47">
        <f t="shared" ref="E2025" si="4150">plan_id</f>
        <v>25</v>
      </c>
      <c r="F2025" s="47">
        <f t="shared" ca="1" si="3755"/>
        <v>2017</v>
      </c>
      <c r="G2025" s="47">
        <f t="shared" ref="G2025" ca="1" si="4151">VLOOKUP(INDIRECT(CHAR(39)&amp;$A2025&amp;CHAR(39)&amp;"!r2c"&amp;$C2025,0),variables,2,0)</f>
        <v>10975</v>
      </c>
      <c r="H2025" s="50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EAN</v>
      </c>
    </row>
    <row r="2026" spans="1:8" x14ac:dyDescent="0.3">
      <c r="A2026" s="47" t="s">
        <v>297</v>
      </c>
      <c r="B2026" s="47">
        <f t="shared" si="4058"/>
        <v>20</v>
      </c>
      <c r="C2026" s="47">
        <f t="shared" si="4145"/>
        <v>49</v>
      </c>
      <c r="E2026" s="47">
        <f t="shared" ref="E2026" si="4152">plan_id</f>
        <v>25</v>
      </c>
      <c r="F2026" s="47">
        <f t="shared" ca="1" si="3755"/>
        <v>2017</v>
      </c>
      <c r="G2026" s="47">
        <f t="shared" ref="G2026" ca="1" si="4153">VLOOKUP(INDIRECT(CHAR(39)&amp;$A2026&amp;CHAR(39)&amp;"!r2c"&amp;$C2026,0),variables,2,0)</f>
        <v>10976</v>
      </c>
      <c r="H2026" s="50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0.08</v>
      </c>
    </row>
    <row r="2027" spans="1:8" x14ac:dyDescent="0.3">
      <c r="A2027" s="47" t="s">
        <v>297</v>
      </c>
      <c r="B2027" s="47">
        <f t="shared" si="4058"/>
        <v>20</v>
      </c>
      <c r="C2027" s="47">
        <f t="shared" si="4145"/>
        <v>50</v>
      </c>
      <c r="E2027" s="47">
        <f t="shared" ref="E2027" si="4154">plan_id</f>
        <v>25</v>
      </c>
      <c r="F2027" s="47">
        <f t="shared" ca="1" si="3755"/>
        <v>2017</v>
      </c>
      <c r="G2027" s="47">
        <f t="shared" ref="G2027" ca="1" si="4155">VLOOKUP(INDIRECT(CHAR(39)&amp;$A2027&amp;CHAR(39)&amp;"!r2c"&amp;$C2027,0),variables,2,0)</f>
        <v>10977</v>
      </c>
      <c r="H2027" s="50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x14ac:dyDescent="0.3">
      <c r="A2028" s="47" t="s">
        <v>297</v>
      </c>
      <c r="B2028" s="47">
        <f t="shared" si="4058"/>
        <v>20</v>
      </c>
      <c r="C2028" s="47">
        <f t="shared" si="4145"/>
        <v>51</v>
      </c>
      <c r="E2028" s="47">
        <f t="shared" ref="E2028" si="4156">plan_id</f>
        <v>25</v>
      </c>
      <c r="F2028" s="47">
        <f t="shared" ca="1" si="3755"/>
        <v>2017</v>
      </c>
      <c r="G2028" s="47">
        <f t="shared" ref="G2028" ca="1" si="4157">VLOOKUP(INDIRECT(CHAR(39)&amp;$A2028&amp;CHAR(39)&amp;"!r2c"&amp;$C2028,0),variables,2,0)</f>
        <v>10978</v>
      </c>
      <c r="H2028" s="50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0.08</v>
      </c>
    </row>
    <row r="2029" spans="1:8" x14ac:dyDescent="0.3">
      <c r="A2029" s="47" t="s">
        <v>297</v>
      </c>
      <c r="B2029" s="47">
        <f t="shared" si="4058"/>
        <v>20</v>
      </c>
      <c r="C2029" s="47">
        <f t="shared" si="4145"/>
        <v>52</v>
      </c>
      <c r="E2029" s="47">
        <f t="shared" ref="E2029" si="4158">plan_id</f>
        <v>25</v>
      </c>
      <c r="F2029" s="47">
        <f t="shared" ca="1" si="3755"/>
        <v>2017</v>
      </c>
      <c r="G2029" s="47">
        <f t="shared" ref="G2029" ca="1" si="4159">VLOOKUP(INDIRECT(CHAR(39)&amp;$A2029&amp;CHAR(39)&amp;"!r2c"&amp;$C2029,0),variables,2,0)</f>
        <v>10979</v>
      </c>
      <c r="H2029" s="50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 Years</v>
      </c>
    </row>
    <row r="2030" spans="1:8" x14ac:dyDescent="0.3">
      <c r="A2030" s="47" t="s">
        <v>297</v>
      </c>
      <c r="B2030" s="47">
        <f t="shared" si="4058"/>
        <v>20</v>
      </c>
      <c r="C2030" s="47">
        <f t="shared" si="4145"/>
        <v>53</v>
      </c>
      <c r="E2030" s="47">
        <f t="shared" ref="E2030" si="4160">plan_id</f>
        <v>25</v>
      </c>
      <c r="F2030" s="47">
        <f t="shared" ca="1" si="3755"/>
        <v>2017</v>
      </c>
      <c r="G2030" s="47">
        <f t="shared" ref="G2030" ca="1" si="4161">VLOOKUP(INDIRECT(CHAR(39)&amp;$A2030&amp;CHAR(39)&amp;"!r2c"&amp;$C2030,0),variables,2,0)</f>
        <v>10980</v>
      </c>
      <c r="H2030" s="50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5.6000000000000001E-2</v>
      </c>
    </row>
    <row r="2031" spans="1:8" x14ac:dyDescent="0.3">
      <c r="A2031" s="47" t="s">
        <v>297</v>
      </c>
      <c r="B2031" s="47">
        <f t="shared" si="4058"/>
        <v>20</v>
      </c>
      <c r="C2031" s="47">
        <f t="shared" si="4145"/>
        <v>54</v>
      </c>
      <c r="E2031" s="47">
        <f t="shared" ref="E2031" si="4162">plan_id</f>
        <v>25</v>
      </c>
      <c r="F2031" s="47">
        <f t="shared" ca="1" si="3755"/>
        <v>2017</v>
      </c>
      <c r="G2031" s="47">
        <f t="shared" ref="G2031" ca="1" si="4163">VLOOKUP(INDIRECT(CHAR(39)&amp;$A2031&amp;CHAR(39)&amp;"!r2c"&amp;$C2031,0),variables,2,0)</f>
        <v>10981</v>
      </c>
      <c r="H2031" s="50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0.129</v>
      </c>
    </row>
    <row r="2032" spans="1:8" x14ac:dyDescent="0.3">
      <c r="A2032" s="47" t="s">
        <v>297</v>
      </c>
      <c r="B2032" s="47">
        <f t="shared" si="4058"/>
        <v>20</v>
      </c>
      <c r="C2032" s="47">
        <f t="shared" si="4145"/>
        <v>55</v>
      </c>
      <c r="E2032" s="47">
        <f t="shared" ref="E2032" si="4164">plan_id</f>
        <v>25</v>
      </c>
      <c r="F2032" s="47">
        <f t="shared" ca="1" si="3755"/>
        <v>2017</v>
      </c>
      <c r="G2032" s="47">
        <f t="shared" ref="G2032" ca="1" si="4165">VLOOKUP(INDIRECT(CHAR(39)&amp;$A2032&amp;CHAR(39)&amp;"!r2c"&amp;$C2032,0),variables,2,0)</f>
        <v>10706</v>
      </c>
      <c r="H2032" s="50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8.4165191884225728E-4</v>
      </c>
    </row>
    <row r="2033" spans="1:8" x14ac:dyDescent="0.3">
      <c r="A2033" s="47" t="s">
        <v>297</v>
      </c>
      <c r="B2033" s="47">
        <f t="shared" si="4058"/>
        <v>20</v>
      </c>
      <c r="C2033" s="47">
        <f t="shared" si="4145"/>
        <v>56</v>
      </c>
      <c r="E2033" s="47">
        <f t="shared" ref="E2033" si="4166">plan_id</f>
        <v>25</v>
      </c>
      <c r="F2033" s="47">
        <f t="shared" ca="1" si="3755"/>
        <v>2017</v>
      </c>
      <c r="G2033" s="47">
        <f t="shared" ref="G2033" ca="1" si="4167">VLOOKUP(INDIRECT(CHAR(39)&amp;$A2033&amp;CHAR(39)&amp;"!r2c"&amp;$C2033,0),variables,2,0)</f>
        <v>10983</v>
      </c>
      <c r="H2033" s="50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Yes</v>
      </c>
    </row>
    <row r="2034" spans="1:8" x14ac:dyDescent="0.3">
      <c r="A2034" s="47" t="s">
        <v>297</v>
      </c>
      <c r="B2034" s="47">
        <f t="shared" si="4058"/>
        <v>20</v>
      </c>
      <c r="C2034" s="47">
        <f t="shared" si="4145"/>
        <v>57</v>
      </c>
      <c r="E2034" s="47">
        <f t="shared" ref="E2034" si="4168">plan_id</f>
        <v>25</v>
      </c>
      <c r="F2034" s="47">
        <f t="shared" ca="1" si="3755"/>
        <v>2017</v>
      </c>
      <c r="G2034" s="47">
        <f t="shared" ref="G2034" ca="1" si="4169">VLOOKUP(INDIRECT(CHAR(39)&amp;$A2034&amp;CHAR(39)&amp;"!r2c"&amp;$C2034,0),variables,2,0)</f>
        <v>10989</v>
      </c>
      <c r="H2034" s="50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9229703000</v>
      </c>
    </row>
    <row r="2035" spans="1:8" x14ac:dyDescent="0.3">
      <c r="A2035" s="47" t="s">
        <v>297</v>
      </c>
      <c r="B2035" s="47">
        <f t="shared" si="4058"/>
        <v>20</v>
      </c>
      <c r="C2035" s="47">
        <f t="shared" si="4145"/>
        <v>58</v>
      </c>
      <c r="E2035" s="47">
        <f t="shared" ref="E2035" si="4170">plan_id</f>
        <v>25</v>
      </c>
      <c r="F2035" s="47">
        <f t="shared" ca="1" si="3755"/>
        <v>2017</v>
      </c>
      <c r="G2035" s="47">
        <f t="shared" ref="G2035" ca="1" si="4171">VLOOKUP(INDIRECT(CHAR(39)&amp;$A2035&amp;CHAR(39)&amp;"!r2c"&amp;$C2035,0),variables,2,0)</f>
        <v>10990</v>
      </c>
      <c r="H2035" s="50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13832130000</v>
      </c>
    </row>
    <row r="2036" spans="1:8" x14ac:dyDescent="0.3">
      <c r="A2036" s="47" t="s">
        <v>297</v>
      </c>
      <c r="B2036" s="47">
        <f t="shared" si="4058"/>
        <v>20</v>
      </c>
      <c r="C2036" s="47">
        <f t="shared" si="4145"/>
        <v>59</v>
      </c>
      <c r="E2036" s="47">
        <f t="shared" ref="E2036" si="4172">plan_id</f>
        <v>25</v>
      </c>
      <c r="F2036" s="47">
        <f t="shared" ca="1" si="3755"/>
        <v>2017</v>
      </c>
      <c r="G2036" s="47">
        <f t="shared" ref="G2036" ca="1" si="4173">VLOOKUP(INDIRECT(CHAR(39)&amp;$A2036&amp;CHAR(39)&amp;"!r2c"&amp;$C2036,0),variables,2,0)</f>
        <v>10991</v>
      </c>
      <c r="H2036" s="50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4602427000</v>
      </c>
    </row>
    <row r="2037" spans="1:8" x14ac:dyDescent="0.3">
      <c r="A2037" s="47" t="s">
        <v>297</v>
      </c>
      <c r="B2037" s="47">
        <f t="shared" si="4058"/>
        <v>20</v>
      </c>
      <c r="C2037" s="47">
        <f t="shared" si="4145"/>
        <v>60</v>
      </c>
      <c r="E2037" s="47">
        <f t="shared" ref="E2037" si="4174">plan_id</f>
        <v>25</v>
      </c>
      <c r="F2037" s="47">
        <f t="shared" ca="1" si="3755"/>
        <v>2017</v>
      </c>
      <c r="G2037" s="47">
        <f t="shared" ref="G2037" ca="1" si="4175">VLOOKUP(INDIRECT(CHAR(39)&amp;$A2037&amp;CHAR(39)&amp;"!r2c"&amp;$C2037,0),variables,2,0)</f>
        <v>10992</v>
      </c>
      <c r="H2037" s="50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0.66700000000000004</v>
      </c>
    </row>
    <row r="2038" spans="1:8" x14ac:dyDescent="0.3">
      <c r="A2038" s="47" t="s">
        <v>297</v>
      </c>
      <c r="B2038" s="47">
        <f t="shared" si="4058"/>
        <v>20</v>
      </c>
      <c r="C2038" s="47">
        <f t="shared" si="4145"/>
        <v>61</v>
      </c>
      <c r="E2038" s="47">
        <f t="shared" ref="E2038" si="4176">plan_id</f>
        <v>25</v>
      </c>
      <c r="F2038" s="47">
        <f t="shared" ca="1" si="3755"/>
        <v>2017</v>
      </c>
      <c r="G2038" s="47">
        <f t="shared" ref="G2038" ca="1" si="4177">VLOOKUP(INDIRECT(CHAR(39)&amp;$A2038&amp;CHAR(39)&amp;"!r2c"&amp;$C2038,0),variables,2,0)</f>
        <v>10993</v>
      </c>
      <c r="H2038" s="50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1247884000</v>
      </c>
    </row>
    <row r="2039" spans="1:8" x14ac:dyDescent="0.3">
      <c r="A2039" s="47" t="s">
        <v>297</v>
      </c>
      <c r="B2039" s="47">
        <f t="shared" si="4058"/>
        <v>20</v>
      </c>
      <c r="C2039" s="47">
        <f t="shared" si="4145"/>
        <v>62</v>
      </c>
      <c r="E2039" s="47">
        <f t="shared" ref="E2039" si="4178">plan_id</f>
        <v>25</v>
      </c>
      <c r="F2039" s="47">
        <f t="shared" ca="1" si="3755"/>
        <v>2017</v>
      </c>
      <c r="G2039" s="47">
        <f t="shared" ref="G2039" ca="1" si="4179">VLOOKUP(INDIRECT(CHAR(39)&amp;$A2039&amp;CHAR(39)&amp;"!r2c"&amp;$C2039,0),variables,2,0)</f>
        <v>10801</v>
      </c>
      <c r="H2039" s="50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215109000</v>
      </c>
    </row>
    <row r="2040" spans="1:8" x14ac:dyDescent="0.3">
      <c r="A2040" s="47" t="s">
        <v>297</v>
      </c>
      <c r="B2040" s="47">
        <f t="shared" si="4058"/>
        <v>20</v>
      </c>
      <c r="C2040" s="47">
        <f t="shared" si="4145"/>
        <v>63</v>
      </c>
      <c r="E2040" s="47">
        <f t="shared" ref="E2040" si="4180">plan_id</f>
        <v>25</v>
      </c>
      <c r="F2040" s="47">
        <f t="shared" ca="1" si="3755"/>
        <v>2017</v>
      </c>
      <c r="G2040" s="47">
        <f t="shared" ref="G2040" ca="1" si="4181">VLOOKUP(INDIRECT(CHAR(39)&amp;$A2040&amp;CHAR(39)&amp;"!r2c"&amp;$C2040,0),variables,2,0)</f>
        <v>10802</v>
      </c>
      <c r="H2040" s="50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-1448000</v>
      </c>
    </row>
    <row r="2041" spans="1:8" x14ac:dyDescent="0.3">
      <c r="A2041" s="47" t="s">
        <v>297</v>
      </c>
      <c r="B2041" s="47">
        <f t="shared" si="4058"/>
        <v>20</v>
      </c>
      <c r="C2041" s="47">
        <f t="shared" si="4145"/>
        <v>64</v>
      </c>
      <c r="E2041" s="47">
        <f t="shared" ref="E2041" si="4182">plan_id</f>
        <v>25</v>
      </c>
      <c r="F2041" s="47">
        <f t="shared" ca="1" si="3755"/>
        <v>2017</v>
      </c>
      <c r="G2041" s="47">
        <f t="shared" ref="G2041" ca="1" si="4183">VLOOKUP(INDIRECT(CHAR(39)&amp;$A2041&amp;CHAR(39)&amp;"!r2c"&amp;$C2041,0),variables,2,0)</f>
        <v>10803</v>
      </c>
      <c r="H2041" s="50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3">
      <c r="A2042" s="47" t="s">
        <v>297</v>
      </c>
      <c r="B2042" s="47">
        <f t="shared" si="4058"/>
        <v>20</v>
      </c>
      <c r="C2042" s="47">
        <f t="shared" si="4145"/>
        <v>65</v>
      </c>
      <c r="E2042" s="47">
        <f t="shared" ref="E2042" si="4184">plan_id</f>
        <v>25</v>
      </c>
      <c r="F2042" s="47">
        <f t="shared" ca="1" si="3755"/>
        <v>2017</v>
      </c>
      <c r="G2042" s="47">
        <f t="shared" ref="G2042" ca="1" si="4185">VLOOKUP(INDIRECT(CHAR(39)&amp;$A2042&amp;CHAR(39)&amp;"!r2c"&amp;$C2042,0),variables,2,0)</f>
        <v>10804</v>
      </c>
      <c r="H2042" s="50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3">
      <c r="A2043" s="47" t="s">
        <v>297</v>
      </c>
      <c r="B2043" s="47">
        <f t="shared" si="4058"/>
        <v>20</v>
      </c>
      <c r="C2043" s="47">
        <f t="shared" si="4145"/>
        <v>66</v>
      </c>
      <c r="E2043" s="47">
        <f t="shared" ref="E2043" si="4186">plan_id</f>
        <v>25</v>
      </c>
      <c r="F2043" s="47">
        <f t="shared" ca="1" si="3755"/>
        <v>2017</v>
      </c>
      <c r="G2043" s="47">
        <f t="shared" ref="G2043" ca="1" si="4187">VLOOKUP(INDIRECT(CHAR(39)&amp;$A2043&amp;CHAR(39)&amp;"!r2c"&amp;$C2043,0),variables,2,0)</f>
        <v>10805</v>
      </c>
      <c r="H2043" s="50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3">
      <c r="A2044" s="47" t="s">
        <v>297</v>
      </c>
      <c r="B2044" s="47">
        <f t="shared" ref="B2044" si="4188">B1979+1</f>
        <v>20</v>
      </c>
      <c r="C2044" s="47">
        <f t="shared" si="4145"/>
        <v>67</v>
      </c>
      <c r="E2044" s="47">
        <f t="shared" ref="E2044" si="4189">plan_id</f>
        <v>25</v>
      </c>
      <c r="F2044" s="47">
        <f t="shared" ca="1" si="3755"/>
        <v>2017</v>
      </c>
      <c r="G2044" s="47">
        <f t="shared" ref="G2044" ca="1" si="4190">VLOOKUP(INDIRECT(CHAR(39)&amp;$A2044&amp;CHAR(39)&amp;"!r2c"&amp;$C2044,0),variables,2,0)</f>
        <v>10806</v>
      </c>
      <c r="H2044" s="50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1612000</v>
      </c>
    </row>
    <row r="2045" spans="1:8" x14ac:dyDescent="0.3">
      <c r="A2045" s="47" t="s">
        <v>297</v>
      </c>
      <c r="B2045" s="47">
        <f>B2044</f>
        <v>20</v>
      </c>
      <c r="C2045" s="47">
        <f t="shared" si="4145"/>
        <v>68</v>
      </c>
      <c r="E2045" s="47">
        <f t="shared" ref="E2045" si="4191">plan_id</f>
        <v>25</v>
      </c>
      <c r="F2045" s="47">
        <f t="shared" ca="1" si="3755"/>
        <v>2017</v>
      </c>
      <c r="G2045" s="47">
        <f t="shared" ref="G2045" ca="1" si="4192">VLOOKUP(INDIRECT(CHAR(39)&amp;$A2045&amp;CHAR(39)&amp;"!r2c"&amp;$C2045,0),variables,2,0)</f>
        <v>10807</v>
      </c>
      <c r="H2045" s="50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-6765000</v>
      </c>
    </row>
    <row r="2046" spans="1:8" x14ac:dyDescent="0.3">
      <c r="A2046" s="47" t="s">
        <v>297</v>
      </c>
      <c r="B2046" s="47">
        <f t="shared" ref="B2046:B2070" si="4193">B2045</f>
        <v>20</v>
      </c>
      <c r="C2046" s="47">
        <f t="shared" si="4145"/>
        <v>69</v>
      </c>
      <c r="E2046" s="47">
        <f t="shared" ref="E2046" si="4194">plan_id</f>
        <v>25</v>
      </c>
      <c r="F2046" s="47">
        <f t="shared" ca="1" si="3755"/>
        <v>2017</v>
      </c>
      <c r="G2046" s="47">
        <f t="shared" ref="G2046" ca="1" si="4195">VLOOKUP(INDIRECT(CHAR(39)&amp;$A2046&amp;CHAR(39)&amp;"!r2c"&amp;$C2046,0),variables,2,0)</f>
        <v>10808</v>
      </c>
      <c r="H2046" s="50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2909000</v>
      </c>
    </row>
    <row r="2047" spans="1:8" x14ac:dyDescent="0.3">
      <c r="A2047" s="47" t="s">
        <v>297</v>
      </c>
      <c r="B2047" s="47">
        <f t="shared" si="4193"/>
        <v>20</v>
      </c>
      <c r="C2047" s="47">
        <f t="shared" si="4145"/>
        <v>70</v>
      </c>
      <c r="E2047" s="47">
        <f t="shared" ref="E2047" si="4196">plan_id</f>
        <v>25</v>
      </c>
      <c r="F2047" s="47">
        <f t="shared" ca="1" si="3755"/>
        <v>2017</v>
      </c>
      <c r="G2047" s="47">
        <f t="shared" ref="G2047" ca="1" si="4197">VLOOKUP(INDIRECT(CHAR(39)&amp;$A2047&amp;CHAR(39)&amp;"!r2c"&amp;$C2047,0),variables,2,0)</f>
        <v>10809</v>
      </c>
      <c r="H2047" s="50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3">
      <c r="A2048" s="47" t="s">
        <v>297</v>
      </c>
      <c r="B2048" s="47">
        <f t="shared" si="4193"/>
        <v>20</v>
      </c>
      <c r="C2048" s="47">
        <f t="shared" si="4145"/>
        <v>71</v>
      </c>
      <c r="E2048" s="47">
        <f t="shared" ref="E2048" si="4198">plan_id</f>
        <v>25</v>
      </c>
      <c r="F2048" s="47">
        <f t="shared" ca="1" si="3755"/>
        <v>2017</v>
      </c>
      <c r="G2048" s="47">
        <f t="shared" ref="G2048" ca="1" si="4199">VLOOKUP(INDIRECT(CHAR(39)&amp;$A2048&amp;CHAR(39)&amp;"!r2c"&amp;$C2048,0),variables,2,0)</f>
        <v>10810</v>
      </c>
      <c r="H2048" s="50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0</v>
      </c>
    </row>
    <row r="2049" spans="1:8" x14ac:dyDescent="0.3">
      <c r="A2049" s="47" t="s">
        <v>297</v>
      </c>
      <c r="B2049" s="47">
        <f t="shared" si="4193"/>
        <v>20</v>
      </c>
      <c r="C2049" s="47">
        <f t="shared" si="4145"/>
        <v>72</v>
      </c>
      <c r="E2049" s="47">
        <f t="shared" ref="E2049" si="4200">plan_id</f>
        <v>25</v>
      </c>
      <c r="F2049" s="47">
        <f t="shared" ca="1" si="3755"/>
        <v>2017</v>
      </c>
      <c r="G2049" s="47">
        <f t="shared" ref="G2049" ca="1" si="4201">VLOOKUP(INDIRECT(CHAR(39)&amp;$A2049&amp;CHAR(39)&amp;"!r2c"&amp;$C2049,0),variables,2,0)</f>
        <v>10811</v>
      </c>
      <c r="H2049" s="50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3">
      <c r="A2050" s="47" t="s">
        <v>297</v>
      </c>
      <c r="B2050" s="47">
        <f t="shared" si="4193"/>
        <v>20</v>
      </c>
      <c r="C2050" s="47">
        <f t="shared" si="4145"/>
        <v>73</v>
      </c>
      <c r="E2050" s="47">
        <f t="shared" ref="E2050" si="4202">plan_id</f>
        <v>25</v>
      </c>
      <c r="F2050" s="47">
        <f t="shared" ca="1" si="3755"/>
        <v>2017</v>
      </c>
      <c r="G2050" s="47">
        <f t="shared" ref="G2050" ca="1" si="4203">VLOOKUP(INDIRECT(CHAR(39)&amp;$A2050&amp;CHAR(39)&amp;"!r2c"&amp;$C2050,0),variables,2,0)</f>
        <v>10812</v>
      </c>
      <c r="H2050" s="50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3">
      <c r="A2051" s="47" t="s">
        <v>297</v>
      </c>
      <c r="B2051" s="47">
        <f t="shared" si="4193"/>
        <v>20</v>
      </c>
      <c r="C2051" s="47">
        <f t="shared" si="4145"/>
        <v>74</v>
      </c>
      <c r="E2051" s="47">
        <f t="shared" ref="E2051" si="4204">plan_id</f>
        <v>25</v>
      </c>
      <c r="F2051" s="47">
        <f t="shared" ca="1" si="3755"/>
        <v>2017</v>
      </c>
      <c r="G2051" s="47">
        <f t="shared" ref="G2051" ca="1" si="4205">VLOOKUP(INDIRECT(CHAR(39)&amp;$A2051&amp;CHAR(39)&amp;"!r2c"&amp;$C2051,0),variables,2,0)</f>
        <v>10813</v>
      </c>
      <c r="H2051" s="50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3">
      <c r="A2052" s="47" t="s">
        <v>297</v>
      </c>
      <c r="B2052" s="47">
        <f t="shared" si="4193"/>
        <v>20</v>
      </c>
      <c r="C2052" s="47">
        <f t="shared" si="4145"/>
        <v>75</v>
      </c>
      <c r="E2052" s="47">
        <f t="shared" ref="E2052" si="4206">plan_id</f>
        <v>25</v>
      </c>
      <c r="F2052" s="47">
        <f t="shared" ca="1" si="3755"/>
        <v>2017</v>
      </c>
      <c r="G2052" s="47">
        <f t="shared" ref="G2052" ca="1" si="4207">VLOOKUP(INDIRECT(CHAR(39)&amp;$A2052&amp;CHAR(39)&amp;"!r2c"&amp;$C2052,0),variables,2,0)</f>
        <v>10814</v>
      </c>
      <c r="H2052" s="50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x14ac:dyDescent="0.3">
      <c r="A2053" s="47" t="s">
        <v>297</v>
      </c>
      <c r="B2053" s="47">
        <f t="shared" si="4193"/>
        <v>20</v>
      </c>
      <c r="C2053" s="47">
        <f t="shared" si="4145"/>
        <v>76</v>
      </c>
      <c r="E2053" s="47">
        <f t="shared" ref="E2053" si="4208">plan_id</f>
        <v>25</v>
      </c>
      <c r="F2053" s="47">
        <f t="shared" ca="1" si="3755"/>
        <v>2017</v>
      </c>
      <c r="G2053" s="47">
        <f t="shared" ref="G2053" ca="1" si="4209">VLOOKUP(INDIRECT(CHAR(39)&amp;$A2053&amp;CHAR(39)&amp;"!r2c"&amp;$C2053,0),variables,2,0)</f>
        <v>10815</v>
      </c>
      <c r="H2053" s="50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9254000</v>
      </c>
    </row>
    <row r="2054" spans="1:8" x14ac:dyDescent="0.3">
      <c r="A2054" s="47" t="s">
        <v>297</v>
      </c>
      <c r="B2054" s="47">
        <f t="shared" si="4193"/>
        <v>20</v>
      </c>
      <c r="C2054" s="47">
        <f t="shared" si="4145"/>
        <v>77</v>
      </c>
      <c r="E2054" s="47">
        <f t="shared" ref="E2054" si="4210">plan_id</f>
        <v>25</v>
      </c>
      <c r="F2054" s="47">
        <f t="shared" ca="1" si="3755"/>
        <v>2017</v>
      </c>
      <c r="G2054" s="47">
        <f t="shared" ref="G2054" ca="1" si="4211">VLOOKUP(INDIRECT(CHAR(39)&amp;$A2054&amp;CHAR(39)&amp;"!r2c"&amp;$C2054,0),variables,2,0)</f>
        <v>10816</v>
      </c>
      <c r="H2054" s="50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-121046000</v>
      </c>
    </row>
    <row r="2055" spans="1:8" x14ac:dyDescent="0.3">
      <c r="A2055" s="47" t="s">
        <v>297</v>
      </c>
      <c r="B2055" s="47">
        <f t="shared" si="4193"/>
        <v>20</v>
      </c>
      <c r="C2055" s="47">
        <f t="shared" si="4145"/>
        <v>78</v>
      </c>
      <c r="E2055" s="47">
        <f t="shared" ref="E2055" si="4212">plan_id</f>
        <v>25</v>
      </c>
      <c r="F2055" s="47">
        <f t="shared" ca="1" si="3755"/>
        <v>2017</v>
      </c>
      <c r="G2055" s="47">
        <f t="shared" ref="G2055" ca="1" si="4213">VLOOKUP(INDIRECT(CHAR(39)&amp;$A2055&amp;CHAR(39)&amp;"!r2c"&amp;$C2055,0),variables,2,0)</f>
        <v>10817</v>
      </c>
      <c r="H2055" s="50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3">
      <c r="A2056" s="47" t="s">
        <v>297</v>
      </c>
      <c r="B2056" s="47">
        <f t="shared" si="4193"/>
        <v>20</v>
      </c>
      <c r="C2056" s="47">
        <f t="shared" si="4145"/>
        <v>79</v>
      </c>
      <c r="E2056" s="47">
        <f t="shared" ref="E2056" si="4214">plan_id</f>
        <v>25</v>
      </c>
      <c r="F2056" s="47">
        <f t="shared" ca="1" si="3755"/>
        <v>2017</v>
      </c>
      <c r="G2056" s="47">
        <f t="shared" ref="G2056" ca="1" si="4215">VLOOKUP(INDIRECT(CHAR(39)&amp;$A2056&amp;CHAR(39)&amp;"!r2c"&amp;$C2056,0),variables,2,0)</f>
        <v>10818</v>
      </c>
      <c r="H2056" s="50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x14ac:dyDescent="0.3">
      <c r="A2057" s="47" t="s">
        <v>297</v>
      </c>
      <c r="B2057" s="47">
        <f t="shared" si="4193"/>
        <v>20</v>
      </c>
      <c r="C2057" s="47">
        <f t="shared" si="4145"/>
        <v>80</v>
      </c>
      <c r="E2057" s="47">
        <f t="shared" ref="E2057" si="4216">plan_id</f>
        <v>25</v>
      </c>
      <c r="F2057" s="47">
        <f t="shared" ca="1" si="3755"/>
        <v>2017</v>
      </c>
      <c r="G2057" s="47">
        <f t="shared" ref="G2057" ca="1" si="4217">VLOOKUP(INDIRECT(CHAR(39)&amp;$A2057&amp;CHAR(39)&amp;"!r2c"&amp;$C2057,0),variables,2,0)</f>
        <v>10819</v>
      </c>
      <c r="H2057" s="50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6403000</v>
      </c>
    </row>
    <row r="2058" spans="1:8" x14ac:dyDescent="0.3">
      <c r="A2058" s="47" t="s">
        <v>297</v>
      </c>
      <c r="B2058" s="47">
        <f t="shared" si="4193"/>
        <v>20</v>
      </c>
      <c r="C2058" s="47">
        <f t="shared" si="4145"/>
        <v>81</v>
      </c>
      <c r="E2058" s="47">
        <f t="shared" ref="E2058" si="4218">plan_id</f>
        <v>25</v>
      </c>
      <c r="F2058" s="47">
        <f t="shared" ca="1" si="3755"/>
        <v>2017</v>
      </c>
      <c r="G2058" s="47">
        <f t="shared" ref="G2058" ca="1" si="4219">VLOOKUP(INDIRECT(CHAR(39)&amp;$A2058&amp;CHAR(39)&amp;"!r2c"&amp;$C2058,0),variables,2,0)</f>
        <v>10820</v>
      </c>
      <c r="H2058" s="50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-167103000</v>
      </c>
    </row>
    <row r="2059" spans="1:8" x14ac:dyDescent="0.3">
      <c r="A2059" s="47" t="s">
        <v>297</v>
      </c>
      <c r="B2059" s="47">
        <f t="shared" si="4193"/>
        <v>20</v>
      </c>
      <c r="C2059" s="47">
        <f t="shared" si="4145"/>
        <v>82</v>
      </c>
      <c r="E2059" s="47">
        <f t="shared" ref="E2059" si="4220">plan_id</f>
        <v>25</v>
      </c>
      <c r="F2059" s="47">
        <f t="shared" ca="1" si="3755"/>
        <v>2017</v>
      </c>
      <c r="G2059" s="47">
        <f t="shared" ref="G2059" ca="1" si="4221">VLOOKUP(INDIRECT(CHAR(39)&amp;$A2059&amp;CHAR(39)&amp;"!r2c"&amp;$C2059,0),variables,2,0)</f>
        <v>10821</v>
      </c>
      <c r="H2059" s="50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3">
      <c r="A2060" s="47" t="s">
        <v>297</v>
      </c>
      <c r="B2060" s="47">
        <f t="shared" si="4193"/>
        <v>20</v>
      </c>
      <c r="C2060" s="47">
        <f t="shared" si="4145"/>
        <v>83</v>
      </c>
      <c r="E2060" s="47">
        <f t="shared" ref="E2060" si="4222">plan_id</f>
        <v>25</v>
      </c>
      <c r="F2060" s="47">
        <f t="shared" ca="1" si="3755"/>
        <v>2017</v>
      </c>
      <c r="G2060" s="47">
        <f t="shared" ref="G2060" ca="1" si="4223">VLOOKUP(INDIRECT(CHAR(39)&amp;$A2060&amp;CHAR(39)&amp;"!r2c"&amp;$C2060,0),variables,2,0)</f>
        <v>10822</v>
      </c>
      <c r="H2060" s="50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x14ac:dyDescent="0.3">
      <c r="A2061" s="47" t="s">
        <v>297</v>
      </c>
      <c r="B2061" s="47">
        <f t="shared" si="4193"/>
        <v>20</v>
      </c>
      <c r="C2061" s="47">
        <f t="shared" si="4145"/>
        <v>84</v>
      </c>
      <c r="E2061" s="47">
        <f t="shared" ref="E2061" si="4224">plan_id</f>
        <v>25</v>
      </c>
      <c r="F2061" s="47">
        <f t="shared" ca="1" si="3755"/>
        <v>2017</v>
      </c>
      <c r="G2061" s="47">
        <f t="shared" ref="G2061" ca="1" si="4225">VLOOKUP(INDIRECT(CHAR(39)&amp;$A2061&amp;CHAR(39)&amp;"!r2c"&amp;$C2061,0),variables,2,0)</f>
        <v>10829</v>
      </c>
      <c r="H2061" s="50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184411000</v>
      </c>
    </row>
    <row r="2062" spans="1:8" x14ac:dyDescent="0.3">
      <c r="A2062" s="47" t="s">
        <v>297</v>
      </c>
      <c r="B2062" s="47">
        <f t="shared" si="4193"/>
        <v>20</v>
      </c>
      <c r="C2062" s="47">
        <f t="shared" si="4145"/>
        <v>85</v>
      </c>
      <c r="E2062" s="47">
        <f t="shared" ref="E2062" si="4226">plan_id</f>
        <v>25</v>
      </c>
      <c r="F2062" s="47">
        <f t="shared" ca="1" si="3755"/>
        <v>2017</v>
      </c>
      <c r="G2062" s="47">
        <f t="shared" ref="G2062" ca="1" si="4227">VLOOKUP(INDIRECT(CHAR(39)&amp;$A2062&amp;CHAR(39)&amp;"!r2c"&amp;$C2062,0),variables,2,0)</f>
        <v>10823</v>
      </c>
      <c r="H2062" s="50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26056000</v>
      </c>
    </row>
    <row r="2063" spans="1:8" x14ac:dyDescent="0.3">
      <c r="A2063" s="47" t="s">
        <v>297</v>
      </c>
      <c r="B2063" s="47">
        <f t="shared" si="4193"/>
        <v>20</v>
      </c>
      <c r="C2063" s="47">
        <f t="shared" si="4145"/>
        <v>86</v>
      </c>
      <c r="E2063" s="47">
        <f t="shared" ref="E2063" si="4228">plan_id</f>
        <v>25</v>
      </c>
      <c r="F2063" s="47">
        <f t="shared" ca="1" si="3755"/>
        <v>2017</v>
      </c>
      <c r="G2063" s="47">
        <f t="shared" ref="G2063" ca="1" si="4229">VLOOKUP(INDIRECT(CHAR(39)&amp;$A2063&amp;CHAR(39)&amp;"!r2c"&amp;$C2063,0),variables,2,0)</f>
        <v>10798</v>
      </c>
      <c r="H2063" s="50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3">
      <c r="A2064" s="47" t="s">
        <v>297</v>
      </c>
      <c r="B2064" s="47">
        <f t="shared" si="4193"/>
        <v>20</v>
      </c>
      <c r="C2064" s="47">
        <f t="shared" si="4145"/>
        <v>87</v>
      </c>
      <c r="E2064" s="47">
        <f t="shared" ref="E2064" si="4230">plan_id</f>
        <v>25</v>
      </c>
      <c r="F2064" s="47">
        <f t="shared" ca="1" si="3755"/>
        <v>2017</v>
      </c>
      <c r="G2064" s="47">
        <f t="shared" ref="G2064" ca="1" si="4231">VLOOKUP(INDIRECT(CHAR(39)&amp;$A2064&amp;CHAR(39)&amp;"!r2c"&amp;$C2064,0),variables,2,0)</f>
        <v>10799</v>
      </c>
      <c r="H2064" s="50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-4255000</v>
      </c>
    </row>
    <row r="2065" spans="1:8" x14ac:dyDescent="0.3">
      <c r="A2065" s="47" t="s">
        <v>297</v>
      </c>
      <c r="B2065" s="47">
        <f t="shared" si="4193"/>
        <v>20</v>
      </c>
      <c r="C2065" s="47">
        <f t="shared" si="4145"/>
        <v>88</v>
      </c>
      <c r="E2065" s="47">
        <f t="shared" ref="E2065" si="4232">plan_id</f>
        <v>25</v>
      </c>
      <c r="F2065" s="47">
        <f t="shared" ca="1" si="3755"/>
        <v>2017</v>
      </c>
      <c r="G2065" s="47">
        <f t="shared" ref="G2065" ca="1" si="4233">VLOOKUP(INDIRECT(CHAR(39)&amp;$A2065&amp;CHAR(39)&amp;"!r2c"&amp;$C2065,0),variables,2,0)</f>
        <v>10800</v>
      </c>
      <c r="H2065" s="50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3">
      <c r="A2066" s="47" t="s">
        <v>297</v>
      </c>
      <c r="B2066" s="47">
        <f t="shared" si="4193"/>
        <v>20</v>
      </c>
      <c r="C2066" s="47">
        <f t="shared" si="4145"/>
        <v>89</v>
      </c>
      <c r="E2066" s="47">
        <f t="shared" ref="E2066" si="4234">plan_id</f>
        <v>25</v>
      </c>
      <c r="F2066" s="47">
        <f t="shared" ca="1" si="3755"/>
        <v>2017</v>
      </c>
      <c r="G2066" s="47">
        <f t="shared" ref="G2066" ca="1" si="4235">VLOOKUP(INDIRECT(CHAR(39)&amp;$A2066&amp;CHAR(39)&amp;"!r2c"&amp;$C2066,0),variables,2,0)</f>
        <v>10824</v>
      </c>
      <c r="H2066" s="50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3">
      <c r="A2067" s="47" t="s">
        <v>297</v>
      </c>
      <c r="B2067" s="47">
        <f t="shared" si="4193"/>
        <v>20</v>
      </c>
      <c r="C2067" s="47">
        <f t="shared" si="4145"/>
        <v>90</v>
      </c>
      <c r="E2067" s="47">
        <f t="shared" ref="E2067" si="4236">plan_id</f>
        <v>25</v>
      </c>
      <c r="F2067" s="47">
        <f t="shared" ca="1" si="3755"/>
        <v>2017</v>
      </c>
      <c r="G2067" s="47">
        <f t="shared" ref="G2067" ca="1" si="4237">VLOOKUP(INDIRECT(CHAR(39)&amp;$A2067&amp;CHAR(39)&amp;"!r2c"&amp;$C2067,0),variables,2,0)</f>
        <v>10825</v>
      </c>
      <c r="H2067" s="50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0</v>
      </c>
    </row>
    <row r="2068" spans="1:8" x14ac:dyDescent="0.3">
      <c r="A2068" s="47" t="s">
        <v>297</v>
      </c>
      <c r="B2068" s="47">
        <f t="shared" si="4193"/>
        <v>20</v>
      </c>
      <c r="C2068" s="47">
        <f t="shared" si="4145"/>
        <v>91</v>
      </c>
      <c r="E2068" s="47">
        <f t="shared" ref="E2068" si="4238">plan_id</f>
        <v>25</v>
      </c>
      <c r="F2068" s="47">
        <f t="shared" ca="1" si="3755"/>
        <v>2017</v>
      </c>
      <c r="G2068" s="47">
        <f t="shared" ref="G2068" ca="1" si="4239">VLOOKUP(INDIRECT(CHAR(39)&amp;$A2068&amp;CHAR(39)&amp;"!r2c"&amp;$C2068,0),variables,2,0)</f>
        <v>10826</v>
      </c>
      <c r="H2068" s="50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366110000</v>
      </c>
    </row>
    <row r="2069" spans="1:8" x14ac:dyDescent="0.3">
      <c r="A2069" s="47" t="s">
        <v>297</v>
      </c>
      <c r="B2069" s="47">
        <f t="shared" si="4193"/>
        <v>20</v>
      </c>
      <c r="C2069" s="47">
        <f t="shared" si="4145"/>
        <v>92</v>
      </c>
      <c r="E2069" s="47">
        <f t="shared" ref="E2069" si="4240">plan_id</f>
        <v>25</v>
      </c>
      <c r="F2069" s="47">
        <f t="shared" ca="1" si="3755"/>
        <v>2017</v>
      </c>
      <c r="G2069" s="47">
        <f t="shared" ref="G2069" ca="1" si="4241">VLOOKUP(INDIRECT(CHAR(39)&amp;$A2069&amp;CHAR(39)&amp;"!r2c"&amp;$C2069,0),variables,2,0)</f>
        <v>10828</v>
      </c>
      <c r="H2069" s="50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-7026000</v>
      </c>
    </row>
    <row r="2070" spans="1:8" x14ac:dyDescent="0.3">
      <c r="A2070" s="47" t="s">
        <v>297</v>
      </c>
      <c r="B2070" s="47">
        <f t="shared" si="4193"/>
        <v>20</v>
      </c>
      <c r="C2070" s="47">
        <f t="shared" si="4145"/>
        <v>93</v>
      </c>
      <c r="E2070" s="47">
        <f t="shared" ref="E2070" si="4242">plan_id</f>
        <v>25</v>
      </c>
      <c r="F2070" s="47">
        <f t="shared" ca="1" si="3755"/>
        <v>2017</v>
      </c>
      <c r="G2070" s="47">
        <f t="shared" ref="G2070" ca="1" si="4243">VLOOKUP(INDIRECT(CHAR(39)&amp;$A2070&amp;CHAR(39)&amp;"!r2c"&amp;$C2070,0),variables,2,0)</f>
        <v>10827</v>
      </c>
      <c r="H2070" s="50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51671000</v>
      </c>
    </row>
    <row r="2071" spans="1:8" x14ac:dyDescent="0.3">
      <c r="A2071" s="47" t="s">
        <v>297</v>
      </c>
      <c r="B2071" s="47">
        <f t="shared" ref="B2071:B2134" si="4244">B2006+1</f>
        <v>21</v>
      </c>
      <c r="C2071" s="47">
        <f t="shared" si="4145"/>
        <v>3</v>
      </c>
      <c r="E2071" s="47">
        <f t="shared" ref="E2071" si="4245">plan_id</f>
        <v>25</v>
      </c>
      <c r="F2071" s="47">
        <f t="shared" ca="1" si="3755"/>
        <v>2018</v>
      </c>
      <c r="G2071" s="47">
        <f t="shared" ref="G2071" ca="1" si="4246">VLOOKUP(INDIRECT(CHAR(39)&amp;$A2071&amp;CHAR(39)&amp;"!r2c"&amp;$C2071,0),variables,2,0)</f>
        <v>10703</v>
      </c>
      <c r="H2071" s="50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2021</v>
      </c>
    </row>
    <row r="2072" spans="1:8" x14ac:dyDescent="0.3">
      <c r="A2072" s="47" t="s">
        <v>297</v>
      </c>
      <c r="B2072" s="47">
        <f t="shared" si="4244"/>
        <v>21</v>
      </c>
      <c r="C2072" s="47">
        <f t="shared" si="4145"/>
        <v>4</v>
      </c>
      <c r="E2072" s="47">
        <f t="shared" ref="E2072" si="4247">plan_id</f>
        <v>25</v>
      </c>
      <c r="F2072" s="47">
        <f t="shared" ca="1" si="3755"/>
        <v>2018</v>
      </c>
      <c r="G2072" s="47">
        <f t="shared" ref="G2072" ca="1" si="4248">VLOOKUP(INDIRECT(CHAR(39)&amp;$A2072&amp;CHAR(39)&amp;"!r2c"&amp;$C2072,0),variables,2,0)</f>
        <v>10845</v>
      </c>
      <c r="H2072" s="50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 xml:space="preserve">Buck </v>
      </c>
    </row>
    <row r="2073" spans="1:8" x14ac:dyDescent="0.3">
      <c r="A2073" s="47" t="s">
        <v>297</v>
      </c>
      <c r="B2073" s="47">
        <f t="shared" si="4244"/>
        <v>21</v>
      </c>
      <c r="C2073" s="47">
        <f t="shared" si="4145"/>
        <v>5</v>
      </c>
      <c r="E2073" s="47">
        <f t="shared" ref="E2073" si="4249">plan_id</f>
        <v>25</v>
      </c>
      <c r="F2073" s="47">
        <f t="shared" ca="1" si="3755"/>
        <v>2018</v>
      </c>
      <c r="G2073" s="47">
        <f t="shared" ref="G2073" ca="1" si="4250">VLOOKUP(INDIRECT(CHAR(39)&amp;$A2073&amp;CHAR(39)&amp;"!r2c"&amp;$C2073,0),variables,2,0)</f>
        <v>10924</v>
      </c>
      <c r="H2073" s="50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5.5500000000000001E-2</v>
      </c>
    </row>
    <row r="2074" spans="1:8" x14ac:dyDescent="0.3">
      <c r="A2074" s="47" t="s">
        <v>297</v>
      </c>
      <c r="B2074" s="47">
        <f t="shared" si="4244"/>
        <v>21</v>
      </c>
      <c r="C2074" s="47">
        <f t="shared" si="4145"/>
        <v>6</v>
      </c>
      <c r="E2074" s="47">
        <f t="shared" ref="E2074" si="4251">plan_id</f>
        <v>25</v>
      </c>
      <c r="F2074" s="47">
        <f t="shared" ca="1" si="3755"/>
        <v>2018</v>
      </c>
      <c r="G2074" s="47">
        <f t="shared" ref="G2074" ca="1" si="4252">VLOOKUP(INDIRECT(CHAR(39)&amp;$A2074&amp;CHAR(39)&amp;"!r2c"&amp;$C2074,0),variables,2,0)</f>
        <v>10925</v>
      </c>
      <c r="H2074" s="50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2.8799999999999999E-2</v>
      </c>
    </row>
    <row r="2075" spans="1:8" x14ac:dyDescent="0.3">
      <c r="A2075" s="47" t="s">
        <v>297</v>
      </c>
      <c r="B2075" s="47">
        <f t="shared" si="4244"/>
        <v>21</v>
      </c>
      <c r="C2075" s="47">
        <f t="shared" si="4145"/>
        <v>7</v>
      </c>
      <c r="E2075" s="47">
        <f t="shared" ref="E2075" si="4253">plan_id</f>
        <v>25</v>
      </c>
      <c r="F2075" s="47">
        <f t="shared" ca="1" si="3755"/>
        <v>2018</v>
      </c>
      <c r="G2075" s="47">
        <f t="shared" ref="G2075" ca="1" si="4254">VLOOKUP(INDIRECT(CHAR(39)&amp;$A2075&amp;CHAR(39)&amp;"!r2c"&amp;$C2075,0),variables,2,0)</f>
        <v>10926</v>
      </c>
      <c r="H2075" s="50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2.6700000000000002E-2</v>
      </c>
    </row>
    <row r="2076" spans="1:8" x14ac:dyDescent="0.3">
      <c r="A2076" s="47" t="s">
        <v>297</v>
      </c>
      <c r="B2076" s="47">
        <f t="shared" si="4244"/>
        <v>21</v>
      </c>
      <c r="C2076" s="47">
        <f t="shared" si="4145"/>
        <v>8</v>
      </c>
      <c r="E2076" s="47">
        <f t="shared" ref="E2076" si="4255">plan_id</f>
        <v>25</v>
      </c>
      <c r="F2076" s="47">
        <f t="shared" ca="1" si="3755"/>
        <v>2018</v>
      </c>
      <c r="G2076" s="47">
        <f t="shared" ref="G2076" ca="1" si="4256">VLOOKUP(INDIRECT(CHAR(39)&amp;$A2076&amp;CHAR(39)&amp;"!r2c"&amp;$C2076,0),variables,2,0)</f>
        <v>10704</v>
      </c>
      <c r="H2076" s="50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402526000</v>
      </c>
    </row>
    <row r="2077" spans="1:8" x14ac:dyDescent="0.3">
      <c r="A2077" s="47" t="s">
        <v>297</v>
      </c>
      <c r="B2077" s="47">
        <f t="shared" si="4244"/>
        <v>21</v>
      </c>
      <c r="C2077" s="47">
        <f t="shared" si="4145"/>
        <v>9</v>
      </c>
      <c r="E2077" s="47">
        <f t="shared" ref="E2077" si="4257">plan_id</f>
        <v>25</v>
      </c>
      <c r="F2077" s="47">
        <f t="shared" ca="1" si="3755"/>
        <v>2018</v>
      </c>
      <c r="G2077" s="47">
        <f t="shared" ref="G2077" ca="1" si="4258">VLOOKUP(INDIRECT(CHAR(39)&amp;$A2077&amp;CHAR(39)&amp;"!r2c"&amp;$C2077,0),variables,2,0)</f>
        <v>10928</v>
      </c>
      <c r="H2077" s="50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0.17499999999999999</v>
      </c>
    </row>
    <row r="2078" spans="1:8" x14ac:dyDescent="0.3">
      <c r="A2078" s="47" t="s">
        <v>297</v>
      </c>
      <c r="B2078" s="47">
        <f t="shared" si="4244"/>
        <v>21</v>
      </c>
      <c r="C2078" s="47">
        <f t="shared" si="4145"/>
        <v>10</v>
      </c>
      <c r="E2078" s="47">
        <f t="shared" ref="E2078" si="4259">plan_id</f>
        <v>25</v>
      </c>
      <c r="F2078" s="47">
        <f t="shared" ca="1" si="3755"/>
        <v>2018</v>
      </c>
      <c r="G2078" s="47">
        <f t="shared" ref="G2078" ca="1" si="4260">VLOOKUP(INDIRECT(CHAR(39)&amp;$A2078&amp;CHAR(39)&amp;"!r2c"&amp;$C2078,0),variables,2,0)</f>
        <v>10929</v>
      </c>
      <c r="H2078" s="50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0.17499999999999999</v>
      </c>
    </row>
    <row r="2079" spans="1:8" x14ac:dyDescent="0.3">
      <c r="A2079" s="47" t="s">
        <v>297</v>
      </c>
      <c r="B2079" s="47">
        <f t="shared" si="4244"/>
        <v>21</v>
      </c>
      <c r="C2079" s="47">
        <f t="shared" si="4145"/>
        <v>11</v>
      </c>
      <c r="E2079" s="47">
        <f t="shared" ref="E2079" si="4261">plan_id</f>
        <v>25</v>
      </c>
      <c r="F2079" s="47">
        <f t="shared" ca="1" si="3755"/>
        <v>2018</v>
      </c>
      <c r="G2079" s="47">
        <f t="shared" ref="G2079" ca="1" si="4262">VLOOKUP(INDIRECT(CHAR(39)&amp;$A2079&amp;CHAR(39)&amp;"!r2c"&amp;$C2079,0),variables,2,0)</f>
        <v>10930</v>
      </c>
      <c r="H2079" s="50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3">
      <c r="A2080" s="47" t="s">
        <v>297</v>
      </c>
      <c r="B2080" s="47">
        <f t="shared" si="4244"/>
        <v>21</v>
      </c>
      <c r="C2080" s="47">
        <f t="shared" si="4145"/>
        <v>12</v>
      </c>
      <c r="E2080" s="47">
        <f t="shared" ref="E2080" si="4263">plan_id</f>
        <v>25</v>
      </c>
      <c r="F2080" s="47">
        <f t="shared" ca="1" si="3755"/>
        <v>2018</v>
      </c>
      <c r="G2080" s="47">
        <f t="shared" ref="G2080" ca="1" si="4264">VLOOKUP(INDIRECT(CHAR(39)&amp;$A2080&amp;CHAR(39)&amp;"!r2c"&amp;$C2080,0),variables,2,0)</f>
        <v>10705</v>
      </c>
      <c r="H2080" s="50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84956000</v>
      </c>
    </row>
    <row r="2081" spans="1:8" x14ac:dyDescent="0.3">
      <c r="A2081" s="47" t="s">
        <v>297</v>
      </c>
      <c r="B2081" s="47">
        <f t="shared" si="4244"/>
        <v>21</v>
      </c>
      <c r="C2081" s="47">
        <f t="shared" si="4145"/>
        <v>13</v>
      </c>
      <c r="E2081" s="47">
        <f t="shared" ref="E2081" si="4265">plan_id</f>
        <v>25</v>
      </c>
      <c r="F2081" s="47">
        <f t="shared" ca="1" si="3755"/>
        <v>2018</v>
      </c>
      <c r="G2081" s="47">
        <f t="shared" ref="G2081" ca="1" si="4266">VLOOKUP(INDIRECT(CHAR(39)&amp;$A2081&amp;CHAR(39)&amp;"!r2c"&amp;$C2081,0),variables,2,0)</f>
        <v>10842</v>
      </c>
      <c r="H2081" s="50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</row>
    <row r="2082" spans="1:8" x14ac:dyDescent="0.3">
      <c r="A2082" s="47" t="s">
        <v>297</v>
      </c>
      <c r="B2082" s="47">
        <f t="shared" si="4244"/>
        <v>21</v>
      </c>
      <c r="C2082" s="47">
        <f t="shared" si="4145"/>
        <v>14</v>
      </c>
      <c r="E2082" s="47">
        <f t="shared" ref="E2082" si="4267">plan_id</f>
        <v>25</v>
      </c>
      <c r="F2082" s="47">
        <f t="shared" ca="1" si="3755"/>
        <v>2018</v>
      </c>
      <c r="G2082" s="47">
        <f t="shared" ref="G2082" ca="1" si="4268">VLOOKUP(INDIRECT(CHAR(39)&amp;$A2082&amp;CHAR(39)&amp;"!r2c"&amp;$C2082,0),variables,2,0)</f>
        <v>10843</v>
      </c>
      <c r="H2082" s="50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</v>
      </c>
    </row>
    <row r="2083" spans="1:8" x14ac:dyDescent="0.3">
      <c r="A2083" s="47" t="s">
        <v>297</v>
      </c>
      <c r="B2083" s="47">
        <f t="shared" si="4244"/>
        <v>21</v>
      </c>
      <c r="C2083" s="47">
        <f t="shared" si="4145"/>
        <v>15</v>
      </c>
      <c r="E2083" s="47">
        <f t="shared" ref="E2083" si="4269">plan_id</f>
        <v>25</v>
      </c>
      <c r="F2083" s="47">
        <f t="shared" ca="1" si="3755"/>
        <v>2018</v>
      </c>
      <c r="G2083" s="47">
        <f t="shared" ref="G2083" ca="1" si="4270">VLOOKUP(INDIRECT(CHAR(39)&amp;$A2083&amp;CHAR(39)&amp;"!r2c"&amp;$C2083,0),variables,2,0)</f>
        <v>10931</v>
      </c>
      <c r="H2083" s="50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4.2599999999999999E-2</v>
      </c>
    </row>
    <row r="2084" spans="1:8" x14ac:dyDescent="0.3">
      <c r="A2084" s="47" t="s">
        <v>297</v>
      </c>
      <c r="B2084" s="47">
        <f t="shared" si="4244"/>
        <v>21</v>
      </c>
      <c r="C2084" s="47">
        <f t="shared" si="4145"/>
        <v>16</v>
      </c>
      <c r="E2084" s="47">
        <f t="shared" ref="E2084" si="4271">plan_id</f>
        <v>25</v>
      </c>
      <c r="F2084" s="47">
        <f t="shared" ca="1" si="3755"/>
        <v>2018</v>
      </c>
      <c r="G2084" s="47">
        <f t="shared" ref="G2084" ca="1" si="4272">VLOOKUP(INDIRECT(CHAR(39)&amp;$A2084&amp;CHAR(39)&amp;"!r2c"&amp;$C2084,0),variables,2,0)</f>
        <v>10932</v>
      </c>
      <c r="H2084" s="50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3">
      <c r="A2085" s="47" t="s">
        <v>297</v>
      </c>
      <c r="B2085" s="47">
        <f t="shared" si="4244"/>
        <v>21</v>
      </c>
      <c r="C2085" s="47">
        <f t="shared" si="4145"/>
        <v>17</v>
      </c>
      <c r="E2085" s="47">
        <f t="shared" ref="E2085" si="4273">plan_id</f>
        <v>25</v>
      </c>
      <c r="F2085" s="47">
        <f t="shared" ca="1" si="3755"/>
        <v>2018</v>
      </c>
      <c r="G2085" s="47">
        <f t="shared" ref="G2085" ca="1" si="4274">VLOOKUP(INDIRECT(CHAR(39)&amp;$A2085&amp;CHAR(39)&amp;"!r2c"&amp;$C2085,0),variables,2,0)</f>
        <v>10933</v>
      </c>
      <c r="H2085" s="50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0.20380000000000001</v>
      </c>
    </row>
    <row r="2086" spans="1:8" x14ac:dyDescent="0.3">
      <c r="A2086" s="47" t="s">
        <v>297</v>
      </c>
      <c r="B2086" s="47">
        <f t="shared" si="4244"/>
        <v>21</v>
      </c>
      <c r="C2086" s="47">
        <f t="shared" si="4145"/>
        <v>18</v>
      </c>
      <c r="E2086" s="47">
        <f t="shared" ref="E2086" si="4275">plan_id</f>
        <v>25</v>
      </c>
      <c r="F2086" s="47">
        <f t="shared" ca="1" si="3755"/>
        <v>2018</v>
      </c>
      <c r="G2086" s="47">
        <f t="shared" ref="G2086" ca="1" si="4276">VLOOKUP(INDIRECT(CHAR(39)&amp;$A2086&amp;CHAR(39)&amp;"!r2c"&amp;$C2086,0),variables,2,0)</f>
        <v>10934</v>
      </c>
      <c r="H2086" s="50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2.6700000000000002E-2</v>
      </c>
    </row>
    <row r="2087" spans="1:8" x14ac:dyDescent="0.3">
      <c r="A2087" s="47" t="s">
        <v>297</v>
      </c>
      <c r="B2087" s="47">
        <f t="shared" si="4244"/>
        <v>21</v>
      </c>
      <c r="C2087" s="47">
        <f t="shared" ref="C2087:C2150" si="4277">C1996</f>
        <v>19</v>
      </c>
      <c r="E2087" s="47">
        <f t="shared" ref="E2087" si="4278">plan_id</f>
        <v>25</v>
      </c>
      <c r="F2087" s="47">
        <f t="shared" ref="F2087:F2150" ca="1" si="4279">INDIRECT(CHAR(39)&amp;$A2087&amp;CHAR(39)&amp;"!r"&amp;$B2087&amp;"c2",0)</f>
        <v>2018</v>
      </c>
      <c r="G2087" s="47">
        <f t="shared" ref="G2087" ca="1" si="4280">VLOOKUP(INDIRECT(CHAR(39)&amp;$A2087&amp;CHAR(39)&amp;"!r2c"&amp;$C2087,0),variables,2,0)</f>
        <v>10935</v>
      </c>
      <c r="H2087" s="50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</row>
    <row r="2088" spans="1:8" x14ac:dyDescent="0.3">
      <c r="A2088" s="47" t="s">
        <v>297</v>
      </c>
      <c r="B2088" s="47">
        <f t="shared" si="4244"/>
        <v>21</v>
      </c>
      <c r="C2088" s="47">
        <f t="shared" si="4277"/>
        <v>20</v>
      </c>
      <c r="E2088" s="47">
        <f t="shared" ref="E2088" si="4281">plan_id</f>
        <v>25</v>
      </c>
      <c r="F2088" s="47">
        <f t="shared" ca="1" si="4279"/>
        <v>2018</v>
      </c>
      <c r="G2088" s="47">
        <f t="shared" ref="G2088" ca="1" si="4282">VLOOKUP(INDIRECT(CHAR(39)&amp;$A2088&amp;CHAR(39)&amp;"!r2c"&amp;$C2088,0),variables,2,0)</f>
        <v>10937</v>
      </c>
      <c r="H2088" s="50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3">
      <c r="A2089" s="47" t="s">
        <v>297</v>
      </c>
      <c r="B2089" s="47">
        <f t="shared" si="4244"/>
        <v>21</v>
      </c>
      <c r="C2089" s="47">
        <f t="shared" si="4277"/>
        <v>21</v>
      </c>
      <c r="E2089" s="47">
        <f t="shared" ref="E2089" si="4283">plan_id</f>
        <v>25</v>
      </c>
      <c r="F2089" s="47">
        <f t="shared" ca="1" si="4279"/>
        <v>2018</v>
      </c>
      <c r="G2089" s="47">
        <f t="shared" ref="G2089" ca="1" si="4284">VLOOKUP(INDIRECT(CHAR(39)&amp;$A2089&amp;CHAR(39)&amp;"!r2c"&amp;$C2089,0),variables,2,0)</f>
        <v>10938</v>
      </c>
      <c r="H2089" s="50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3">
      <c r="A2090" s="47" t="s">
        <v>297</v>
      </c>
      <c r="B2090" s="47">
        <f t="shared" si="4244"/>
        <v>21</v>
      </c>
      <c r="C2090" s="47">
        <f t="shared" si="4277"/>
        <v>22</v>
      </c>
      <c r="E2090" s="47">
        <f t="shared" ref="E2090" si="4285">plan_id</f>
        <v>25</v>
      </c>
      <c r="F2090" s="47">
        <f t="shared" ca="1" si="4279"/>
        <v>2018</v>
      </c>
      <c r="G2090" s="47">
        <f t="shared" ref="G2090" ca="1" si="4286">VLOOKUP(INDIRECT(CHAR(39)&amp;$A2090&amp;CHAR(39)&amp;"!r2c"&amp;$C2090,0),variables,2,0)</f>
        <v>11007</v>
      </c>
      <c r="H2090" s="50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Police/Fire members- 2% for 10 years, 2.5% for over 10 years ; Others-  2% for 10 years, 2.25% for next 10 years, and 2.5% for service earned on/after 07/01/86. All service before that at 2%.</v>
      </c>
    </row>
    <row r="2091" spans="1:8" x14ac:dyDescent="0.3">
      <c r="A2091" s="47" t="s">
        <v>297</v>
      </c>
      <c r="B2091" s="47">
        <f t="shared" si="4244"/>
        <v>21</v>
      </c>
      <c r="C2091" s="47">
        <f t="shared" si="4277"/>
        <v>23</v>
      </c>
      <c r="E2091" s="47">
        <f t="shared" ref="E2091" si="4287">plan_id</f>
        <v>25</v>
      </c>
      <c r="F2091" s="47">
        <f t="shared" ca="1" si="4279"/>
        <v>2018</v>
      </c>
      <c r="G2091" s="47">
        <f t="shared" ref="G2091" ca="1" si="4288">VLOOKUP(INDIRECT(CHAR(39)&amp;$A2091&amp;CHAR(39)&amp;"!r2c"&amp;$C2091,0),variables,2,0)</f>
        <v>10941</v>
      </c>
      <c r="H2091" s="50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Yes</v>
      </c>
    </row>
    <row r="2092" spans="1:8" x14ac:dyDescent="0.3">
      <c r="A2092" s="47" t="s">
        <v>297</v>
      </c>
      <c r="B2092" s="47">
        <f t="shared" si="4244"/>
        <v>21</v>
      </c>
      <c r="C2092" s="47">
        <f t="shared" si="4277"/>
        <v>24</v>
      </c>
      <c r="E2092" s="47">
        <f t="shared" ref="E2092" si="4289">plan_id</f>
        <v>25</v>
      </c>
      <c r="F2092" s="47">
        <f t="shared" ca="1" si="4279"/>
        <v>2018</v>
      </c>
      <c r="G2092" s="47">
        <f t="shared" ref="G2092" ca="1" si="4290">VLOOKUP(INDIRECT(CHAR(39)&amp;$A2092&amp;CHAR(39)&amp;"!r2c"&amp;$C2092,0),variables,2,0)</f>
        <v>10942</v>
      </c>
      <c r="H2092" s="50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0</v>
      </c>
    </row>
    <row r="2093" spans="1:8" x14ac:dyDescent="0.3">
      <c r="A2093" s="47" t="s">
        <v>297</v>
      </c>
      <c r="B2093" s="47">
        <f t="shared" si="4244"/>
        <v>21</v>
      </c>
      <c r="C2093" s="47">
        <f t="shared" si="4277"/>
        <v>25</v>
      </c>
      <c r="E2093" s="47">
        <f t="shared" ref="E2093" si="4291">plan_id</f>
        <v>25</v>
      </c>
      <c r="F2093" s="47">
        <f t="shared" ca="1" si="4279"/>
        <v>2018</v>
      </c>
      <c r="G2093" s="47">
        <f t="shared" ref="G2093" ca="1" si="4292">VLOOKUP(INDIRECT(CHAR(39)&amp;$A2093&amp;CHAR(39)&amp;"!r2c"&amp;$C2093,0),variables,2,0)</f>
        <v>10701</v>
      </c>
      <c r="H2093" s="50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0</v>
      </c>
    </row>
    <row r="2094" spans="1:8" x14ac:dyDescent="0.3">
      <c r="A2094" s="47" t="s">
        <v>297</v>
      </c>
      <c r="B2094" s="47">
        <f t="shared" si="4244"/>
        <v>21</v>
      </c>
      <c r="C2094" s="47">
        <f t="shared" si="4277"/>
        <v>26</v>
      </c>
      <c r="E2094" s="47">
        <f t="shared" ref="E2094" si="4293">plan_id</f>
        <v>25</v>
      </c>
      <c r="F2094" s="47">
        <f t="shared" ca="1" si="4279"/>
        <v>2018</v>
      </c>
      <c r="G2094" s="47">
        <f t="shared" ref="G2094" ca="1" si="4294">VLOOKUP(INDIRECT(CHAR(39)&amp;$A2094&amp;CHAR(39)&amp;"!r2c"&amp;$C2094,0),variables,2,0)</f>
        <v>10702</v>
      </c>
      <c r="H2094" s="50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3">
      <c r="A2095" s="47" t="s">
        <v>297</v>
      </c>
      <c r="B2095" s="47">
        <f t="shared" si="4244"/>
        <v>21</v>
      </c>
      <c r="C2095" s="47">
        <f t="shared" si="4277"/>
        <v>27</v>
      </c>
      <c r="E2095" s="47">
        <f t="shared" ref="E2095" si="4295">plan_id</f>
        <v>25</v>
      </c>
      <c r="F2095" s="47">
        <f t="shared" ca="1" si="4279"/>
        <v>2018</v>
      </c>
      <c r="G2095" s="47">
        <f t="shared" ref="G2095" ca="1" si="4296">VLOOKUP(INDIRECT(CHAR(39)&amp;$A2095&amp;CHAR(39)&amp;"!r2c"&amp;$C2095,0),variables,2,0)</f>
        <v>10943</v>
      </c>
      <c r="H2095" s="50" t="str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 xml:space="preserve">Higher of 10% of base benefits or $50 </v>
      </c>
    </row>
    <row r="2096" spans="1:8" x14ac:dyDescent="0.3">
      <c r="A2096" s="47" t="s">
        <v>297</v>
      </c>
      <c r="B2096" s="47">
        <f t="shared" si="4244"/>
        <v>21</v>
      </c>
      <c r="C2096" s="47">
        <f t="shared" si="4277"/>
        <v>28</v>
      </c>
      <c r="E2096" s="47">
        <f t="shared" ref="E2096" si="4297">plan_id</f>
        <v>25</v>
      </c>
      <c r="F2096" s="47">
        <f t="shared" ca="1" si="4279"/>
        <v>2018</v>
      </c>
      <c r="G2096" s="47">
        <f t="shared" ref="G2096" ca="1" si="4298">VLOOKUP(INDIRECT(CHAR(39)&amp;$A2096&amp;CHAR(39)&amp;"!r2c"&amp;$C2096,0),variables,2,0)</f>
        <v>10944</v>
      </c>
      <c r="H2096" s="50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x14ac:dyDescent="0.3">
      <c r="A2097" s="47" t="s">
        <v>297</v>
      </c>
      <c r="B2097" s="47">
        <f t="shared" si="4244"/>
        <v>21</v>
      </c>
      <c r="C2097" s="47">
        <f t="shared" si="4277"/>
        <v>29</v>
      </c>
      <c r="E2097" s="47">
        <f t="shared" ref="E2097" si="4299">plan_id</f>
        <v>25</v>
      </c>
      <c r="F2097" s="47">
        <f t="shared" ca="1" si="4279"/>
        <v>2018</v>
      </c>
      <c r="G2097" s="47">
        <f t="shared" ref="G2097" ca="1" si="4300">VLOOKUP(INDIRECT(CHAR(39)&amp;$A2097&amp;CHAR(39)&amp;"!r2c"&amp;$C2097,0),variables,2,0)</f>
        <v>10945</v>
      </c>
      <c r="H2097" s="50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3">
      <c r="A2098" s="47" t="s">
        <v>297</v>
      </c>
      <c r="B2098" s="47">
        <f t="shared" si="4244"/>
        <v>21</v>
      </c>
      <c r="C2098" s="47">
        <f t="shared" si="4277"/>
        <v>30</v>
      </c>
      <c r="E2098" s="47">
        <f t="shared" ref="E2098" si="4301">plan_id</f>
        <v>25</v>
      </c>
      <c r="F2098" s="47">
        <f t="shared" ca="1" si="4279"/>
        <v>2018</v>
      </c>
      <c r="G2098" s="47">
        <f t="shared" ref="G2098" ca="1" si="4302">VLOOKUP(INDIRECT(CHAR(39)&amp;$A2098&amp;CHAR(39)&amp;"!r2c"&amp;$C2098,0),variables,2,0)</f>
        <v>10947</v>
      </c>
      <c r="H2098" s="50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</row>
    <row r="2099" spans="1:8" x14ac:dyDescent="0.3">
      <c r="A2099" s="47" t="s">
        <v>297</v>
      </c>
      <c r="B2099" s="47">
        <f t="shared" si="4244"/>
        <v>21</v>
      </c>
      <c r="C2099" s="47">
        <f t="shared" si="4277"/>
        <v>31</v>
      </c>
      <c r="E2099" s="47">
        <f t="shared" ref="E2099" si="4303">plan_id</f>
        <v>25</v>
      </c>
      <c r="F2099" s="47">
        <f t="shared" ca="1" si="4279"/>
        <v>2018</v>
      </c>
      <c r="G2099" s="47">
        <f t="shared" ref="G2099" ca="1" si="4304">VLOOKUP(INDIRECT(CHAR(39)&amp;$A2099&amp;CHAR(39)&amp;"!r2c"&amp;$C2099,0),variables,2,0)</f>
        <v>10948</v>
      </c>
      <c r="H2099" s="50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Yes</v>
      </c>
    </row>
    <row r="2100" spans="1:8" x14ac:dyDescent="0.3">
      <c r="A2100" s="47" t="s">
        <v>297</v>
      </c>
      <c r="B2100" s="47">
        <f t="shared" si="4244"/>
        <v>21</v>
      </c>
      <c r="C2100" s="47">
        <f t="shared" si="4277"/>
        <v>32</v>
      </c>
      <c r="E2100" s="47">
        <f t="shared" ref="E2100" si="4305">plan_id</f>
        <v>25</v>
      </c>
      <c r="F2100" s="47">
        <f t="shared" ca="1" si="4279"/>
        <v>2018</v>
      </c>
      <c r="G2100" s="47">
        <f t="shared" ref="G2100" ca="1" si="4306">VLOOKUP(INDIRECT(CHAR(39)&amp;$A2100&amp;CHAR(39)&amp;"!r2c"&amp;$C2100,0),variables,2,0)</f>
        <v>10949</v>
      </c>
      <c r="H2100" s="50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3">
      <c r="A2101" s="47" t="s">
        <v>297</v>
      </c>
      <c r="B2101" s="47">
        <f t="shared" si="4244"/>
        <v>21</v>
      </c>
      <c r="C2101" s="47">
        <f t="shared" si="4277"/>
        <v>33</v>
      </c>
      <c r="E2101" s="47">
        <f t="shared" ref="E2101" si="4307">plan_id</f>
        <v>25</v>
      </c>
      <c r="F2101" s="47">
        <f t="shared" ca="1" si="4279"/>
        <v>2018</v>
      </c>
      <c r="G2101" s="47">
        <f t="shared" ref="G2101" ca="1" si="4308">VLOOKUP(INDIRECT(CHAR(39)&amp;$A2101&amp;CHAR(39)&amp;"!r2c"&amp;$C2101,0),variables,2,0)</f>
        <v>10951</v>
      </c>
      <c r="H2101" s="50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</row>
    <row r="2102" spans="1:8" x14ac:dyDescent="0.3">
      <c r="A2102" s="47" t="s">
        <v>297</v>
      </c>
      <c r="B2102" s="47">
        <f t="shared" si="4244"/>
        <v>21</v>
      </c>
      <c r="C2102" s="47">
        <f t="shared" si="4277"/>
        <v>34</v>
      </c>
      <c r="E2102" s="47">
        <f t="shared" ref="E2102" si="4309">plan_id</f>
        <v>25</v>
      </c>
      <c r="F2102" s="47">
        <f t="shared" ca="1" si="4279"/>
        <v>2018</v>
      </c>
      <c r="G2102" s="47">
        <f t="shared" ref="G2102" ca="1" si="4310">VLOOKUP(INDIRECT(CHAR(39)&amp;$A2102&amp;CHAR(39)&amp;"!r2c"&amp;$C2102,0),variables,2,0)</f>
        <v>10950</v>
      </c>
      <c r="H2102" s="50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Yes</v>
      </c>
    </row>
    <row r="2103" spans="1:8" x14ac:dyDescent="0.3">
      <c r="A2103" s="47" t="s">
        <v>297</v>
      </c>
      <c r="B2103" s="47">
        <f t="shared" si="4244"/>
        <v>21</v>
      </c>
      <c r="C2103" s="47">
        <f t="shared" si="4277"/>
        <v>35</v>
      </c>
      <c r="E2103" s="47">
        <f t="shared" ref="E2103" si="4311">plan_id</f>
        <v>25</v>
      </c>
      <c r="F2103" s="47">
        <f t="shared" ca="1" si="4279"/>
        <v>2018</v>
      </c>
      <c r="G2103" s="47">
        <f t="shared" ref="G2103" ca="1" si="4312">VLOOKUP(INDIRECT(CHAR(39)&amp;$A2103&amp;CHAR(39)&amp;"!r2c"&amp;$C2103,0),variables,2,0)</f>
        <v>10954</v>
      </c>
      <c r="H2103" s="50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2.5000000000000001E-2</v>
      </c>
    </row>
    <row r="2104" spans="1:8" x14ac:dyDescent="0.3">
      <c r="A2104" s="47" t="s">
        <v>297</v>
      </c>
      <c r="B2104" s="47">
        <f t="shared" si="4244"/>
        <v>21</v>
      </c>
      <c r="C2104" s="47">
        <f t="shared" si="4277"/>
        <v>36</v>
      </c>
      <c r="E2104" s="47">
        <f t="shared" ref="E2104" si="4313">plan_id</f>
        <v>25</v>
      </c>
      <c r="F2104" s="47">
        <f t="shared" ca="1" si="4279"/>
        <v>2018</v>
      </c>
      <c r="G2104" s="47">
        <f t="shared" ref="G2104" ca="1" si="4314">VLOOKUP(INDIRECT(CHAR(39)&amp;$A2104&amp;CHAR(39)&amp;"!r2c"&amp;$C2104,0),variables,2,0)</f>
        <v>10955</v>
      </c>
      <c r="H2104" s="50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7.3800000000000004E-2</v>
      </c>
    </row>
    <row r="2105" spans="1:8" x14ac:dyDescent="0.3">
      <c r="A2105" s="47" t="s">
        <v>297</v>
      </c>
      <c r="B2105" s="47">
        <f t="shared" si="4244"/>
        <v>21</v>
      </c>
      <c r="C2105" s="47">
        <f t="shared" si="4277"/>
        <v>37</v>
      </c>
      <c r="E2105" s="47">
        <f t="shared" ref="E2105" si="4315">plan_id</f>
        <v>25</v>
      </c>
      <c r="F2105" s="47">
        <f t="shared" ca="1" si="4279"/>
        <v>2018</v>
      </c>
      <c r="G2105" s="47">
        <f t="shared" ref="G2105" ca="1" si="4316">VLOOKUP(INDIRECT(CHAR(39)&amp;$A2105&amp;CHAR(39)&amp;"!r2c"&amp;$C2105,0),variables,2,0)</f>
        <v>10956</v>
      </c>
      <c r="H2105" s="50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2.75E-2</v>
      </c>
    </row>
    <row r="2106" spans="1:8" x14ac:dyDescent="0.3">
      <c r="A2106" s="47" t="s">
        <v>297</v>
      </c>
      <c r="B2106" s="47">
        <f t="shared" si="4244"/>
        <v>21</v>
      </c>
      <c r="C2106" s="47">
        <f t="shared" si="4277"/>
        <v>38</v>
      </c>
      <c r="E2106" s="47">
        <f t="shared" ref="E2106" si="4317">plan_id</f>
        <v>25</v>
      </c>
      <c r="F2106" s="47">
        <f t="shared" ca="1" si="4279"/>
        <v>2018</v>
      </c>
      <c r="G2106" s="47">
        <f t="shared" ref="G2106" ca="1" si="4318">VLOOKUP(INDIRECT(CHAR(39)&amp;$A2106&amp;CHAR(39)&amp;"!r2c"&amp;$C2106,0),variables,2,0)</f>
        <v>10959</v>
      </c>
      <c r="H2106" s="50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2.75% - 7.75%</v>
      </c>
    </row>
    <row r="2107" spans="1:8" x14ac:dyDescent="0.3">
      <c r="A2107" s="47" t="s">
        <v>297</v>
      </c>
      <c r="B2107" s="47">
        <f t="shared" si="4244"/>
        <v>21</v>
      </c>
      <c r="C2107" s="47">
        <f t="shared" si="4277"/>
        <v>39</v>
      </c>
      <c r="E2107" s="47">
        <f t="shared" ref="E2107" si="4319">plan_id</f>
        <v>25</v>
      </c>
      <c r="F2107" s="47">
        <f t="shared" ca="1" si="4279"/>
        <v>2018</v>
      </c>
      <c r="G2107" s="47">
        <f t="shared" ref="G2107" ca="1" si="4320">VLOOKUP(INDIRECT(CHAR(39)&amp;$A2107&amp;CHAR(39)&amp;"!r2c"&amp;$C2107,0),variables,2,0)</f>
        <v>10962</v>
      </c>
      <c r="H2107" s="50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 no.103 &amp; 104</v>
      </c>
    </row>
    <row r="2108" spans="1:8" x14ac:dyDescent="0.3">
      <c r="A2108" s="47" t="s">
        <v>297</v>
      </c>
      <c r="B2108" s="47">
        <f t="shared" si="4244"/>
        <v>21</v>
      </c>
      <c r="C2108" s="47">
        <f t="shared" si="4277"/>
        <v>40</v>
      </c>
      <c r="E2108" s="47">
        <f t="shared" ref="E2108" si="4321">plan_id</f>
        <v>25</v>
      </c>
      <c r="F2108" s="47">
        <f t="shared" ca="1" si="4279"/>
        <v>2018</v>
      </c>
      <c r="G2108" s="47">
        <f t="shared" ref="G2108" ca="1" si="4322">VLOOKUP(INDIRECT(CHAR(39)&amp;$A2108&amp;CHAR(39)&amp;"!r2c"&amp;$C2108,0),variables,2,0)</f>
        <v>10964</v>
      </c>
      <c r="H2108" s="50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 no.106 &amp; 107</v>
      </c>
    </row>
    <row r="2109" spans="1:8" x14ac:dyDescent="0.3">
      <c r="A2109" s="47" t="s">
        <v>297</v>
      </c>
      <c r="B2109" s="47">
        <f t="shared" si="4244"/>
        <v>21</v>
      </c>
      <c r="C2109" s="47">
        <f t="shared" si="4277"/>
        <v>41</v>
      </c>
      <c r="E2109" s="47">
        <f t="shared" ref="E2109" si="4323">plan_id</f>
        <v>25</v>
      </c>
      <c r="F2109" s="47">
        <f t="shared" ca="1" si="4279"/>
        <v>2018</v>
      </c>
      <c r="G2109" s="47">
        <f t="shared" ref="G2109" ca="1" si="4324">VLOOKUP(INDIRECT(CHAR(39)&amp;$A2109&amp;CHAR(39)&amp;"!r2c"&amp;$C2109,0),variables,2,0)</f>
        <v>10967</v>
      </c>
      <c r="H2109" s="50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RP-2014 Healthy Annuitant table</v>
      </c>
    </row>
    <row r="2110" spans="1:8" x14ac:dyDescent="0.3">
      <c r="A2110" s="47" t="s">
        <v>297</v>
      </c>
      <c r="B2110" s="47">
        <f t="shared" si="4244"/>
        <v>21</v>
      </c>
      <c r="C2110" s="47">
        <f t="shared" si="4277"/>
        <v>42</v>
      </c>
      <c r="E2110" s="47">
        <f t="shared" ref="E2110" si="4325">plan_id</f>
        <v>25</v>
      </c>
      <c r="F2110" s="47">
        <f t="shared" ca="1" si="4279"/>
        <v>2018</v>
      </c>
      <c r="G2110" s="47">
        <f t="shared" ref="G2110" ca="1" si="4326">VLOOKUP(INDIRECT(CHAR(39)&amp;$A2110&amp;CHAR(39)&amp;"!r2c"&amp;$C2110,0),variables,2,0)</f>
        <v>10968</v>
      </c>
      <c r="H2110" s="50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2014</v>
      </c>
    </row>
    <row r="2111" spans="1:8" x14ac:dyDescent="0.3">
      <c r="A2111" s="47" t="s">
        <v>297</v>
      </c>
      <c r="B2111" s="47">
        <f t="shared" si="4244"/>
        <v>21</v>
      </c>
      <c r="C2111" s="47">
        <f t="shared" si="4277"/>
        <v>43</v>
      </c>
      <c r="E2111" s="47">
        <f t="shared" ref="E2111" si="4327">plan_id</f>
        <v>25</v>
      </c>
      <c r="F2111" s="47">
        <f t="shared" ca="1" si="4279"/>
        <v>2018</v>
      </c>
      <c r="G2111" s="47">
        <f t="shared" ref="G2111" ca="1" si="4328">VLOOKUP(INDIRECT(CHAR(39)&amp;$A2111&amp;CHAR(39)&amp;"!r2c"&amp;$C2111,0),variables,2,0)</f>
        <v>10969</v>
      </c>
      <c r="H2111" s="50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MP-2017</v>
      </c>
    </row>
    <row r="2112" spans="1:8" x14ac:dyDescent="0.3">
      <c r="A2112" s="47" t="s">
        <v>297</v>
      </c>
      <c r="B2112" s="47">
        <f t="shared" si="4244"/>
        <v>21</v>
      </c>
      <c r="C2112" s="47">
        <f t="shared" si="4277"/>
        <v>44</v>
      </c>
      <c r="E2112" s="47">
        <f t="shared" ref="E2112" si="4329">plan_id</f>
        <v>25</v>
      </c>
      <c r="F2112" s="47">
        <f t="shared" ca="1" si="4279"/>
        <v>2018</v>
      </c>
      <c r="G2112" s="47">
        <f t="shared" ref="G2112" ca="1" si="4330">VLOOKUP(INDIRECT(CHAR(39)&amp;$A2112&amp;CHAR(39)&amp;"!r2c"&amp;$C2112,0),variables,2,0)</f>
        <v>10970</v>
      </c>
      <c r="H2112" s="50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</row>
    <row r="2113" spans="1:8" x14ac:dyDescent="0.3">
      <c r="A2113" s="47" t="s">
        <v>297</v>
      </c>
      <c r="B2113" s="47">
        <f t="shared" si="4244"/>
        <v>21</v>
      </c>
      <c r="C2113" s="47">
        <f t="shared" si="4277"/>
        <v>45</v>
      </c>
      <c r="E2113" s="47">
        <f t="shared" ref="E2113" si="4331">plan_id</f>
        <v>25</v>
      </c>
      <c r="F2113" s="47">
        <f t="shared" ca="1" si="4279"/>
        <v>2018</v>
      </c>
      <c r="G2113" s="47">
        <f t="shared" ref="G2113" ca="1" si="4332">VLOOKUP(INDIRECT(CHAR(39)&amp;$A2113&amp;CHAR(39)&amp;"!r2c"&amp;$C2113,0),variables,2,0)</f>
        <v>10971</v>
      </c>
      <c r="H2113" s="50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x14ac:dyDescent="0.3">
      <c r="A2114" s="47" t="s">
        <v>297</v>
      </c>
      <c r="B2114" s="47">
        <f t="shared" si="4244"/>
        <v>21</v>
      </c>
      <c r="C2114" s="47">
        <f t="shared" si="4277"/>
        <v>46</v>
      </c>
      <c r="E2114" s="47">
        <f t="shared" ref="E2114" si="4333">plan_id</f>
        <v>25</v>
      </c>
      <c r="F2114" s="47">
        <f t="shared" ca="1" si="4279"/>
        <v>2018</v>
      </c>
      <c r="G2114" s="47">
        <f t="shared" ref="G2114" ca="1" si="4334">VLOOKUP(INDIRECT(CHAR(39)&amp;$A2114&amp;CHAR(39)&amp;"!r2c"&amp;$C2114,0),variables,2,0)</f>
        <v>10972</v>
      </c>
      <c r="H2114" s="50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Percentage of Pay, Closed</v>
      </c>
    </row>
    <row r="2115" spans="1:8" x14ac:dyDescent="0.3">
      <c r="A2115" s="47" t="s">
        <v>297</v>
      </c>
      <c r="B2115" s="47">
        <f t="shared" si="4244"/>
        <v>21</v>
      </c>
      <c r="C2115" s="47">
        <f t="shared" si="4277"/>
        <v>47</v>
      </c>
      <c r="E2115" s="47">
        <f t="shared" ref="E2115" si="4335">plan_id</f>
        <v>25</v>
      </c>
      <c r="F2115" s="47">
        <f t="shared" ca="1" si="4279"/>
        <v>2018</v>
      </c>
      <c r="G2115" s="47">
        <f t="shared" ref="G2115" ca="1" si="4336">VLOOKUP(INDIRECT(CHAR(39)&amp;$A2115&amp;CHAR(39)&amp;"!r2c"&amp;$C2115,0),variables,2,0)</f>
        <v>10973</v>
      </c>
      <c r="H2115" s="50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21 years</v>
      </c>
    </row>
    <row r="2116" spans="1:8" x14ac:dyDescent="0.3">
      <c r="A2116" s="47" t="s">
        <v>297</v>
      </c>
      <c r="B2116" s="47">
        <f t="shared" si="4244"/>
        <v>21</v>
      </c>
      <c r="C2116" s="47">
        <f t="shared" si="4277"/>
        <v>48</v>
      </c>
      <c r="E2116" s="47">
        <f t="shared" ref="E2116" si="4337">plan_id</f>
        <v>25</v>
      </c>
      <c r="F2116" s="47">
        <f t="shared" ca="1" si="4279"/>
        <v>2018</v>
      </c>
      <c r="G2116" s="47">
        <f t="shared" ref="G2116" ca="1" si="4338">VLOOKUP(INDIRECT(CHAR(39)&amp;$A2116&amp;CHAR(39)&amp;"!r2c"&amp;$C2116,0),variables,2,0)</f>
        <v>10975</v>
      </c>
      <c r="H2116" s="50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EAN</v>
      </c>
    </row>
    <row r="2117" spans="1:8" x14ac:dyDescent="0.3">
      <c r="A2117" s="47" t="s">
        <v>297</v>
      </c>
      <c r="B2117" s="47">
        <f t="shared" si="4244"/>
        <v>21</v>
      </c>
      <c r="C2117" s="47">
        <f t="shared" si="4277"/>
        <v>49</v>
      </c>
      <c r="E2117" s="47">
        <f t="shared" ref="E2117" si="4339">plan_id</f>
        <v>25</v>
      </c>
      <c r="F2117" s="47">
        <f t="shared" ca="1" si="4279"/>
        <v>2018</v>
      </c>
      <c r="G2117" s="47">
        <f t="shared" ref="G2117" ca="1" si="4340">VLOOKUP(INDIRECT(CHAR(39)&amp;$A2117&amp;CHAR(39)&amp;"!r2c"&amp;$C2117,0),variables,2,0)</f>
        <v>10976</v>
      </c>
      <c r="H2117" s="50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0.08</v>
      </c>
    </row>
    <row r="2118" spans="1:8" x14ac:dyDescent="0.3">
      <c r="A2118" s="47" t="s">
        <v>297</v>
      </c>
      <c r="B2118" s="47">
        <f t="shared" si="4244"/>
        <v>21</v>
      </c>
      <c r="C2118" s="47">
        <f t="shared" si="4277"/>
        <v>50</v>
      </c>
      <c r="E2118" s="47">
        <f t="shared" ref="E2118" si="4341">plan_id</f>
        <v>25</v>
      </c>
      <c r="F2118" s="47">
        <f t="shared" ca="1" si="4279"/>
        <v>2018</v>
      </c>
      <c r="G2118" s="47">
        <f t="shared" ref="G2118" ca="1" si="4342">VLOOKUP(INDIRECT(CHAR(39)&amp;$A2118&amp;CHAR(39)&amp;"!r2c"&amp;$C2118,0),variables,2,0)</f>
        <v>10977</v>
      </c>
      <c r="H2118" s="50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x14ac:dyDescent="0.3">
      <c r="A2119" s="47" t="s">
        <v>297</v>
      </c>
      <c r="B2119" s="47">
        <f t="shared" si="4244"/>
        <v>21</v>
      </c>
      <c r="C2119" s="47">
        <f t="shared" si="4277"/>
        <v>51</v>
      </c>
      <c r="E2119" s="47">
        <f t="shared" ref="E2119" si="4343">plan_id</f>
        <v>25</v>
      </c>
      <c r="F2119" s="47">
        <f t="shared" ca="1" si="4279"/>
        <v>2018</v>
      </c>
      <c r="G2119" s="47">
        <f t="shared" ref="G2119" ca="1" si="4344">VLOOKUP(INDIRECT(CHAR(39)&amp;$A2119&amp;CHAR(39)&amp;"!r2c"&amp;$C2119,0),variables,2,0)</f>
        <v>10978</v>
      </c>
      <c r="H2119" s="50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7.3800000000000004E-2</v>
      </c>
    </row>
    <row r="2120" spans="1:8" x14ac:dyDescent="0.3">
      <c r="A2120" s="47" t="s">
        <v>297</v>
      </c>
      <c r="B2120" s="47">
        <f t="shared" si="4244"/>
        <v>21</v>
      </c>
      <c r="C2120" s="47">
        <f t="shared" si="4277"/>
        <v>52</v>
      </c>
      <c r="E2120" s="47">
        <f t="shared" ref="E2120" si="4345">plan_id</f>
        <v>25</v>
      </c>
      <c r="F2120" s="47">
        <f t="shared" ca="1" si="4279"/>
        <v>2018</v>
      </c>
      <c r="G2120" s="47">
        <f t="shared" ref="G2120" ca="1" si="4346">VLOOKUP(INDIRECT(CHAR(39)&amp;$A2120&amp;CHAR(39)&amp;"!r2c"&amp;$C2120,0),variables,2,0)</f>
        <v>10979</v>
      </c>
      <c r="H2120" s="50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 Years</v>
      </c>
    </row>
    <row r="2121" spans="1:8" x14ac:dyDescent="0.3">
      <c r="A2121" s="47" t="s">
        <v>297</v>
      </c>
      <c r="B2121" s="47">
        <f t="shared" si="4244"/>
        <v>21</v>
      </c>
      <c r="C2121" s="47">
        <f t="shared" si="4277"/>
        <v>53</v>
      </c>
      <c r="E2121" s="47">
        <f t="shared" ref="E2121" si="4347">plan_id</f>
        <v>25</v>
      </c>
      <c r="F2121" s="47">
        <f t="shared" ca="1" si="4279"/>
        <v>2018</v>
      </c>
      <c r="G2121" s="47">
        <f t="shared" ref="G2121" ca="1" si="4348">VLOOKUP(INDIRECT(CHAR(39)&amp;$A2121&amp;CHAR(39)&amp;"!r2c"&amp;$C2121,0),variables,2,0)</f>
        <v>10980</v>
      </c>
      <c r="H2121" s="50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6.0999999999999999E-2</v>
      </c>
    </row>
    <row r="2122" spans="1:8" x14ac:dyDescent="0.3">
      <c r="A2122" s="47" t="s">
        <v>297</v>
      </c>
      <c r="B2122" s="47">
        <f t="shared" si="4244"/>
        <v>21</v>
      </c>
      <c r="C2122" s="47">
        <f t="shared" si="4277"/>
        <v>54</v>
      </c>
      <c r="E2122" s="47">
        <f t="shared" ref="E2122" si="4349">plan_id</f>
        <v>25</v>
      </c>
      <c r="F2122" s="47">
        <f t="shared" ca="1" si="4279"/>
        <v>2018</v>
      </c>
      <c r="G2122" s="47">
        <f t="shared" ref="G2122" ca="1" si="4350">VLOOKUP(INDIRECT(CHAR(39)&amp;$A2122&amp;CHAR(39)&amp;"!r2c"&amp;$C2122,0),variables,2,0)</f>
        <v>10981</v>
      </c>
      <c r="H2122" s="50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8.2000000000000003E-2</v>
      </c>
    </row>
    <row r="2123" spans="1:8" x14ac:dyDescent="0.3">
      <c r="A2123" s="47" t="s">
        <v>297</v>
      </c>
      <c r="B2123" s="47">
        <f t="shared" si="4244"/>
        <v>21</v>
      </c>
      <c r="C2123" s="47">
        <f t="shared" si="4277"/>
        <v>55</v>
      </c>
      <c r="E2123" s="47">
        <f t="shared" ref="E2123" si="4351">plan_id</f>
        <v>25</v>
      </c>
      <c r="F2123" s="47">
        <f t="shared" ca="1" si="4279"/>
        <v>2018</v>
      </c>
      <c r="G2123" s="47">
        <f t="shared" ref="G2123" ca="1" si="4352">VLOOKUP(INDIRECT(CHAR(39)&amp;$A2123&amp;CHAR(39)&amp;"!r2c"&amp;$C2123,0),variables,2,0)</f>
        <v>10706</v>
      </c>
      <c r="H2123" s="50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6.7156100325841404E-4</v>
      </c>
    </row>
    <row r="2124" spans="1:8" x14ac:dyDescent="0.3">
      <c r="A2124" s="47" t="s">
        <v>297</v>
      </c>
      <c r="B2124" s="47">
        <f t="shared" si="4244"/>
        <v>21</v>
      </c>
      <c r="C2124" s="47">
        <f t="shared" si="4277"/>
        <v>56</v>
      </c>
      <c r="E2124" s="47">
        <f t="shared" ref="E2124" si="4353">plan_id</f>
        <v>25</v>
      </c>
      <c r="F2124" s="47">
        <f t="shared" ca="1" si="4279"/>
        <v>2018</v>
      </c>
      <c r="G2124" s="47">
        <f t="shared" ref="G2124" ca="1" si="4354">VLOOKUP(INDIRECT(CHAR(39)&amp;$A2124&amp;CHAR(39)&amp;"!r2c"&amp;$C2124,0),variables,2,0)</f>
        <v>10983</v>
      </c>
      <c r="H2124" s="50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Yes</v>
      </c>
    </row>
    <row r="2125" spans="1:8" x14ac:dyDescent="0.3">
      <c r="A2125" s="47" t="s">
        <v>297</v>
      </c>
      <c r="B2125" s="47">
        <f t="shared" si="4244"/>
        <v>21</v>
      </c>
      <c r="C2125" s="47">
        <f t="shared" si="4277"/>
        <v>57</v>
      </c>
      <c r="E2125" s="47">
        <f t="shared" ref="E2125" si="4355">plan_id</f>
        <v>25</v>
      </c>
      <c r="F2125" s="47">
        <f t="shared" ca="1" si="4279"/>
        <v>2018</v>
      </c>
      <c r="G2125" s="47">
        <f t="shared" ref="G2125" ca="1" si="4356">VLOOKUP(INDIRECT(CHAR(39)&amp;$A2125&amp;CHAR(39)&amp;"!r2c"&amp;$C2125,0),variables,2,0)</f>
        <v>10989</v>
      </c>
      <c r="H2125" s="50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9430192000</v>
      </c>
    </row>
    <row r="2126" spans="1:8" x14ac:dyDescent="0.3">
      <c r="A2126" s="47" t="s">
        <v>297</v>
      </c>
      <c r="B2126" s="47">
        <f t="shared" si="4244"/>
        <v>21</v>
      </c>
      <c r="C2126" s="47">
        <f t="shared" si="4277"/>
        <v>58</v>
      </c>
      <c r="E2126" s="47">
        <f t="shared" ref="E2126" si="4357">plan_id</f>
        <v>25</v>
      </c>
      <c r="F2126" s="47">
        <f t="shared" ca="1" si="4279"/>
        <v>2018</v>
      </c>
      <c r="G2126" s="47">
        <f t="shared" ref="G2126" ca="1" si="4358">VLOOKUP(INDIRECT(CHAR(39)&amp;$A2126&amp;CHAR(39)&amp;"!r2c"&amp;$C2126,0),variables,2,0)</f>
        <v>10990</v>
      </c>
      <c r="H2126" s="50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14606033000</v>
      </c>
    </row>
    <row r="2127" spans="1:8" x14ac:dyDescent="0.3">
      <c r="A2127" s="47" t="s">
        <v>297</v>
      </c>
      <c r="B2127" s="47">
        <f t="shared" si="4244"/>
        <v>21</v>
      </c>
      <c r="C2127" s="47">
        <f t="shared" si="4277"/>
        <v>59</v>
      </c>
      <c r="E2127" s="47">
        <f t="shared" ref="E2127" si="4359">plan_id</f>
        <v>25</v>
      </c>
      <c r="F2127" s="47">
        <f t="shared" ca="1" si="4279"/>
        <v>2018</v>
      </c>
      <c r="G2127" s="47">
        <f t="shared" ref="G2127" ca="1" si="4360">VLOOKUP(INDIRECT(CHAR(39)&amp;$A2127&amp;CHAR(39)&amp;"!r2c"&amp;$C2127,0),variables,2,0)</f>
        <v>10991</v>
      </c>
      <c r="H2127" s="50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5175841000</v>
      </c>
    </row>
    <row r="2128" spans="1:8" x14ac:dyDescent="0.3">
      <c r="A2128" s="47" t="s">
        <v>297</v>
      </c>
      <c r="B2128" s="47">
        <f t="shared" si="4244"/>
        <v>21</v>
      </c>
      <c r="C2128" s="47">
        <f t="shared" si="4277"/>
        <v>60</v>
      </c>
      <c r="E2128" s="47">
        <f t="shared" ref="E2128" si="4361">plan_id</f>
        <v>25</v>
      </c>
      <c r="F2128" s="47">
        <f t="shared" ca="1" si="4279"/>
        <v>2018</v>
      </c>
      <c r="G2128" s="47">
        <f t="shared" ref="G2128" ca="1" si="4362">VLOOKUP(INDIRECT(CHAR(39)&amp;$A2128&amp;CHAR(39)&amp;"!r2c"&amp;$C2128,0),variables,2,0)</f>
        <v>10992</v>
      </c>
      <c r="H2128" s="50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0.64600000000000002</v>
      </c>
    </row>
    <row r="2129" spans="1:8" x14ac:dyDescent="0.3">
      <c r="A2129" s="47" t="s">
        <v>297</v>
      </c>
      <c r="B2129" s="47">
        <f t="shared" si="4244"/>
        <v>21</v>
      </c>
      <c r="C2129" s="47">
        <f t="shared" si="4277"/>
        <v>61</v>
      </c>
      <c r="E2129" s="47">
        <f t="shared" ref="E2129" si="4363">plan_id</f>
        <v>25</v>
      </c>
      <c r="F2129" s="47">
        <f t="shared" ca="1" si="4279"/>
        <v>2018</v>
      </c>
      <c r="G2129" s="47">
        <f t="shared" ref="G2129" ca="1" si="4364">VLOOKUP(INDIRECT(CHAR(39)&amp;$A2129&amp;CHAR(39)&amp;"!r2c"&amp;$C2129,0),variables,2,0)</f>
        <v>10993</v>
      </c>
      <c r="H2129" s="50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1159599000</v>
      </c>
    </row>
    <row r="2130" spans="1:8" x14ac:dyDescent="0.3">
      <c r="A2130" s="47" t="s">
        <v>297</v>
      </c>
      <c r="B2130" s="47">
        <f t="shared" si="4244"/>
        <v>21</v>
      </c>
      <c r="C2130" s="47">
        <f t="shared" si="4277"/>
        <v>62</v>
      </c>
      <c r="E2130" s="47">
        <f t="shared" ref="E2130" si="4365">plan_id</f>
        <v>25</v>
      </c>
      <c r="F2130" s="47">
        <f t="shared" ca="1" si="4279"/>
        <v>2018</v>
      </c>
      <c r="G2130" s="47">
        <f t="shared" ref="G2130" ca="1" si="4366">VLOOKUP(INDIRECT(CHAR(39)&amp;$A2130&amp;CHAR(39)&amp;"!r2c"&amp;$C2130,0),variables,2,0)</f>
        <v>10801</v>
      </c>
      <c r="H2130" s="50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168150000</v>
      </c>
    </row>
    <row r="2131" spans="1:8" x14ac:dyDescent="0.3">
      <c r="A2131" s="47" t="s">
        <v>297</v>
      </c>
      <c r="B2131" s="47">
        <f t="shared" si="4244"/>
        <v>21</v>
      </c>
      <c r="C2131" s="47">
        <f t="shared" si="4277"/>
        <v>63</v>
      </c>
      <c r="E2131" s="47">
        <f t="shared" ref="E2131" si="4367">plan_id</f>
        <v>25</v>
      </c>
      <c r="F2131" s="47">
        <f t="shared" ca="1" si="4279"/>
        <v>2018</v>
      </c>
      <c r="G2131" s="47">
        <f t="shared" ref="G2131" ca="1" si="4368">VLOOKUP(INDIRECT(CHAR(39)&amp;$A2131&amp;CHAR(39)&amp;"!r2c"&amp;$C2131,0),variables,2,0)</f>
        <v>10802</v>
      </c>
      <c r="H2131" s="50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10403000</v>
      </c>
    </row>
    <row r="2132" spans="1:8" x14ac:dyDescent="0.3">
      <c r="A2132" s="47" t="s">
        <v>297</v>
      </c>
      <c r="B2132" s="47">
        <f t="shared" si="4244"/>
        <v>21</v>
      </c>
      <c r="C2132" s="47">
        <f t="shared" si="4277"/>
        <v>64</v>
      </c>
      <c r="E2132" s="47">
        <f t="shared" ref="E2132" si="4369">plan_id</f>
        <v>25</v>
      </c>
      <c r="F2132" s="47">
        <f t="shared" ca="1" si="4279"/>
        <v>2018</v>
      </c>
      <c r="G2132" s="47">
        <f t="shared" ref="G2132" ca="1" si="4370">VLOOKUP(INDIRECT(CHAR(39)&amp;$A2132&amp;CHAR(39)&amp;"!r2c"&amp;$C2132,0),variables,2,0)</f>
        <v>10803</v>
      </c>
      <c r="H2132" s="50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3">
      <c r="A2133" s="47" t="s">
        <v>297</v>
      </c>
      <c r="B2133" s="47">
        <f t="shared" si="4244"/>
        <v>21</v>
      </c>
      <c r="C2133" s="47">
        <f t="shared" si="4277"/>
        <v>65</v>
      </c>
      <c r="E2133" s="47">
        <f t="shared" ref="E2133" si="4371">plan_id</f>
        <v>25</v>
      </c>
      <c r="F2133" s="47">
        <f t="shared" ca="1" si="4279"/>
        <v>2018</v>
      </c>
      <c r="G2133" s="47">
        <f t="shared" ref="G2133" ca="1" si="4372">VLOOKUP(INDIRECT(CHAR(39)&amp;$A2133&amp;CHAR(39)&amp;"!r2c"&amp;$C2133,0),variables,2,0)</f>
        <v>10804</v>
      </c>
      <c r="H2133" s="50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3">
      <c r="A2134" s="47" t="s">
        <v>297</v>
      </c>
      <c r="B2134" s="47">
        <f t="shared" si="4244"/>
        <v>21</v>
      </c>
      <c r="C2134" s="47">
        <f t="shared" si="4277"/>
        <v>66</v>
      </c>
      <c r="E2134" s="47">
        <f t="shared" ref="E2134" si="4373">plan_id</f>
        <v>25</v>
      </c>
      <c r="F2134" s="47">
        <f t="shared" ca="1" si="4279"/>
        <v>2018</v>
      </c>
      <c r="G2134" s="47">
        <f t="shared" ref="G2134" ca="1" si="4374">VLOOKUP(INDIRECT(CHAR(39)&amp;$A2134&amp;CHAR(39)&amp;"!r2c"&amp;$C2134,0),variables,2,0)</f>
        <v>10805</v>
      </c>
      <c r="H2134" s="50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3">
      <c r="A2135" s="47" t="s">
        <v>297</v>
      </c>
      <c r="B2135" s="47">
        <f t="shared" ref="B2135" si="4375">B2070+1</f>
        <v>21</v>
      </c>
      <c r="C2135" s="47">
        <f t="shared" si="4277"/>
        <v>67</v>
      </c>
      <c r="E2135" s="47">
        <f t="shared" ref="E2135" si="4376">plan_id</f>
        <v>25</v>
      </c>
      <c r="F2135" s="47">
        <f t="shared" ca="1" si="4279"/>
        <v>2018</v>
      </c>
      <c r="G2135" s="47">
        <f t="shared" ref="G2135" ca="1" si="4377">VLOOKUP(INDIRECT(CHAR(39)&amp;$A2135&amp;CHAR(39)&amp;"!r2c"&amp;$C2135,0),variables,2,0)</f>
        <v>10806</v>
      </c>
      <c r="H2135" s="50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3631000</v>
      </c>
    </row>
    <row r="2136" spans="1:8" x14ac:dyDescent="0.3">
      <c r="A2136" s="47" t="s">
        <v>297</v>
      </c>
      <c r="B2136" s="47">
        <f>B2135</f>
        <v>21</v>
      </c>
      <c r="C2136" s="47">
        <f t="shared" si="4277"/>
        <v>68</v>
      </c>
      <c r="E2136" s="47">
        <f t="shared" ref="E2136" si="4378">plan_id</f>
        <v>25</v>
      </c>
      <c r="F2136" s="47">
        <f t="shared" ca="1" si="4279"/>
        <v>2018</v>
      </c>
      <c r="G2136" s="47">
        <f t="shared" ref="G2136" ca="1" si="4379">VLOOKUP(INDIRECT(CHAR(39)&amp;$A2136&amp;CHAR(39)&amp;"!r2c"&amp;$C2136,0),variables,2,0)</f>
        <v>10807</v>
      </c>
      <c r="H2136" s="50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-5654000</v>
      </c>
    </row>
    <row r="2137" spans="1:8" x14ac:dyDescent="0.3">
      <c r="A2137" s="47" t="s">
        <v>297</v>
      </c>
      <c r="B2137" s="47">
        <f t="shared" ref="B2137:B2161" si="4380">B2136</f>
        <v>21</v>
      </c>
      <c r="C2137" s="47">
        <f t="shared" si="4277"/>
        <v>69</v>
      </c>
      <c r="E2137" s="47">
        <f t="shared" ref="E2137" si="4381">plan_id</f>
        <v>25</v>
      </c>
      <c r="F2137" s="47">
        <f t="shared" ca="1" si="4279"/>
        <v>2018</v>
      </c>
      <c r="G2137" s="47">
        <f t="shared" ref="G2137" ca="1" si="4382">VLOOKUP(INDIRECT(CHAR(39)&amp;$A2137&amp;CHAR(39)&amp;"!r2c"&amp;$C2137,0),variables,2,0)</f>
        <v>10808</v>
      </c>
      <c r="H2137" s="50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-33977000</v>
      </c>
    </row>
    <row r="2138" spans="1:8" x14ac:dyDescent="0.3">
      <c r="A2138" s="47" t="s">
        <v>297</v>
      </c>
      <c r="B2138" s="47">
        <f t="shared" si="4380"/>
        <v>21</v>
      </c>
      <c r="C2138" s="47">
        <f t="shared" si="4277"/>
        <v>70</v>
      </c>
      <c r="E2138" s="47">
        <f t="shared" ref="E2138" si="4383">plan_id</f>
        <v>25</v>
      </c>
      <c r="F2138" s="47">
        <f t="shared" ca="1" si="4279"/>
        <v>2018</v>
      </c>
      <c r="G2138" s="47">
        <f t="shared" ref="G2138" ca="1" si="4384">VLOOKUP(INDIRECT(CHAR(39)&amp;$A2138&amp;CHAR(39)&amp;"!r2c"&amp;$C2138,0),variables,2,0)</f>
        <v>10809</v>
      </c>
      <c r="H2138" s="50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3">
      <c r="A2139" s="47" t="s">
        <v>297</v>
      </c>
      <c r="B2139" s="47">
        <f t="shared" si="4380"/>
        <v>21</v>
      </c>
      <c r="C2139" s="47">
        <f t="shared" si="4277"/>
        <v>71</v>
      </c>
      <c r="E2139" s="47">
        <f t="shared" ref="E2139" si="4385">plan_id</f>
        <v>25</v>
      </c>
      <c r="F2139" s="47">
        <f t="shared" ca="1" si="4279"/>
        <v>2018</v>
      </c>
      <c r="G2139" s="47">
        <f t="shared" ref="G2139" ca="1" si="4386">VLOOKUP(INDIRECT(CHAR(39)&amp;$A2139&amp;CHAR(39)&amp;"!r2c"&amp;$C2139,0),variables,2,0)</f>
        <v>10810</v>
      </c>
      <c r="H2139" s="50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0</v>
      </c>
    </row>
    <row r="2140" spans="1:8" x14ac:dyDescent="0.3">
      <c r="A2140" s="47" t="s">
        <v>297</v>
      </c>
      <c r="B2140" s="47">
        <f t="shared" si="4380"/>
        <v>21</v>
      </c>
      <c r="C2140" s="47">
        <f t="shared" si="4277"/>
        <v>72</v>
      </c>
      <c r="E2140" s="47">
        <f t="shared" ref="E2140" si="4387">plan_id</f>
        <v>25</v>
      </c>
      <c r="F2140" s="47">
        <f t="shared" ca="1" si="4279"/>
        <v>2018</v>
      </c>
      <c r="G2140" s="47">
        <f t="shared" ref="G2140" ca="1" si="4388">VLOOKUP(INDIRECT(CHAR(39)&amp;$A2140&amp;CHAR(39)&amp;"!r2c"&amp;$C2140,0),variables,2,0)</f>
        <v>10811</v>
      </c>
      <c r="H2140" s="50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3">
      <c r="A2141" s="47" t="s">
        <v>297</v>
      </c>
      <c r="B2141" s="47">
        <f t="shared" si="4380"/>
        <v>21</v>
      </c>
      <c r="C2141" s="47">
        <f t="shared" si="4277"/>
        <v>73</v>
      </c>
      <c r="E2141" s="47">
        <f t="shared" ref="E2141" si="4389">plan_id</f>
        <v>25</v>
      </c>
      <c r="F2141" s="47">
        <f t="shared" ca="1" si="4279"/>
        <v>2018</v>
      </c>
      <c r="G2141" s="47">
        <f t="shared" ref="G2141" ca="1" si="4390">VLOOKUP(INDIRECT(CHAR(39)&amp;$A2141&amp;CHAR(39)&amp;"!r2c"&amp;$C2141,0),variables,2,0)</f>
        <v>10812</v>
      </c>
      <c r="H2141" s="50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3">
      <c r="A2142" s="47" t="s">
        <v>297</v>
      </c>
      <c r="B2142" s="47">
        <f t="shared" si="4380"/>
        <v>21</v>
      </c>
      <c r="C2142" s="47">
        <f t="shared" si="4277"/>
        <v>74</v>
      </c>
      <c r="E2142" s="47">
        <f t="shared" ref="E2142" si="4391">plan_id</f>
        <v>25</v>
      </c>
      <c r="F2142" s="47">
        <f t="shared" ca="1" si="4279"/>
        <v>2018</v>
      </c>
      <c r="G2142" s="47">
        <f t="shared" ref="G2142" ca="1" si="4392">VLOOKUP(INDIRECT(CHAR(39)&amp;$A2142&amp;CHAR(39)&amp;"!r2c"&amp;$C2142,0),variables,2,0)</f>
        <v>10813</v>
      </c>
      <c r="H2142" s="50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3">
      <c r="A2143" s="47" t="s">
        <v>297</v>
      </c>
      <c r="B2143" s="47">
        <f t="shared" si="4380"/>
        <v>21</v>
      </c>
      <c r="C2143" s="47">
        <f t="shared" si="4277"/>
        <v>75</v>
      </c>
      <c r="E2143" s="47">
        <f t="shared" ref="E2143" si="4393">plan_id</f>
        <v>25</v>
      </c>
      <c r="F2143" s="47">
        <f t="shared" ca="1" si="4279"/>
        <v>2018</v>
      </c>
      <c r="G2143" s="47">
        <f t="shared" ref="G2143" ca="1" si="4394">VLOOKUP(INDIRECT(CHAR(39)&amp;$A2143&amp;CHAR(39)&amp;"!r2c"&amp;$C2143,0),variables,2,0)</f>
        <v>10814</v>
      </c>
      <c r="H2143" s="50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x14ac:dyDescent="0.3">
      <c r="A2144" s="47" t="s">
        <v>297</v>
      </c>
      <c r="B2144" s="47">
        <f t="shared" si="4380"/>
        <v>21</v>
      </c>
      <c r="C2144" s="47">
        <f t="shared" si="4277"/>
        <v>76</v>
      </c>
      <c r="E2144" s="47">
        <f t="shared" ref="E2144" si="4395">plan_id</f>
        <v>25</v>
      </c>
      <c r="F2144" s="47">
        <f t="shared" ca="1" si="4279"/>
        <v>2018</v>
      </c>
      <c r="G2144" s="47">
        <f t="shared" ref="G2144" ca="1" si="4396">VLOOKUP(INDIRECT(CHAR(39)&amp;$A2144&amp;CHAR(39)&amp;"!r2c"&amp;$C2144,0),variables,2,0)</f>
        <v>10815</v>
      </c>
      <c r="H2144" s="50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5131000</v>
      </c>
    </row>
    <row r="2145" spans="1:8" x14ac:dyDescent="0.3">
      <c r="A2145" s="47" t="s">
        <v>297</v>
      </c>
      <c r="B2145" s="47">
        <f t="shared" si="4380"/>
        <v>21</v>
      </c>
      <c r="C2145" s="47">
        <f t="shared" si="4277"/>
        <v>77</v>
      </c>
      <c r="E2145" s="47">
        <f t="shared" ref="E2145" si="4397">plan_id</f>
        <v>25</v>
      </c>
      <c r="F2145" s="47">
        <f t="shared" ca="1" si="4279"/>
        <v>2018</v>
      </c>
      <c r="G2145" s="47">
        <f t="shared" ref="G2145" ca="1" si="4398">VLOOKUP(INDIRECT(CHAR(39)&amp;$A2145&amp;CHAR(39)&amp;"!r2c"&amp;$C2145,0),variables,2,0)</f>
        <v>10816</v>
      </c>
      <c r="H2145" s="50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-97200000</v>
      </c>
    </row>
    <row r="2146" spans="1:8" x14ac:dyDescent="0.3">
      <c r="A2146" s="47" t="s">
        <v>297</v>
      </c>
      <c r="B2146" s="47">
        <f t="shared" si="4380"/>
        <v>21</v>
      </c>
      <c r="C2146" s="47">
        <f t="shared" si="4277"/>
        <v>78</v>
      </c>
      <c r="E2146" s="47">
        <f t="shared" ref="E2146" si="4399">plan_id</f>
        <v>25</v>
      </c>
      <c r="F2146" s="47">
        <f t="shared" ca="1" si="4279"/>
        <v>2018</v>
      </c>
      <c r="G2146" s="47">
        <f t="shared" ref="G2146" ca="1" si="4400">VLOOKUP(INDIRECT(CHAR(39)&amp;$A2146&amp;CHAR(39)&amp;"!r2c"&amp;$C2146,0),variables,2,0)</f>
        <v>10817</v>
      </c>
      <c r="H2146" s="50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3">
      <c r="A2147" s="47" t="s">
        <v>297</v>
      </c>
      <c r="B2147" s="47">
        <f t="shared" si="4380"/>
        <v>21</v>
      </c>
      <c r="C2147" s="47">
        <f t="shared" si="4277"/>
        <v>79</v>
      </c>
      <c r="E2147" s="47">
        <f t="shared" ref="E2147" si="4401">plan_id</f>
        <v>25</v>
      </c>
      <c r="F2147" s="47">
        <f t="shared" ca="1" si="4279"/>
        <v>2018</v>
      </c>
      <c r="G2147" s="47">
        <f t="shared" ref="G2147" ca="1" si="4402">VLOOKUP(INDIRECT(CHAR(39)&amp;$A2147&amp;CHAR(39)&amp;"!r2c"&amp;$C2147,0),variables,2,0)</f>
        <v>10818</v>
      </c>
      <c r="H2147" s="50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</row>
    <row r="2148" spans="1:8" x14ac:dyDescent="0.3">
      <c r="A2148" s="47" t="s">
        <v>297</v>
      </c>
      <c r="B2148" s="47">
        <f t="shared" si="4380"/>
        <v>21</v>
      </c>
      <c r="C2148" s="47">
        <f t="shared" si="4277"/>
        <v>80</v>
      </c>
      <c r="E2148" s="47">
        <f t="shared" ref="E2148" si="4403">plan_id</f>
        <v>25</v>
      </c>
      <c r="F2148" s="47">
        <f t="shared" ca="1" si="4279"/>
        <v>2018</v>
      </c>
      <c r="G2148" s="47">
        <f t="shared" ref="G2148" ca="1" si="4404">VLOOKUP(INDIRECT(CHAR(39)&amp;$A2148&amp;CHAR(39)&amp;"!r2c"&amp;$C2148,0),variables,2,0)</f>
        <v>10819</v>
      </c>
      <c r="H2148" s="50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-7141000</v>
      </c>
    </row>
    <row r="2149" spans="1:8" x14ac:dyDescent="0.3">
      <c r="A2149" s="47" t="s">
        <v>297</v>
      </c>
      <c r="B2149" s="47">
        <f t="shared" si="4380"/>
        <v>21</v>
      </c>
      <c r="C2149" s="47">
        <f t="shared" si="4277"/>
        <v>81</v>
      </c>
      <c r="E2149" s="47">
        <f t="shared" ref="E2149" si="4405">plan_id</f>
        <v>25</v>
      </c>
      <c r="F2149" s="47">
        <f t="shared" ca="1" si="4279"/>
        <v>2018</v>
      </c>
      <c r="G2149" s="47">
        <f t="shared" ref="G2149" ca="1" si="4406">VLOOKUP(INDIRECT(CHAR(39)&amp;$A2149&amp;CHAR(39)&amp;"!r2c"&amp;$C2149,0),variables,2,0)</f>
        <v>10820</v>
      </c>
      <c r="H2149" s="50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-93391000</v>
      </c>
    </row>
    <row r="2150" spans="1:8" x14ac:dyDescent="0.3">
      <c r="A2150" s="47" t="s">
        <v>297</v>
      </c>
      <c r="B2150" s="47">
        <f t="shared" si="4380"/>
        <v>21</v>
      </c>
      <c r="C2150" s="47">
        <f t="shared" si="4277"/>
        <v>82</v>
      </c>
      <c r="E2150" s="47">
        <f t="shared" ref="E2150" si="4407">plan_id</f>
        <v>25</v>
      </c>
      <c r="F2150" s="47">
        <f t="shared" ca="1" si="4279"/>
        <v>2018</v>
      </c>
      <c r="G2150" s="47">
        <f t="shared" ref="G2150" ca="1" si="4408">VLOOKUP(INDIRECT(CHAR(39)&amp;$A2150&amp;CHAR(39)&amp;"!r2c"&amp;$C2150,0),variables,2,0)</f>
        <v>10821</v>
      </c>
      <c r="H2150" s="50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3">
      <c r="A2151" s="47" t="s">
        <v>297</v>
      </c>
      <c r="B2151" s="47">
        <f t="shared" si="4380"/>
        <v>21</v>
      </c>
      <c r="C2151" s="47">
        <f t="shared" ref="C2151:C2214" si="4409">C2060</f>
        <v>83</v>
      </c>
      <c r="E2151" s="47">
        <f t="shared" ref="E2151" si="4410">plan_id</f>
        <v>25</v>
      </c>
      <c r="F2151" s="47">
        <f t="shared" ref="F2151:F2214" ca="1" si="4411">INDIRECT(CHAR(39)&amp;$A2151&amp;CHAR(39)&amp;"!r"&amp;$B2151&amp;"c2",0)</f>
        <v>2018</v>
      </c>
      <c r="G2151" s="47">
        <f t="shared" ref="G2151" ca="1" si="4412">VLOOKUP(INDIRECT(CHAR(39)&amp;$A2151&amp;CHAR(39)&amp;"!r2c"&amp;$C2151,0),variables,2,0)</f>
        <v>10822</v>
      </c>
      <c r="H2151" s="50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3">
      <c r="A2152" s="47" t="s">
        <v>297</v>
      </c>
      <c r="B2152" s="47">
        <f t="shared" si="4380"/>
        <v>21</v>
      </c>
      <c r="C2152" s="47">
        <f t="shared" si="4409"/>
        <v>84</v>
      </c>
      <c r="E2152" s="47">
        <f t="shared" ref="E2152" si="4413">plan_id</f>
        <v>25</v>
      </c>
      <c r="F2152" s="47">
        <f t="shared" ca="1" si="4411"/>
        <v>2018</v>
      </c>
      <c r="G2152" s="47">
        <f t="shared" ref="G2152" ca="1" si="4414">VLOOKUP(INDIRECT(CHAR(39)&amp;$A2152&amp;CHAR(39)&amp;"!r2c"&amp;$C2152,0),variables,2,0)</f>
        <v>10829</v>
      </c>
      <c r="H2152" s="50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170816000</v>
      </c>
    </row>
    <row r="2153" spans="1:8" x14ac:dyDescent="0.3">
      <c r="A2153" s="47" t="s">
        <v>297</v>
      </c>
      <c r="B2153" s="47">
        <f t="shared" si="4380"/>
        <v>21</v>
      </c>
      <c r="C2153" s="47">
        <f t="shared" si="4409"/>
        <v>85</v>
      </c>
      <c r="E2153" s="47">
        <f t="shared" ref="E2153" si="4415">plan_id</f>
        <v>25</v>
      </c>
      <c r="F2153" s="47">
        <f t="shared" ca="1" si="4411"/>
        <v>2018</v>
      </c>
      <c r="G2153" s="47">
        <f t="shared" ref="G2153" ca="1" si="4416">VLOOKUP(INDIRECT(CHAR(39)&amp;$A2153&amp;CHAR(39)&amp;"!r2c"&amp;$C2153,0),variables,2,0)</f>
        <v>10823</v>
      </c>
      <c r="H2153" s="50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573414000</v>
      </c>
    </row>
    <row r="2154" spans="1:8" x14ac:dyDescent="0.3">
      <c r="A2154" s="47" t="s">
        <v>297</v>
      </c>
      <c r="B2154" s="47">
        <f t="shared" si="4380"/>
        <v>21</v>
      </c>
      <c r="C2154" s="47">
        <f t="shared" si="4409"/>
        <v>86</v>
      </c>
      <c r="E2154" s="47">
        <f t="shared" ref="E2154" si="4417">plan_id</f>
        <v>25</v>
      </c>
      <c r="F2154" s="47">
        <f t="shared" ca="1" si="4411"/>
        <v>2018</v>
      </c>
      <c r="G2154" s="47">
        <f t="shared" ref="G2154" ca="1" si="4418">VLOOKUP(INDIRECT(CHAR(39)&amp;$A2154&amp;CHAR(39)&amp;"!r2c"&amp;$C2154,0),variables,2,0)</f>
        <v>10798</v>
      </c>
      <c r="H2154" s="50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3">
      <c r="A2155" s="47" t="s">
        <v>297</v>
      </c>
      <c r="B2155" s="47">
        <f t="shared" si="4380"/>
        <v>21</v>
      </c>
      <c r="C2155" s="47">
        <f t="shared" si="4409"/>
        <v>87</v>
      </c>
      <c r="E2155" s="47">
        <f t="shared" ref="E2155" si="4419">plan_id</f>
        <v>25</v>
      </c>
      <c r="F2155" s="47">
        <f t="shared" ca="1" si="4411"/>
        <v>2018</v>
      </c>
      <c r="G2155" s="47">
        <f t="shared" ref="G2155" ca="1" si="4420">VLOOKUP(INDIRECT(CHAR(39)&amp;$A2155&amp;CHAR(39)&amp;"!r2c"&amp;$C2155,0),variables,2,0)</f>
        <v>10799</v>
      </c>
      <c r="H2155" s="50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-6913000</v>
      </c>
    </row>
    <row r="2156" spans="1:8" x14ac:dyDescent="0.3">
      <c r="A2156" s="47" t="s">
        <v>297</v>
      </c>
      <c r="B2156" s="47">
        <f t="shared" si="4380"/>
        <v>21</v>
      </c>
      <c r="C2156" s="47">
        <f t="shared" si="4409"/>
        <v>88</v>
      </c>
      <c r="E2156" s="47">
        <f t="shared" ref="E2156" si="4421">plan_id</f>
        <v>25</v>
      </c>
      <c r="F2156" s="47">
        <f t="shared" ca="1" si="4411"/>
        <v>2018</v>
      </c>
      <c r="G2156" s="47">
        <f t="shared" ref="G2156" ca="1" si="4422">VLOOKUP(INDIRECT(CHAR(39)&amp;$A2156&amp;CHAR(39)&amp;"!r2c"&amp;$C2156,0),variables,2,0)</f>
        <v>10800</v>
      </c>
      <c r="H2156" s="50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3">
      <c r="A2157" s="47" t="s">
        <v>297</v>
      </c>
      <c r="B2157" s="47">
        <f t="shared" si="4380"/>
        <v>21</v>
      </c>
      <c r="C2157" s="47">
        <f t="shared" si="4409"/>
        <v>89</v>
      </c>
      <c r="E2157" s="47">
        <f t="shared" ref="E2157" si="4423">plan_id</f>
        <v>25</v>
      </c>
      <c r="F2157" s="47">
        <f t="shared" ca="1" si="4411"/>
        <v>2018</v>
      </c>
      <c r="G2157" s="47">
        <f t="shared" ref="G2157" ca="1" si="4424">VLOOKUP(INDIRECT(CHAR(39)&amp;$A2157&amp;CHAR(39)&amp;"!r2c"&amp;$C2157,0),variables,2,0)</f>
        <v>10824</v>
      </c>
      <c r="H2157" s="50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3">
      <c r="A2158" s="47" t="s">
        <v>297</v>
      </c>
      <c r="B2158" s="47">
        <f t="shared" si="4380"/>
        <v>21</v>
      </c>
      <c r="C2158" s="47">
        <f t="shared" si="4409"/>
        <v>90</v>
      </c>
      <c r="E2158" s="47">
        <f t="shared" ref="E2158" si="4425">plan_id</f>
        <v>25</v>
      </c>
      <c r="F2158" s="47">
        <f t="shared" ca="1" si="4411"/>
        <v>2018</v>
      </c>
      <c r="G2158" s="47">
        <f t="shared" ref="G2158" ca="1" si="4426">VLOOKUP(INDIRECT(CHAR(39)&amp;$A2158&amp;CHAR(39)&amp;"!r2c"&amp;$C2158,0),variables,2,0)</f>
        <v>10825</v>
      </c>
      <c r="H2158" s="50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555442000</v>
      </c>
    </row>
    <row r="2159" spans="1:8" x14ac:dyDescent="0.3">
      <c r="A2159" s="47" t="s">
        <v>297</v>
      </c>
      <c r="B2159" s="47">
        <f t="shared" si="4380"/>
        <v>21</v>
      </c>
      <c r="C2159" s="47">
        <f t="shared" si="4409"/>
        <v>91</v>
      </c>
      <c r="E2159" s="47">
        <f t="shared" ref="E2159" si="4427">plan_id</f>
        <v>25</v>
      </c>
      <c r="F2159" s="47">
        <f t="shared" ca="1" si="4411"/>
        <v>2018</v>
      </c>
      <c r="G2159" s="47">
        <f t="shared" ref="G2159" ca="1" si="4428">VLOOKUP(INDIRECT(CHAR(39)&amp;$A2159&amp;CHAR(39)&amp;"!r2c"&amp;$C2159,0),variables,2,0)</f>
        <v>10826</v>
      </c>
      <c r="H2159" s="50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368194000</v>
      </c>
    </row>
    <row r="2160" spans="1:8" x14ac:dyDescent="0.3">
      <c r="A2160" s="47" t="s">
        <v>297</v>
      </c>
      <c r="B2160" s="47">
        <f t="shared" si="4380"/>
        <v>21</v>
      </c>
      <c r="C2160" s="47">
        <f t="shared" si="4409"/>
        <v>92</v>
      </c>
      <c r="E2160" s="47">
        <f t="shared" ref="E2160" si="4429">plan_id</f>
        <v>25</v>
      </c>
      <c r="F2160" s="47">
        <f t="shared" ca="1" si="4411"/>
        <v>2018</v>
      </c>
      <c r="G2160" s="47">
        <f t="shared" ref="G2160" ca="1" si="4430">VLOOKUP(INDIRECT(CHAR(39)&amp;$A2160&amp;CHAR(39)&amp;"!r2c"&amp;$C2160,0),variables,2,0)</f>
        <v>10828</v>
      </c>
      <c r="H2160" s="50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-6738000</v>
      </c>
    </row>
    <row r="2161" spans="1:8" x14ac:dyDescent="0.3">
      <c r="A2161" s="47" t="s">
        <v>297</v>
      </c>
      <c r="B2161" s="47">
        <f t="shared" si="4380"/>
        <v>21</v>
      </c>
      <c r="C2161" s="47">
        <f t="shared" si="4409"/>
        <v>93</v>
      </c>
      <c r="E2161" s="47">
        <f t="shared" ref="E2161" si="4431">plan_id</f>
        <v>25</v>
      </c>
      <c r="F2161" s="47">
        <f t="shared" ca="1" si="4411"/>
        <v>2018</v>
      </c>
      <c r="G2161" s="47">
        <f t="shared" ref="G2161" ca="1" si="4432">VLOOKUP(INDIRECT(CHAR(39)&amp;$A2161&amp;CHAR(39)&amp;"!r2c"&amp;$C2161,0),variables,2,0)</f>
        <v>10827</v>
      </c>
      <c r="H2161" s="50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43949000</v>
      </c>
    </row>
    <row r="2162" spans="1:8" x14ac:dyDescent="0.3">
      <c r="A2162" s="47" t="s">
        <v>297</v>
      </c>
      <c r="B2162" s="47">
        <f t="shared" ref="B2162:B2225" si="4433">B2097+1</f>
        <v>22</v>
      </c>
      <c r="C2162" s="47">
        <f t="shared" si="4409"/>
        <v>3</v>
      </c>
      <c r="E2162" s="47">
        <f t="shared" ref="E2162" si="4434">plan_id</f>
        <v>25</v>
      </c>
      <c r="F2162" s="47">
        <f t="shared" ca="1" si="4411"/>
        <v>2019</v>
      </c>
      <c r="G2162" s="47">
        <f t="shared" ref="G2162" ca="1" si="4435">VLOOKUP(INDIRECT(CHAR(39)&amp;$A2162&amp;CHAR(39)&amp;"!r2c"&amp;$C2162,0),variables,2,0)</f>
        <v>10703</v>
      </c>
      <c r="H2162" s="50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2022</v>
      </c>
    </row>
    <row r="2163" spans="1:8" x14ac:dyDescent="0.3">
      <c r="A2163" s="47" t="s">
        <v>297</v>
      </c>
      <c r="B2163" s="47">
        <f t="shared" si="4433"/>
        <v>22</v>
      </c>
      <c r="C2163" s="47">
        <f t="shared" si="4409"/>
        <v>4</v>
      </c>
      <c r="E2163" s="47">
        <f t="shared" ref="E2163" si="4436">plan_id</f>
        <v>25</v>
      </c>
      <c r="F2163" s="47">
        <f t="shared" ca="1" si="4411"/>
        <v>2019</v>
      </c>
      <c r="G2163" s="47">
        <f t="shared" ref="G2163" ca="1" si="4437">VLOOKUP(INDIRECT(CHAR(39)&amp;$A2163&amp;CHAR(39)&amp;"!r2c"&amp;$C2163,0),variables,2,0)</f>
        <v>10845</v>
      </c>
      <c r="H2163" s="50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 xml:space="preserve">Buck </v>
      </c>
    </row>
    <row r="2164" spans="1:8" x14ac:dyDescent="0.3">
      <c r="A2164" s="47" t="s">
        <v>297</v>
      </c>
      <c r="B2164" s="47">
        <f t="shared" si="4433"/>
        <v>22</v>
      </c>
      <c r="C2164" s="47">
        <f t="shared" si="4409"/>
        <v>5</v>
      </c>
      <c r="E2164" s="47">
        <f t="shared" ref="E2164" si="4438">plan_id</f>
        <v>25</v>
      </c>
      <c r="F2164" s="47">
        <f t="shared" ca="1" si="4411"/>
        <v>2019</v>
      </c>
      <c r="G2164" s="47">
        <f t="shared" ref="G2164" ca="1" si="4439">VLOOKUP(INDIRECT(CHAR(39)&amp;$A2164&amp;CHAR(39)&amp;"!r2c"&amp;$C2164,0),variables,2,0)</f>
        <v>10924</v>
      </c>
      <c r="H2164" s="50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5.0299999999999997E-2</v>
      </c>
    </row>
    <row r="2165" spans="1:8" x14ac:dyDescent="0.3">
      <c r="A2165" s="47" t="s">
        <v>297</v>
      </c>
      <c r="B2165" s="47">
        <f t="shared" si="4433"/>
        <v>22</v>
      </c>
      <c r="C2165" s="47">
        <f t="shared" si="4409"/>
        <v>6</v>
      </c>
      <c r="E2165" s="47">
        <f t="shared" ref="E2165" si="4440">plan_id</f>
        <v>25</v>
      </c>
      <c r="F2165" s="47">
        <f t="shared" ca="1" si="4411"/>
        <v>2019</v>
      </c>
      <c r="G2165" s="47">
        <f t="shared" ref="G2165" ca="1" si="4441">VLOOKUP(INDIRECT(CHAR(39)&amp;$A2165&amp;CHAR(39)&amp;"!r2c"&amp;$C2165,0),variables,2,0)</f>
        <v>10925</v>
      </c>
      <c r="H2165" s="50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2.58E-2</v>
      </c>
    </row>
    <row r="2166" spans="1:8" x14ac:dyDescent="0.3">
      <c r="A2166" s="47" t="s">
        <v>297</v>
      </c>
      <c r="B2166" s="47">
        <f t="shared" si="4433"/>
        <v>22</v>
      </c>
      <c r="C2166" s="47">
        <f t="shared" si="4409"/>
        <v>7</v>
      </c>
      <c r="E2166" s="47">
        <f t="shared" ref="E2166" si="4442">plan_id</f>
        <v>25</v>
      </c>
      <c r="F2166" s="47">
        <f t="shared" ca="1" si="4411"/>
        <v>2019</v>
      </c>
      <c r="G2166" s="47">
        <f t="shared" ref="G2166" ca="1" si="4443">VLOOKUP(INDIRECT(CHAR(39)&amp;$A2166&amp;CHAR(39)&amp;"!r2c"&amp;$C2166,0),variables,2,0)</f>
        <v>10926</v>
      </c>
      <c r="H2166" s="50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2.4500000000000001E-2</v>
      </c>
    </row>
    <row r="2167" spans="1:8" x14ac:dyDescent="0.3">
      <c r="A2167" s="47" t="s">
        <v>297</v>
      </c>
      <c r="B2167" s="47">
        <f t="shared" si="4433"/>
        <v>22</v>
      </c>
      <c r="C2167" s="47">
        <f t="shared" si="4409"/>
        <v>8</v>
      </c>
      <c r="E2167" s="47">
        <f t="shared" ref="E2167" si="4444">plan_id</f>
        <v>25</v>
      </c>
      <c r="F2167" s="47">
        <f t="shared" ca="1" si="4411"/>
        <v>2019</v>
      </c>
      <c r="G2167" s="47">
        <f t="shared" ref="G2167" ca="1" si="4445">VLOOKUP(INDIRECT(CHAR(39)&amp;$A2167&amp;CHAR(39)&amp;"!r2c"&amp;$C2167,0),variables,2,0)</f>
        <v>10704</v>
      </c>
      <c r="H2167" s="50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421969000</v>
      </c>
    </row>
    <row r="2168" spans="1:8" x14ac:dyDescent="0.3">
      <c r="A2168" s="47" t="s">
        <v>297</v>
      </c>
      <c r="B2168" s="47">
        <f t="shared" si="4433"/>
        <v>22</v>
      </c>
      <c r="C2168" s="47">
        <f t="shared" si="4409"/>
        <v>9</v>
      </c>
      <c r="E2168" s="47">
        <f t="shared" ref="E2168" si="4446">plan_id</f>
        <v>25</v>
      </c>
      <c r="F2168" s="47">
        <f t="shared" ca="1" si="4411"/>
        <v>2019</v>
      </c>
      <c r="G2168" s="47">
        <f t="shared" ref="G2168" ca="1" si="4447">VLOOKUP(INDIRECT(CHAR(39)&amp;$A2168&amp;CHAR(39)&amp;"!r2c"&amp;$C2168,0),variables,2,0)</f>
        <v>10928</v>
      </c>
      <c r="H2168" s="50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0.1769</v>
      </c>
    </row>
    <row r="2169" spans="1:8" x14ac:dyDescent="0.3">
      <c r="A2169" s="47" t="s">
        <v>297</v>
      </c>
      <c r="B2169" s="47">
        <f t="shared" si="4433"/>
        <v>22</v>
      </c>
      <c r="C2169" s="47">
        <f t="shared" si="4409"/>
        <v>10</v>
      </c>
      <c r="E2169" s="47">
        <f t="shared" ref="E2169" si="4448">plan_id</f>
        <v>25</v>
      </c>
      <c r="F2169" s="47">
        <f t="shared" ca="1" si="4411"/>
        <v>2019</v>
      </c>
      <c r="G2169" s="47">
        <f t="shared" ref="G2169" ca="1" si="4449">VLOOKUP(INDIRECT(CHAR(39)&amp;$A2169&amp;CHAR(39)&amp;"!r2c"&amp;$C2169,0),variables,2,0)</f>
        <v>10929</v>
      </c>
      <c r="H2169" s="50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0.1769</v>
      </c>
    </row>
    <row r="2170" spans="1:8" x14ac:dyDescent="0.3">
      <c r="A2170" s="47" t="s">
        <v>297</v>
      </c>
      <c r="B2170" s="47">
        <f t="shared" si="4433"/>
        <v>22</v>
      </c>
      <c r="C2170" s="47">
        <f t="shared" si="4409"/>
        <v>11</v>
      </c>
      <c r="E2170" s="47">
        <f t="shared" ref="E2170" si="4450">plan_id</f>
        <v>25</v>
      </c>
      <c r="F2170" s="47">
        <f t="shared" ca="1" si="4411"/>
        <v>2019</v>
      </c>
      <c r="G2170" s="47">
        <f t="shared" ref="G2170" ca="1" si="4451">VLOOKUP(INDIRECT(CHAR(39)&amp;$A2170&amp;CHAR(39)&amp;"!r2c"&amp;$C2170,0),variables,2,0)</f>
        <v>10930</v>
      </c>
      <c r="H2170" s="50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3">
      <c r="A2171" s="47" t="s">
        <v>297</v>
      </c>
      <c r="B2171" s="47">
        <f t="shared" si="4433"/>
        <v>22</v>
      </c>
      <c r="C2171" s="47">
        <f t="shared" si="4409"/>
        <v>12</v>
      </c>
      <c r="E2171" s="47">
        <f t="shared" ref="E2171" si="4452">plan_id</f>
        <v>25</v>
      </c>
      <c r="F2171" s="47">
        <f t="shared" ca="1" si="4411"/>
        <v>2019</v>
      </c>
      <c r="G2171" s="47">
        <f t="shared" ref="G2171" ca="1" si="4453">VLOOKUP(INDIRECT(CHAR(39)&amp;$A2171&amp;CHAR(39)&amp;"!r2c"&amp;$C2171,0),variables,2,0)</f>
        <v>10705</v>
      </c>
      <c r="H2171" s="50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79609000</v>
      </c>
    </row>
    <row r="2172" spans="1:8" x14ac:dyDescent="0.3">
      <c r="A2172" s="47" t="s">
        <v>297</v>
      </c>
      <c r="B2172" s="47">
        <f t="shared" si="4433"/>
        <v>22</v>
      </c>
      <c r="C2172" s="47">
        <f t="shared" si="4409"/>
        <v>13</v>
      </c>
      <c r="E2172" s="47">
        <f t="shared" ref="E2172" si="4454">plan_id</f>
        <v>25</v>
      </c>
      <c r="F2172" s="47">
        <f t="shared" ca="1" si="4411"/>
        <v>2019</v>
      </c>
      <c r="G2172" s="47">
        <f t="shared" ref="G2172" ca="1" si="4455">VLOOKUP(INDIRECT(CHAR(39)&amp;$A2172&amp;CHAR(39)&amp;"!r2c"&amp;$C2172,0),variables,2,0)</f>
        <v>10842</v>
      </c>
      <c r="H2172" s="50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</row>
    <row r="2173" spans="1:8" x14ac:dyDescent="0.3">
      <c r="A2173" s="47" t="s">
        <v>297</v>
      </c>
      <c r="B2173" s="47">
        <f t="shared" si="4433"/>
        <v>22</v>
      </c>
      <c r="C2173" s="47">
        <f t="shared" si="4409"/>
        <v>14</v>
      </c>
      <c r="E2173" s="47">
        <f t="shared" ref="E2173" si="4456">plan_id</f>
        <v>25</v>
      </c>
      <c r="F2173" s="47">
        <f t="shared" ca="1" si="4411"/>
        <v>2019</v>
      </c>
      <c r="G2173" s="47">
        <f t="shared" ref="G2173" ca="1" si="4457">VLOOKUP(INDIRECT(CHAR(39)&amp;$A2173&amp;CHAR(39)&amp;"!r2c"&amp;$C2173,0),variables,2,0)</f>
        <v>10843</v>
      </c>
      <c r="H2173" s="50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</v>
      </c>
    </row>
    <row r="2174" spans="1:8" x14ac:dyDescent="0.3">
      <c r="A2174" s="47" t="s">
        <v>297</v>
      </c>
      <c r="B2174" s="47">
        <f t="shared" si="4433"/>
        <v>22</v>
      </c>
      <c r="C2174" s="47">
        <f t="shared" si="4409"/>
        <v>15</v>
      </c>
      <c r="E2174" s="47">
        <f t="shared" ref="E2174" si="4458">plan_id</f>
        <v>25</v>
      </c>
      <c r="F2174" s="47">
        <f t="shared" ca="1" si="4411"/>
        <v>2019</v>
      </c>
      <c r="G2174" s="47">
        <f t="shared" ref="G2174" ca="1" si="4459">VLOOKUP(INDIRECT(CHAR(39)&amp;$A2174&amp;CHAR(39)&amp;"!r2c"&amp;$C2174,0),variables,2,0)</f>
        <v>10931</v>
      </c>
      <c r="H2174" s="50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3.1199999999999999E-2</v>
      </c>
    </row>
    <row r="2175" spans="1:8" x14ac:dyDescent="0.3">
      <c r="A2175" s="47" t="s">
        <v>297</v>
      </c>
      <c r="B2175" s="47">
        <f t="shared" si="4433"/>
        <v>22</v>
      </c>
      <c r="C2175" s="47">
        <f t="shared" si="4409"/>
        <v>16</v>
      </c>
      <c r="E2175" s="47">
        <f t="shared" ref="E2175" si="4460">plan_id</f>
        <v>25</v>
      </c>
      <c r="F2175" s="47">
        <f t="shared" ca="1" si="4411"/>
        <v>2019</v>
      </c>
      <c r="G2175" s="47">
        <f t="shared" ref="G2175" ca="1" si="4461">VLOOKUP(INDIRECT(CHAR(39)&amp;$A2175&amp;CHAR(39)&amp;"!r2c"&amp;$C2175,0),variables,2,0)</f>
        <v>10932</v>
      </c>
      <c r="H2175" s="50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3">
      <c r="A2176" s="47" t="s">
        <v>297</v>
      </c>
      <c r="B2176" s="47">
        <f t="shared" si="4433"/>
        <v>22</v>
      </c>
      <c r="C2176" s="47">
        <f t="shared" si="4409"/>
        <v>17</v>
      </c>
      <c r="E2176" s="47">
        <f t="shared" ref="E2176" si="4462">plan_id</f>
        <v>25</v>
      </c>
      <c r="F2176" s="47">
        <f t="shared" ca="1" si="4411"/>
        <v>2019</v>
      </c>
      <c r="G2176" s="47">
        <f t="shared" ref="G2176" ca="1" si="4463">VLOOKUP(INDIRECT(CHAR(39)&amp;$A2176&amp;CHAR(39)&amp;"!r2c"&amp;$C2176,0),variables,2,0)</f>
        <v>10933</v>
      </c>
      <c r="H2176" s="50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0.20269999999999999</v>
      </c>
    </row>
    <row r="2177" spans="1:8" x14ac:dyDescent="0.3">
      <c r="A2177" s="47" t="s">
        <v>297</v>
      </c>
      <c r="B2177" s="47">
        <f t="shared" si="4433"/>
        <v>22</v>
      </c>
      <c r="C2177" s="47">
        <f t="shared" si="4409"/>
        <v>18</v>
      </c>
      <c r="E2177" s="47">
        <f t="shared" ref="E2177" si="4464">plan_id</f>
        <v>25</v>
      </c>
      <c r="F2177" s="47">
        <f t="shared" ca="1" si="4411"/>
        <v>2019</v>
      </c>
      <c r="G2177" s="47">
        <f t="shared" ref="G2177" ca="1" si="4465">VLOOKUP(INDIRECT(CHAR(39)&amp;$A2177&amp;CHAR(39)&amp;"!r2c"&amp;$C2177,0),variables,2,0)</f>
        <v>10934</v>
      </c>
      <c r="H2177" s="50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2.4500000000000001E-2</v>
      </c>
    </row>
    <row r="2178" spans="1:8" x14ac:dyDescent="0.3">
      <c r="A2178" s="47" t="s">
        <v>297</v>
      </c>
      <c r="B2178" s="47">
        <f t="shared" si="4433"/>
        <v>22</v>
      </c>
      <c r="C2178" s="47">
        <f t="shared" si="4409"/>
        <v>19</v>
      </c>
      <c r="E2178" s="47">
        <f t="shared" ref="E2178" si="4466">plan_id</f>
        <v>25</v>
      </c>
      <c r="F2178" s="47">
        <f t="shared" ca="1" si="4411"/>
        <v>2019</v>
      </c>
      <c r="G2178" s="47">
        <f t="shared" ref="G2178" ca="1" si="4467">VLOOKUP(INDIRECT(CHAR(39)&amp;$A2178&amp;CHAR(39)&amp;"!r2c"&amp;$C2178,0),variables,2,0)</f>
        <v>10935</v>
      </c>
      <c r="H2178" s="50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</row>
    <row r="2179" spans="1:8" x14ac:dyDescent="0.3">
      <c r="A2179" s="47" t="s">
        <v>297</v>
      </c>
      <c r="B2179" s="47">
        <f t="shared" si="4433"/>
        <v>22</v>
      </c>
      <c r="C2179" s="47">
        <f t="shared" si="4409"/>
        <v>20</v>
      </c>
      <c r="E2179" s="47">
        <f t="shared" ref="E2179" si="4468">plan_id</f>
        <v>25</v>
      </c>
      <c r="F2179" s="47">
        <f t="shared" ca="1" si="4411"/>
        <v>2019</v>
      </c>
      <c r="G2179" s="47">
        <f t="shared" ref="G2179" ca="1" si="4469">VLOOKUP(INDIRECT(CHAR(39)&amp;$A2179&amp;CHAR(39)&amp;"!r2c"&amp;$C2179,0),variables,2,0)</f>
        <v>10937</v>
      </c>
      <c r="H2179" s="50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3">
      <c r="A2180" s="47" t="s">
        <v>297</v>
      </c>
      <c r="B2180" s="47">
        <f t="shared" si="4433"/>
        <v>22</v>
      </c>
      <c r="C2180" s="47">
        <f t="shared" si="4409"/>
        <v>21</v>
      </c>
      <c r="E2180" s="47">
        <f t="shared" ref="E2180" si="4470">plan_id</f>
        <v>25</v>
      </c>
      <c r="F2180" s="47">
        <f t="shared" ca="1" si="4411"/>
        <v>2019</v>
      </c>
      <c r="G2180" s="47">
        <f t="shared" ref="G2180" ca="1" si="4471">VLOOKUP(INDIRECT(CHAR(39)&amp;$A2180&amp;CHAR(39)&amp;"!r2c"&amp;$C2180,0),variables,2,0)</f>
        <v>10938</v>
      </c>
      <c r="H2180" s="50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3">
      <c r="A2181" s="47" t="s">
        <v>297</v>
      </c>
      <c r="B2181" s="47">
        <f t="shared" si="4433"/>
        <v>22</v>
      </c>
      <c r="C2181" s="47">
        <f t="shared" si="4409"/>
        <v>22</v>
      </c>
      <c r="E2181" s="47">
        <f t="shared" ref="E2181" si="4472">plan_id</f>
        <v>25</v>
      </c>
      <c r="F2181" s="47">
        <f t="shared" ca="1" si="4411"/>
        <v>2019</v>
      </c>
      <c r="G2181" s="47">
        <f t="shared" ref="G2181" ca="1" si="4473">VLOOKUP(INDIRECT(CHAR(39)&amp;$A2181&amp;CHAR(39)&amp;"!r2c"&amp;$C2181,0),variables,2,0)</f>
        <v>11007</v>
      </c>
      <c r="H2181" s="50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Police/Fire members- 2% for 10 years, 2.5% for over 10 years ; Others-  2% for 10 years, 2.25% for next 10 years, and 2.5% for service earned on/after 07/01/86. All service before that at 2%.</v>
      </c>
    </row>
    <row r="2182" spans="1:8" x14ac:dyDescent="0.3">
      <c r="A2182" s="47" t="s">
        <v>297</v>
      </c>
      <c r="B2182" s="47">
        <f t="shared" si="4433"/>
        <v>22</v>
      </c>
      <c r="C2182" s="47">
        <f t="shared" si="4409"/>
        <v>23</v>
      </c>
      <c r="E2182" s="47">
        <f t="shared" ref="E2182" si="4474">plan_id</f>
        <v>25</v>
      </c>
      <c r="F2182" s="47">
        <f t="shared" ca="1" si="4411"/>
        <v>2019</v>
      </c>
      <c r="G2182" s="47">
        <f t="shared" ref="G2182" ca="1" si="4475">VLOOKUP(INDIRECT(CHAR(39)&amp;$A2182&amp;CHAR(39)&amp;"!r2c"&amp;$C2182,0),variables,2,0)</f>
        <v>10941</v>
      </c>
      <c r="H2182" s="50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Yes</v>
      </c>
    </row>
    <row r="2183" spans="1:8" x14ac:dyDescent="0.3">
      <c r="A2183" s="47" t="s">
        <v>297</v>
      </c>
      <c r="B2183" s="47">
        <f t="shared" si="4433"/>
        <v>22</v>
      </c>
      <c r="C2183" s="47">
        <f t="shared" si="4409"/>
        <v>24</v>
      </c>
      <c r="E2183" s="47">
        <f t="shared" ref="E2183" si="4476">plan_id</f>
        <v>25</v>
      </c>
      <c r="F2183" s="47">
        <f t="shared" ca="1" si="4411"/>
        <v>2019</v>
      </c>
      <c r="G2183" s="47">
        <f t="shared" ref="G2183" ca="1" si="4477">VLOOKUP(INDIRECT(CHAR(39)&amp;$A2183&amp;CHAR(39)&amp;"!r2c"&amp;$C2183,0),variables,2,0)</f>
        <v>10942</v>
      </c>
      <c r="H2183" s="50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0</v>
      </c>
    </row>
    <row r="2184" spans="1:8" x14ac:dyDescent="0.3">
      <c r="A2184" s="47" t="s">
        <v>297</v>
      </c>
      <c r="B2184" s="47">
        <f t="shared" si="4433"/>
        <v>22</v>
      </c>
      <c r="C2184" s="47">
        <f t="shared" si="4409"/>
        <v>25</v>
      </c>
      <c r="E2184" s="47">
        <f t="shared" ref="E2184" si="4478">plan_id</f>
        <v>25</v>
      </c>
      <c r="F2184" s="47">
        <f t="shared" ca="1" si="4411"/>
        <v>2019</v>
      </c>
      <c r="G2184" s="47">
        <f t="shared" ref="G2184" ca="1" si="4479">VLOOKUP(INDIRECT(CHAR(39)&amp;$A2184&amp;CHAR(39)&amp;"!r2c"&amp;$C2184,0),variables,2,0)</f>
        <v>10701</v>
      </c>
      <c r="H2184" s="50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0</v>
      </c>
    </row>
    <row r="2185" spans="1:8" x14ac:dyDescent="0.3">
      <c r="A2185" s="47" t="s">
        <v>297</v>
      </c>
      <c r="B2185" s="47">
        <f t="shared" si="4433"/>
        <v>22</v>
      </c>
      <c r="C2185" s="47">
        <f t="shared" si="4409"/>
        <v>26</v>
      </c>
      <c r="E2185" s="47">
        <f t="shared" ref="E2185" si="4480">plan_id</f>
        <v>25</v>
      </c>
      <c r="F2185" s="47">
        <f t="shared" ca="1" si="4411"/>
        <v>2019</v>
      </c>
      <c r="G2185" s="47">
        <f t="shared" ref="G2185" ca="1" si="4481">VLOOKUP(INDIRECT(CHAR(39)&amp;$A2185&amp;CHAR(39)&amp;"!r2c"&amp;$C2185,0),variables,2,0)</f>
        <v>10702</v>
      </c>
      <c r="H2185" s="50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3">
      <c r="A2186" s="47" t="s">
        <v>297</v>
      </c>
      <c r="B2186" s="47">
        <f t="shared" si="4433"/>
        <v>22</v>
      </c>
      <c r="C2186" s="47">
        <f t="shared" si="4409"/>
        <v>27</v>
      </c>
      <c r="E2186" s="47">
        <f t="shared" ref="E2186" si="4482">plan_id</f>
        <v>25</v>
      </c>
      <c r="F2186" s="47">
        <f t="shared" ca="1" si="4411"/>
        <v>2019</v>
      </c>
      <c r="G2186" s="47">
        <f t="shared" ref="G2186" ca="1" si="4483">VLOOKUP(INDIRECT(CHAR(39)&amp;$A2186&amp;CHAR(39)&amp;"!r2c"&amp;$C2186,0),variables,2,0)</f>
        <v>10943</v>
      </c>
      <c r="H2186" s="50" t="str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 xml:space="preserve">Higher of 10% of base benefits or $50 </v>
      </c>
    </row>
    <row r="2187" spans="1:8" x14ac:dyDescent="0.3">
      <c r="A2187" s="47" t="s">
        <v>297</v>
      </c>
      <c r="B2187" s="47">
        <f t="shared" si="4433"/>
        <v>22</v>
      </c>
      <c r="C2187" s="47">
        <f t="shared" si="4409"/>
        <v>28</v>
      </c>
      <c r="E2187" s="47">
        <f t="shared" ref="E2187" si="4484">plan_id</f>
        <v>25</v>
      </c>
      <c r="F2187" s="47">
        <f t="shared" ca="1" si="4411"/>
        <v>2019</v>
      </c>
      <c r="G2187" s="47">
        <f t="shared" ref="G2187" ca="1" si="4485">VLOOKUP(INDIRECT(CHAR(39)&amp;$A2187&amp;CHAR(39)&amp;"!r2c"&amp;$C2187,0),variables,2,0)</f>
        <v>10944</v>
      </c>
      <c r="H2187" s="50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</row>
    <row r="2188" spans="1:8" x14ac:dyDescent="0.3">
      <c r="A2188" s="47" t="s">
        <v>297</v>
      </c>
      <c r="B2188" s="47">
        <f t="shared" si="4433"/>
        <v>22</v>
      </c>
      <c r="C2188" s="47">
        <f t="shared" si="4409"/>
        <v>29</v>
      </c>
      <c r="E2188" s="47">
        <f t="shared" ref="E2188" si="4486">plan_id</f>
        <v>25</v>
      </c>
      <c r="F2188" s="47">
        <f t="shared" ca="1" si="4411"/>
        <v>2019</v>
      </c>
      <c r="G2188" s="47">
        <f t="shared" ref="G2188" ca="1" si="4487">VLOOKUP(INDIRECT(CHAR(39)&amp;$A2188&amp;CHAR(39)&amp;"!r2c"&amp;$C2188,0),variables,2,0)</f>
        <v>10945</v>
      </c>
      <c r="H2188" s="50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3">
      <c r="A2189" s="47" t="s">
        <v>297</v>
      </c>
      <c r="B2189" s="47">
        <f t="shared" si="4433"/>
        <v>22</v>
      </c>
      <c r="C2189" s="47">
        <f t="shared" si="4409"/>
        <v>30</v>
      </c>
      <c r="E2189" s="47">
        <f t="shared" ref="E2189" si="4488">plan_id</f>
        <v>25</v>
      </c>
      <c r="F2189" s="47">
        <f t="shared" ca="1" si="4411"/>
        <v>2019</v>
      </c>
      <c r="G2189" s="47">
        <f t="shared" ref="G2189" ca="1" si="4489">VLOOKUP(INDIRECT(CHAR(39)&amp;$A2189&amp;CHAR(39)&amp;"!r2c"&amp;$C2189,0),variables,2,0)</f>
        <v>10947</v>
      </c>
      <c r="H2189" s="50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</row>
    <row r="2190" spans="1:8" x14ac:dyDescent="0.3">
      <c r="A2190" s="47" t="s">
        <v>297</v>
      </c>
      <c r="B2190" s="47">
        <f t="shared" si="4433"/>
        <v>22</v>
      </c>
      <c r="C2190" s="47">
        <f t="shared" si="4409"/>
        <v>31</v>
      </c>
      <c r="E2190" s="47">
        <f t="shared" ref="E2190" si="4490">plan_id</f>
        <v>25</v>
      </c>
      <c r="F2190" s="47">
        <f t="shared" ca="1" si="4411"/>
        <v>2019</v>
      </c>
      <c r="G2190" s="47">
        <f t="shared" ref="G2190" ca="1" si="4491">VLOOKUP(INDIRECT(CHAR(39)&amp;$A2190&amp;CHAR(39)&amp;"!r2c"&amp;$C2190,0),variables,2,0)</f>
        <v>10948</v>
      </c>
      <c r="H2190" s="50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Yes</v>
      </c>
    </row>
    <row r="2191" spans="1:8" x14ac:dyDescent="0.3">
      <c r="A2191" s="47" t="s">
        <v>297</v>
      </c>
      <c r="B2191" s="47">
        <f t="shared" si="4433"/>
        <v>22</v>
      </c>
      <c r="C2191" s="47">
        <f t="shared" si="4409"/>
        <v>32</v>
      </c>
      <c r="E2191" s="47">
        <f t="shared" ref="E2191" si="4492">plan_id</f>
        <v>25</v>
      </c>
      <c r="F2191" s="47">
        <f t="shared" ca="1" si="4411"/>
        <v>2019</v>
      </c>
      <c r="G2191" s="47">
        <f t="shared" ref="G2191" ca="1" si="4493">VLOOKUP(INDIRECT(CHAR(39)&amp;$A2191&amp;CHAR(39)&amp;"!r2c"&amp;$C2191,0),variables,2,0)</f>
        <v>10949</v>
      </c>
      <c r="H2191" s="50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x14ac:dyDescent="0.3">
      <c r="A2192" s="47" t="s">
        <v>297</v>
      </c>
      <c r="B2192" s="47">
        <f t="shared" si="4433"/>
        <v>22</v>
      </c>
      <c r="C2192" s="47">
        <f t="shared" si="4409"/>
        <v>33</v>
      </c>
      <c r="E2192" s="47">
        <f t="shared" ref="E2192" si="4494">plan_id</f>
        <v>25</v>
      </c>
      <c r="F2192" s="47">
        <f t="shared" ca="1" si="4411"/>
        <v>2019</v>
      </c>
      <c r="G2192" s="47">
        <f t="shared" ref="G2192" ca="1" si="4495">VLOOKUP(INDIRECT(CHAR(39)&amp;$A2192&amp;CHAR(39)&amp;"!r2c"&amp;$C2192,0),variables,2,0)</f>
        <v>10951</v>
      </c>
      <c r="H2192" s="50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</row>
    <row r="2193" spans="1:8" x14ac:dyDescent="0.3">
      <c r="A2193" s="47" t="s">
        <v>297</v>
      </c>
      <c r="B2193" s="47">
        <f t="shared" si="4433"/>
        <v>22</v>
      </c>
      <c r="C2193" s="47">
        <f t="shared" si="4409"/>
        <v>34</v>
      </c>
      <c r="E2193" s="47">
        <f t="shared" ref="E2193" si="4496">plan_id</f>
        <v>25</v>
      </c>
      <c r="F2193" s="47">
        <f t="shared" ca="1" si="4411"/>
        <v>2019</v>
      </c>
      <c r="G2193" s="47">
        <f t="shared" ref="G2193" ca="1" si="4497">VLOOKUP(INDIRECT(CHAR(39)&amp;$A2193&amp;CHAR(39)&amp;"!r2c"&amp;$C2193,0),variables,2,0)</f>
        <v>10950</v>
      </c>
      <c r="H2193" s="50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Yes</v>
      </c>
    </row>
    <row r="2194" spans="1:8" x14ac:dyDescent="0.3">
      <c r="A2194" s="47" t="s">
        <v>297</v>
      </c>
      <c r="B2194" s="47">
        <f t="shared" si="4433"/>
        <v>22</v>
      </c>
      <c r="C2194" s="47">
        <f t="shared" si="4409"/>
        <v>35</v>
      </c>
      <c r="E2194" s="47">
        <f t="shared" ref="E2194" si="4498">plan_id</f>
        <v>25</v>
      </c>
      <c r="F2194" s="47">
        <f t="shared" ca="1" si="4411"/>
        <v>2019</v>
      </c>
      <c r="G2194" s="47">
        <f t="shared" ref="G2194" ca="1" si="4499">VLOOKUP(INDIRECT(CHAR(39)&amp;$A2194&amp;CHAR(39)&amp;"!r2c"&amp;$C2194,0),variables,2,0)</f>
        <v>10954</v>
      </c>
      <c r="H2194" s="50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2.5000000000000001E-2</v>
      </c>
    </row>
    <row r="2195" spans="1:8" x14ac:dyDescent="0.3">
      <c r="A2195" s="47" t="s">
        <v>297</v>
      </c>
      <c r="B2195" s="47">
        <f t="shared" si="4433"/>
        <v>22</v>
      </c>
      <c r="C2195" s="47">
        <f t="shared" si="4409"/>
        <v>36</v>
      </c>
      <c r="E2195" s="47">
        <f t="shared" ref="E2195" si="4500">plan_id</f>
        <v>25</v>
      </c>
      <c r="F2195" s="47">
        <f t="shared" ca="1" si="4411"/>
        <v>2019</v>
      </c>
      <c r="G2195" s="47">
        <f t="shared" ref="G2195" ca="1" si="4501">VLOOKUP(INDIRECT(CHAR(39)&amp;$A2195&amp;CHAR(39)&amp;"!r2c"&amp;$C2195,0),variables,2,0)</f>
        <v>10955</v>
      </c>
      <c r="H2195" s="50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7.3800000000000004E-2</v>
      </c>
    </row>
    <row r="2196" spans="1:8" x14ac:dyDescent="0.3">
      <c r="A2196" s="47" t="s">
        <v>297</v>
      </c>
      <c r="B2196" s="47">
        <f t="shared" si="4433"/>
        <v>22</v>
      </c>
      <c r="C2196" s="47">
        <f t="shared" si="4409"/>
        <v>37</v>
      </c>
      <c r="E2196" s="47">
        <f t="shared" ref="E2196" si="4502">plan_id</f>
        <v>25</v>
      </c>
      <c r="F2196" s="47">
        <f t="shared" ca="1" si="4411"/>
        <v>2019</v>
      </c>
      <c r="G2196" s="47">
        <f t="shared" ref="G2196" ca="1" si="4503">VLOOKUP(INDIRECT(CHAR(39)&amp;$A2196&amp;CHAR(39)&amp;"!r2c"&amp;$C2196,0),variables,2,0)</f>
        <v>10956</v>
      </c>
      <c r="H2196" s="50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2.75E-2</v>
      </c>
    </row>
    <row r="2197" spans="1:8" x14ac:dyDescent="0.3">
      <c r="A2197" s="47" t="s">
        <v>297</v>
      </c>
      <c r="B2197" s="47">
        <f t="shared" si="4433"/>
        <v>22</v>
      </c>
      <c r="C2197" s="47">
        <f t="shared" si="4409"/>
        <v>38</v>
      </c>
      <c r="E2197" s="47">
        <f t="shared" ref="E2197" si="4504">plan_id</f>
        <v>25</v>
      </c>
      <c r="F2197" s="47">
        <f t="shared" ca="1" si="4411"/>
        <v>2019</v>
      </c>
      <c r="G2197" s="47">
        <f t="shared" ref="G2197" ca="1" si="4505">VLOOKUP(INDIRECT(CHAR(39)&amp;$A2197&amp;CHAR(39)&amp;"!r2c"&amp;$C2197,0),variables,2,0)</f>
        <v>10959</v>
      </c>
      <c r="H2197" s="50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2.75% - 7.75%</v>
      </c>
    </row>
    <row r="2198" spans="1:8" x14ac:dyDescent="0.3">
      <c r="A2198" s="47" t="s">
        <v>297</v>
      </c>
      <c r="B2198" s="47">
        <f t="shared" si="4433"/>
        <v>22</v>
      </c>
      <c r="C2198" s="47">
        <f t="shared" si="4409"/>
        <v>39</v>
      </c>
      <c r="E2198" s="47">
        <f t="shared" ref="E2198" si="4506">plan_id</f>
        <v>25</v>
      </c>
      <c r="F2198" s="47">
        <f t="shared" ca="1" si="4411"/>
        <v>2019</v>
      </c>
      <c r="G2198" s="47">
        <f t="shared" ref="G2198" ca="1" si="4507">VLOOKUP(INDIRECT(CHAR(39)&amp;$A2198&amp;CHAR(39)&amp;"!r2c"&amp;$C2198,0),variables,2,0)</f>
        <v>10962</v>
      </c>
      <c r="H2198" s="50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 no. 95 &amp; 96</v>
      </c>
    </row>
    <row r="2199" spans="1:8" x14ac:dyDescent="0.3">
      <c r="A2199" s="47" t="s">
        <v>297</v>
      </c>
      <c r="B2199" s="47">
        <f t="shared" si="4433"/>
        <v>22</v>
      </c>
      <c r="C2199" s="47">
        <f t="shared" si="4409"/>
        <v>40</v>
      </c>
      <c r="E2199" s="47">
        <f t="shared" ref="E2199" si="4508">plan_id</f>
        <v>25</v>
      </c>
      <c r="F2199" s="47">
        <f t="shared" ca="1" si="4411"/>
        <v>2019</v>
      </c>
      <c r="G2199" s="47">
        <f t="shared" ref="G2199" ca="1" si="4509">VLOOKUP(INDIRECT(CHAR(39)&amp;$A2199&amp;CHAR(39)&amp;"!r2c"&amp;$C2199,0),variables,2,0)</f>
        <v>10964</v>
      </c>
      <c r="H2199" s="50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 no.98 &amp; 99</v>
      </c>
    </row>
    <row r="2200" spans="1:8" x14ac:dyDescent="0.3">
      <c r="A2200" s="47" t="s">
        <v>297</v>
      </c>
      <c r="B2200" s="47">
        <f t="shared" si="4433"/>
        <v>22</v>
      </c>
      <c r="C2200" s="47">
        <f t="shared" si="4409"/>
        <v>41</v>
      </c>
      <c r="E2200" s="47">
        <f t="shared" ref="E2200" si="4510">plan_id</f>
        <v>25</v>
      </c>
      <c r="F2200" s="47">
        <f t="shared" ca="1" si="4411"/>
        <v>2019</v>
      </c>
      <c r="G2200" s="47">
        <f t="shared" ref="G2200" ca="1" si="4511">VLOOKUP(INDIRECT(CHAR(39)&amp;$A2200&amp;CHAR(39)&amp;"!r2c"&amp;$C2200,0),variables,2,0)</f>
        <v>10967</v>
      </c>
      <c r="H2200" s="50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RP-2014 Healthy Annuitant table</v>
      </c>
    </row>
    <row r="2201" spans="1:8" x14ac:dyDescent="0.3">
      <c r="A2201" s="47" t="s">
        <v>297</v>
      </c>
      <c r="B2201" s="47">
        <f t="shared" si="4433"/>
        <v>22</v>
      </c>
      <c r="C2201" s="47">
        <f t="shared" si="4409"/>
        <v>42</v>
      </c>
      <c r="E2201" s="47">
        <f t="shared" ref="E2201" si="4512">plan_id</f>
        <v>25</v>
      </c>
      <c r="F2201" s="47">
        <f t="shared" ca="1" si="4411"/>
        <v>2019</v>
      </c>
      <c r="G2201" s="47">
        <f t="shared" ref="G2201" ca="1" si="4513">VLOOKUP(INDIRECT(CHAR(39)&amp;$A2201&amp;CHAR(39)&amp;"!r2c"&amp;$C2201,0),variables,2,0)</f>
        <v>10968</v>
      </c>
      <c r="H2201" s="50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2014</v>
      </c>
    </row>
    <row r="2202" spans="1:8" x14ac:dyDescent="0.3">
      <c r="A2202" s="47" t="s">
        <v>297</v>
      </c>
      <c r="B2202" s="47">
        <f t="shared" si="4433"/>
        <v>22</v>
      </c>
      <c r="C2202" s="47">
        <f t="shared" si="4409"/>
        <v>43</v>
      </c>
      <c r="E2202" s="47">
        <f t="shared" ref="E2202" si="4514">plan_id</f>
        <v>25</v>
      </c>
      <c r="F2202" s="47">
        <f t="shared" ca="1" si="4411"/>
        <v>2019</v>
      </c>
      <c r="G2202" s="47">
        <f t="shared" ref="G2202" ca="1" si="4515">VLOOKUP(INDIRECT(CHAR(39)&amp;$A2202&amp;CHAR(39)&amp;"!r2c"&amp;$C2202,0),variables,2,0)</f>
        <v>10969</v>
      </c>
      <c r="H2202" s="50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Rolled back to 2006 and MP-2017</v>
      </c>
    </row>
    <row r="2203" spans="1:8" x14ac:dyDescent="0.3">
      <c r="A2203" s="47" t="s">
        <v>297</v>
      </c>
      <c r="B2203" s="47">
        <f t="shared" si="4433"/>
        <v>22</v>
      </c>
      <c r="C2203" s="47">
        <f t="shared" si="4409"/>
        <v>44</v>
      </c>
      <c r="E2203" s="47">
        <f t="shared" ref="E2203" si="4516">plan_id</f>
        <v>25</v>
      </c>
      <c r="F2203" s="47">
        <f t="shared" ca="1" si="4411"/>
        <v>2019</v>
      </c>
      <c r="G2203" s="47">
        <f t="shared" ref="G2203" ca="1" si="4517">VLOOKUP(INDIRECT(CHAR(39)&amp;$A2203&amp;CHAR(39)&amp;"!r2c"&amp;$C2203,0),variables,2,0)</f>
        <v>10970</v>
      </c>
      <c r="H2203" s="50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x14ac:dyDescent="0.3">
      <c r="A2204" s="47" t="s">
        <v>297</v>
      </c>
      <c r="B2204" s="47">
        <f t="shared" si="4433"/>
        <v>22</v>
      </c>
      <c r="C2204" s="47">
        <f t="shared" si="4409"/>
        <v>45</v>
      </c>
      <c r="E2204" s="47">
        <f t="shared" ref="E2204" si="4518">plan_id</f>
        <v>25</v>
      </c>
      <c r="F2204" s="47">
        <f t="shared" ca="1" si="4411"/>
        <v>2019</v>
      </c>
      <c r="G2204" s="47">
        <f t="shared" ref="G2204" ca="1" si="4519">VLOOKUP(INDIRECT(CHAR(39)&amp;$A2204&amp;CHAR(39)&amp;"!r2c"&amp;$C2204,0),variables,2,0)</f>
        <v>10971</v>
      </c>
      <c r="H2204" s="50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x14ac:dyDescent="0.3">
      <c r="A2205" s="47" t="s">
        <v>297</v>
      </c>
      <c r="B2205" s="47">
        <f t="shared" si="4433"/>
        <v>22</v>
      </c>
      <c r="C2205" s="47">
        <f t="shared" si="4409"/>
        <v>46</v>
      </c>
      <c r="E2205" s="47">
        <f t="shared" ref="E2205" si="4520">plan_id</f>
        <v>25</v>
      </c>
      <c r="F2205" s="47">
        <f t="shared" ca="1" si="4411"/>
        <v>2019</v>
      </c>
      <c r="G2205" s="47">
        <f t="shared" ref="G2205" ca="1" si="4521">VLOOKUP(INDIRECT(CHAR(39)&amp;$A2205&amp;CHAR(39)&amp;"!r2c"&amp;$C2205,0),variables,2,0)</f>
        <v>10972</v>
      </c>
      <c r="H2205" s="50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Percentage of Pay, Closed</v>
      </c>
    </row>
    <row r="2206" spans="1:8" x14ac:dyDescent="0.3">
      <c r="A2206" s="47" t="s">
        <v>297</v>
      </c>
      <c r="B2206" s="47">
        <f t="shared" si="4433"/>
        <v>22</v>
      </c>
      <c r="C2206" s="47">
        <f t="shared" si="4409"/>
        <v>47</v>
      </c>
      <c r="E2206" s="47">
        <f t="shared" ref="E2206" si="4522">plan_id</f>
        <v>25</v>
      </c>
      <c r="F2206" s="47">
        <f t="shared" ca="1" si="4411"/>
        <v>2019</v>
      </c>
      <c r="G2206" s="47">
        <f t="shared" ref="G2206" ca="1" si="4523">VLOOKUP(INDIRECT(CHAR(39)&amp;$A2206&amp;CHAR(39)&amp;"!r2c"&amp;$C2206,0),variables,2,0)</f>
        <v>10973</v>
      </c>
      <c r="H2206" s="50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20 years</v>
      </c>
    </row>
    <row r="2207" spans="1:8" x14ac:dyDescent="0.3">
      <c r="A2207" s="47" t="s">
        <v>297</v>
      </c>
      <c r="B2207" s="47">
        <f t="shared" si="4433"/>
        <v>22</v>
      </c>
      <c r="C2207" s="47">
        <f t="shared" si="4409"/>
        <v>48</v>
      </c>
      <c r="E2207" s="47">
        <f t="shared" ref="E2207" si="4524">plan_id</f>
        <v>25</v>
      </c>
      <c r="F2207" s="47">
        <f t="shared" ca="1" si="4411"/>
        <v>2019</v>
      </c>
      <c r="G2207" s="47">
        <f t="shared" ref="G2207" ca="1" si="4525">VLOOKUP(INDIRECT(CHAR(39)&amp;$A2207&amp;CHAR(39)&amp;"!r2c"&amp;$C2207,0),variables,2,0)</f>
        <v>10975</v>
      </c>
      <c r="H2207" s="50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EAN</v>
      </c>
    </row>
    <row r="2208" spans="1:8" x14ac:dyDescent="0.3">
      <c r="A2208" s="47" t="s">
        <v>297</v>
      </c>
      <c r="B2208" s="47">
        <f t="shared" si="4433"/>
        <v>22</v>
      </c>
      <c r="C2208" s="47">
        <f t="shared" si="4409"/>
        <v>49</v>
      </c>
      <c r="E2208" s="47">
        <f t="shared" ref="E2208" si="4526">plan_id</f>
        <v>25</v>
      </c>
      <c r="F2208" s="47">
        <f t="shared" ca="1" si="4411"/>
        <v>2019</v>
      </c>
      <c r="G2208" s="47">
        <f t="shared" ref="G2208" ca="1" si="4527">VLOOKUP(INDIRECT(CHAR(39)&amp;$A2208&amp;CHAR(39)&amp;"!r2c"&amp;$C2208,0),variables,2,0)</f>
        <v>10976</v>
      </c>
      <c r="H2208" s="50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7.3800000000000004E-2</v>
      </c>
    </row>
    <row r="2209" spans="1:8" x14ac:dyDescent="0.3">
      <c r="A2209" s="47" t="s">
        <v>297</v>
      </c>
      <c r="B2209" s="47">
        <f t="shared" si="4433"/>
        <v>22</v>
      </c>
      <c r="C2209" s="47">
        <f t="shared" si="4409"/>
        <v>50</v>
      </c>
      <c r="E2209" s="47">
        <f t="shared" ref="E2209" si="4528">plan_id</f>
        <v>25</v>
      </c>
      <c r="F2209" s="47">
        <f t="shared" ca="1" si="4411"/>
        <v>2019</v>
      </c>
      <c r="G2209" s="47">
        <f t="shared" ref="G2209" ca="1" si="4529">VLOOKUP(INDIRECT(CHAR(39)&amp;$A2209&amp;CHAR(39)&amp;"!r2c"&amp;$C2209,0),variables,2,0)</f>
        <v>10977</v>
      </c>
      <c r="H2209" s="50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x14ac:dyDescent="0.3">
      <c r="A2210" s="47" t="s">
        <v>297</v>
      </c>
      <c r="B2210" s="47">
        <f t="shared" si="4433"/>
        <v>22</v>
      </c>
      <c r="C2210" s="47">
        <f t="shared" si="4409"/>
        <v>51</v>
      </c>
      <c r="E2210" s="47">
        <f t="shared" ref="E2210" si="4530">plan_id</f>
        <v>25</v>
      </c>
      <c r="F2210" s="47">
        <f t="shared" ca="1" si="4411"/>
        <v>2019</v>
      </c>
      <c r="G2210" s="47">
        <f t="shared" ref="G2210" ca="1" si="4531">VLOOKUP(INDIRECT(CHAR(39)&amp;$A2210&amp;CHAR(39)&amp;"!r2c"&amp;$C2210,0),variables,2,0)</f>
        <v>10978</v>
      </c>
      <c r="H2210" s="50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7.3800000000000004E-2</v>
      </c>
    </row>
    <row r="2211" spans="1:8" x14ac:dyDescent="0.3">
      <c r="A2211" s="47" t="s">
        <v>297</v>
      </c>
      <c r="B2211" s="47">
        <f t="shared" si="4433"/>
        <v>22</v>
      </c>
      <c r="C2211" s="47">
        <f t="shared" si="4409"/>
        <v>52</v>
      </c>
      <c r="E2211" s="47">
        <f t="shared" ref="E2211" si="4532">plan_id</f>
        <v>25</v>
      </c>
      <c r="F2211" s="47">
        <f t="shared" ca="1" si="4411"/>
        <v>2019</v>
      </c>
      <c r="G2211" s="47">
        <f t="shared" ref="G2211" ca="1" si="4533">VLOOKUP(INDIRECT(CHAR(39)&amp;$A2211&amp;CHAR(39)&amp;"!r2c"&amp;$C2211,0),variables,2,0)</f>
        <v>10979</v>
      </c>
      <c r="H2211" s="50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 Years</v>
      </c>
    </row>
    <row r="2212" spans="1:8" x14ac:dyDescent="0.3">
      <c r="A2212" s="47" t="s">
        <v>297</v>
      </c>
      <c r="B2212" s="47">
        <f t="shared" si="4433"/>
        <v>22</v>
      </c>
      <c r="C2212" s="47">
        <f t="shared" si="4409"/>
        <v>53</v>
      </c>
      <c r="E2212" s="47">
        <f t="shared" ref="E2212" si="4534">plan_id</f>
        <v>25</v>
      </c>
      <c r="F2212" s="47">
        <f t="shared" ca="1" si="4411"/>
        <v>2019</v>
      </c>
      <c r="G2212" s="47">
        <f t="shared" ref="G2212" ca="1" si="4535">VLOOKUP(INDIRECT(CHAR(39)&amp;$A2212&amp;CHAR(39)&amp;"!r2c"&amp;$C2212,0),variables,2,0)</f>
        <v>10980</v>
      </c>
      <c r="H2212" s="50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5.3999999999999999E-2</v>
      </c>
    </row>
    <row r="2213" spans="1:8" x14ac:dyDescent="0.3">
      <c r="A2213" s="47" t="s">
        <v>297</v>
      </c>
      <c r="B2213" s="47">
        <f t="shared" si="4433"/>
        <v>22</v>
      </c>
      <c r="C2213" s="47">
        <f t="shared" si="4409"/>
        <v>54</v>
      </c>
      <c r="E2213" s="47">
        <f t="shared" ref="E2213" si="4536">plan_id</f>
        <v>25</v>
      </c>
      <c r="F2213" s="47">
        <f t="shared" ca="1" si="4411"/>
        <v>2019</v>
      </c>
      <c r="G2213" s="47">
        <f t="shared" ref="G2213" ca="1" si="4537">VLOOKUP(INDIRECT(CHAR(39)&amp;$A2213&amp;CHAR(39)&amp;"!r2c"&amp;$C2213,0),variables,2,0)</f>
        <v>10981</v>
      </c>
      <c r="H2213" s="50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5.8999999999999997E-2</v>
      </c>
    </row>
    <row r="2214" spans="1:8" x14ac:dyDescent="0.3">
      <c r="A2214" s="47" t="s">
        <v>297</v>
      </c>
      <c r="B2214" s="47">
        <f t="shared" si="4433"/>
        <v>22</v>
      </c>
      <c r="C2214" s="47">
        <f t="shared" si="4409"/>
        <v>55</v>
      </c>
      <c r="E2214" s="47">
        <f t="shared" ref="E2214" si="4538">plan_id</f>
        <v>25</v>
      </c>
      <c r="F2214" s="47">
        <f t="shared" ca="1" si="4411"/>
        <v>2019</v>
      </c>
      <c r="G2214" s="47">
        <f t="shared" ref="G2214" ca="1" si="4539">VLOOKUP(INDIRECT(CHAR(39)&amp;$A2214&amp;CHAR(39)&amp;"!r2c"&amp;$C2214,0),variables,2,0)</f>
        <v>10706</v>
      </c>
      <c r="H2214" s="50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7.8287310953637239E-4</v>
      </c>
    </row>
    <row r="2215" spans="1:8" x14ac:dyDescent="0.3">
      <c r="A2215" s="47" t="s">
        <v>297</v>
      </c>
      <c r="B2215" s="47">
        <f t="shared" si="4433"/>
        <v>22</v>
      </c>
      <c r="C2215" s="47">
        <f t="shared" ref="C2215:C2278" si="4540">C2124</f>
        <v>56</v>
      </c>
      <c r="E2215" s="47">
        <f t="shared" ref="E2215" si="4541">plan_id</f>
        <v>25</v>
      </c>
      <c r="F2215" s="47">
        <f t="shared" ref="F2215:F2278" ca="1" si="4542">INDIRECT(CHAR(39)&amp;$A2215&amp;CHAR(39)&amp;"!r"&amp;$B2215&amp;"c2",0)</f>
        <v>2019</v>
      </c>
      <c r="G2215" s="47">
        <f t="shared" ref="G2215" ca="1" si="4543">VLOOKUP(INDIRECT(CHAR(39)&amp;$A2215&amp;CHAR(39)&amp;"!r2c"&amp;$C2215,0),variables,2,0)</f>
        <v>10983</v>
      </c>
      <c r="H2215" s="50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Yes</v>
      </c>
    </row>
    <row r="2216" spans="1:8" x14ac:dyDescent="0.3">
      <c r="A2216" s="47" t="s">
        <v>297</v>
      </c>
      <c r="B2216" s="47">
        <f t="shared" si="4433"/>
        <v>22</v>
      </c>
      <c r="C2216" s="47">
        <f t="shared" si="4540"/>
        <v>57</v>
      </c>
      <c r="E2216" s="47">
        <f t="shared" ref="E2216" si="4544">plan_id</f>
        <v>25</v>
      </c>
      <c r="F2216" s="47">
        <f t="shared" ca="1" si="4542"/>
        <v>2019</v>
      </c>
      <c r="G2216" s="47">
        <f t="shared" ref="G2216" ca="1" si="4545">VLOOKUP(INDIRECT(CHAR(39)&amp;$A2216&amp;CHAR(39)&amp;"!r2c"&amp;$C2216,0),variables,2,0)</f>
        <v>10989</v>
      </c>
      <c r="H2216" s="50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9576693000</v>
      </c>
    </row>
    <row r="2217" spans="1:8" x14ac:dyDescent="0.3">
      <c r="A2217" s="47" t="s">
        <v>297</v>
      </c>
      <c r="B2217" s="47">
        <f t="shared" si="4433"/>
        <v>22</v>
      </c>
      <c r="C2217" s="47">
        <f t="shared" si="4540"/>
        <v>58</v>
      </c>
      <c r="E2217" s="47">
        <f t="shared" ref="E2217" si="4546">plan_id</f>
        <v>25</v>
      </c>
      <c r="F2217" s="47">
        <f t="shared" ca="1" si="4542"/>
        <v>2019</v>
      </c>
      <c r="G2217" s="47">
        <f t="shared" ref="G2217" ca="1" si="4547">VLOOKUP(INDIRECT(CHAR(39)&amp;$A2217&amp;CHAR(39)&amp;"!r2c"&amp;$C2217,0),variables,2,0)</f>
        <v>10990</v>
      </c>
      <c r="H2217" s="50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15039180000</v>
      </c>
    </row>
    <row r="2218" spans="1:8" x14ac:dyDescent="0.3">
      <c r="A2218" s="47" t="s">
        <v>297</v>
      </c>
      <c r="B2218" s="47">
        <f t="shared" si="4433"/>
        <v>22</v>
      </c>
      <c r="C2218" s="47">
        <f t="shared" si="4540"/>
        <v>59</v>
      </c>
      <c r="E2218" s="47">
        <f t="shared" ref="E2218" si="4548">plan_id</f>
        <v>25</v>
      </c>
      <c r="F2218" s="47">
        <f t="shared" ca="1" si="4542"/>
        <v>2019</v>
      </c>
      <c r="G2218" s="47">
        <f t="shared" ref="G2218" ca="1" si="4549">VLOOKUP(INDIRECT(CHAR(39)&amp;$A2218&amp;CHAR(39)&amp;"!r2c"&amp;$C2218,0),variables,2,0)</f>
        <v>10991</v>
      </c>
      <c r="H2218" s="50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5462487000</v>
      </c>
    </row>
    <row r="2219" spans="1:8" x14ac:dyDescent="0.3">
      <c r="A2219" s="47" t="s">
        <v>297</v>
      </c>
      <c r="B2219" s="47">
        <f t="shared" si="4433"/>
        <v>22</v>
      </c>
      <c r="C2219" s="47">
        <f t="shared" si="4540"/>
        <v>60</v>
      </c>
      <c r="E2219" s="47">
        <f t="shared" ref="E2219" si="4550">plan_id</f>
        <v>25</v>
      </c>
      <c r="F2219" s="47">
        <f t="shared" ca="1" si="4542"/>
        <v>2019</v>
      </c>
      <c r="G2219" s="47">
        <f t="shared" ref="G2219" ca="1" si="4551">VLOOKUP(INDIRECT(CHAR(39)&amp;$A2219&amp;CHAR(39)&amp;"!r2c"&amp;$C2219,0),variables,2,0)</f>
        <v>10992</v>
      </c>
      <c r="H2219" s="50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0.63700000000000001</v>
      </c>
    </row>
    <row r="2220" spans="1:8" x14ac:dyDescent="0.3">
      <c r="A2220" s="47" t="s">
        <v>297</v>
      </c>
      <c r="B2220" s="47">
        <f t="shared" si="4433"/>
        <v>22</v>
      </c>
      <c r="C2220" s="47">
        <f t="shared" si="4540"/>
        <v>61</v>
      </c>
      <c r="E2220" s="47">
        <f t="shared" ref="E2220" si="4552">plan_id</f>
        <v>25</v>
      </c>
      <c r="F2220" s="47">
        <f t="shared" ca="1" si="4542"/>
        <v>2019</v>
      </c>
      <c r="G2220" s="47">
        <f t="shared" ref="G2220" ca="1" si="4553">VLOOKUP(INDIRECT(CHAR(39)&amp;$A2220&amp;CHAR(39)&amp;"!r2c"&amp;$C2220,0),variables,2,0)</f>
        <v>10993</v>
      </c>
      <c r="H2220" s="50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1049152000</v>
      </c>
    </row>
    <row r="2221" spans="1:8" x14ac:dyDescent="0.3">
      <c r="A2221" s="47" t="s">
        <v>297</v>
      </c>
      <c r="B2221" s="47">
        <f t="shared" si="4433"/>
        <v>22</v>
      </c>
      <c r="C2221" s="47">
        <f t="shared" si="4540"/>
        <v>62</v>
      </c>
      <c r="E2221" s="47">
        <f t="shared" ref="E2221" si="4554">plan_id</f>
        <v>25</v>
      </c>
      <c r="F2221" s="47">
        <f t="shared" ca="1" si="4542"/>
        <v>2019</v>
      </c>
      <c r="G2221" s="47">
        <f t="shared" ref="G2221" ca="1" si="4555">VLOOKUP(INDIRECT(CHAR(39)&amp;$A2221&amp;CHAR(39)&amp;"!r2c"&amp;$C2221,0),variables,2,0)</f>
        <v>10801</v>
      </c>
      <c r="H2221" s="50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181586000</v>
      </c>
    </row>
    <row r="2222" spans="1:8" x14ac:dyDescent="0.3">
      <c r="A2222" s="47" t="s">
        <v>297</v>
      </c>
      <c r="B2222" s="47">
        <f t="shared" si="4433"/>
        <v>22</v>
      </c>
      <c r="C2222" s="47">
        <f t="shared" si="4540"/>
        <v>63</v>
      </c>
      <c r="E2222" s="47">
        <f t="shared" ref="E2222" si="4556">plan_id</f>
        <v>25</v>
      </c>
      <c r="F2222" s="47">
        <f t="shared" ca="1" si="4542"/>
        <v>2019</v>
      </c>
      <c r="G2222" s="47">
        <f t="shared" ref="G2222" ca="1" si="4557">VLOOKUP(INDIRECT(CHAR(39)&amp;$A2222&amp;CHAR(39)&amp;"!r2c"&amp;$C2222,0),variables,2,0)</f>
        <v>10802</v>
      </c>
      <c r="H2222" s="50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3126000</v>
      </c>
    </row>
    <row r="2223" spans="1:8" x14ac:dyDescent="0.3">
      <c r="A2223" s="47" t="s">
        <v>297</v>
      </c>
      <c r="B2223" s="47">
        <f t="shared" si="4433"/>
        <v>22</v>
      </c>
      <c r="C2223" s="47">
        <f t="shared" si="4540"/>
        <v>64</v>
      </c>
      <c r="E2223" s="47">
        <f t="shared" ref="E2223" si="4558">plan_id</f>
        <v>25</v>
      </c>
      <c r="F2223" s="47">
        <f t="shared" ca="1" si="4542"/>
        <v>2019</v>
      </c>
      <c r="G2223" s="47">
        <f t="shared" ref="G2223" ca="1" si="4559">VLOOKUP(INDIRECT(CHAR(39)&amp;$A2223&amp;CHAR(39)&amp;"!r2c"&amp;$C2223,0),variables,2,0)</f>
        <v>10803</v>
      </c>
      <c r="H2223" s="50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3">
      <c r="A2224" s="47" t="s">
        <v>297</v>
      </c>
      <c r="B2224" s="47">
        <f t="shared" si="4433"/>
        <v>22</v>
      </c>
      <c r="C2224" s="47">
        <f t="shared" si="4540"/>
        <v>65</v>
      </c>
      <c r="E2224" s="47">
        <f t="shared" ref="E2224" si="4560">plan_id</f>
        <v>25</v>
      </c>
      <c r="F2224" s="47">
        <f t="shared" ca="1" si="4542"/>
        <v>2019</v>
      </c>
      <c r="G2224" s="47">
        <f t="shared" ref="G2224" ca="1" si="4561">VLOOKUP(INDIRECT(CHAR(39)&amp;$A2224&amp;CHAR(39)&amp;"!r2c"&amp;$C2224,0),variables,2,0)</f>
        <v>10804</v>
      </c>
      <c r="H2224" s="50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3">
      <c r="A2225" s="47" t="s">
        <v>297</v>
      </c>
      <c r="B2225" s="47">
        <f t="shared" si="4433"/>
        <v>22</v>
      </c>
      <c r="C2225" s="47">
        <f t="shared" si="4540"/>
        <v>66</v>
      </c>
      <c r="E2225" s="47">
        <f t="shared" ref="E2225" si="4562">plan_id</f>
        <v>25</v>
      </c>
      <c r="F2225" s="47">
        <f t="shared" ca="1" si="4542"/>
        <v>2019</v>
      </c>
      <c r="G2225" s="47">
        <f t="shared" ref="G2225" ca="1" si="4563">VLOOKUP(INDIRECT(CHAR(39)&amp;$A2225&amp;CHAR(39)&amp;"!r2c"&amp;$C2225,0),variables,2,0)</f>
        <v>10805</v>
      </c>
      <c r="H2225" s="50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3">
      <c r="A2226" s="47" t="s">
        <v>297</v>
      </c>
      <c r="B2226" s="47">
        <f t="shared" ref="B2226" si="4564">B2161+1</f>
        <v>22</v>
      </c>
      <c r="C2226" s="47">
        <f t="shared" si="4540"/>
        <v>67</v>
      </c>
      <c r="E2226" s="47">
        <f t="shared" ref="E2226" si="4565">plan_id</f>
        <v>25</v>
      </c>
      <c r="F2226" s="47">
        <f t="shared" ca="1" si="4542"/>
        <v>2019</v>
      </c>
      <c r="G2226" s="47">
        <f t="shared" ref="G2226" ca="1" si="4566">VLOOKUP(INDIRECT(CHAR(39)&amp;$A2226&amp;CHAR(39)&amp;"!r2c"&amp;$C2226,0),variables,2,0)</f>
        <v>10806</v>
      </c>
      <c r="H2226" s="50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1435000</v>
      </c>
    </row>
    <row r="2227" spans="1:8" x14ac:dyDescent="0.3">
      <c r="A2227" s="47" t="s">
        <v>297</v>
      </c>
      <c r="B2227" s="47">
        <f>B2226</f>
        <v>22</v>
      </c>
      <c r="C2227" s="47">
        <f t="shared" si="4540"/>
        <v>68</v>
      </c>
      <c r="E2227" s="47">
        <f t="shared" ref="E2227" si="4567">plan_id</f>
        <v>25</v>
      </c>
      <c r="F2227" s="47">
        <f t="shared" ca="1" si="4542"/>
        <v>2019</v>
      </c>
      <c r="G2227" s="47">
        <f t="shared" ref="G2227" ca="1" si="4568">VLOOKUP(INDIRECT(CHAR(39)&amp;$A2227&amp;CHAR(39)&amp;"!r2c"&amp;$C2227,0),variables,2,0)</f>
        <v>10807</v>
      </c>
      <c r="H2227" s="50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-8209000</v>
      </c>
    </row>
    <row r="2228" spans="1:8" x14ac:dyDescent="0.3">
      <c r="A2228" s="47" t="s">
        <v>297</v>
      </c>
      <c r="B2228" s="47">
        <f t="shared" ref="B2228:B2252" si="4569">B2227</f>
        <v>22</v>
      </c>
      <c r="C2228" s="47">
        <f t="shared" si="4540"/>
        <v>69</v>
      </c>
      <c r="E2228" s="47">
        <f t="shared" ref="E2228" si="4570">plan_id</f>
        <v>25</v>
      </c>
      <c r="F2228" s="47">
        <f t="shared" ca="1" si="4542"/>
        <v>2019</v>
      </c>
      <c r="G2228" s="47">
        <f t="shared" ref="G2228" ca="1" si="4571">VLOOKUP(INDIRECT(CHAR(39)&amp;$A2228&amp;CHAR(39)&amp;"!r2c"&amp;$C2228,0),variables,2,0)</f>
        <v>10808</v>
      </c>
      <c r="H2228" s="50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-4250000</v>
      </c>
    </row>
    <row r="2229" spans="1:8" x14ac:dyDescent="0.3">
      <c r="A2229" s="47" t="s">
        <v>297</v>
      </c>
      <c r="B2229" s="47">
        <f t="shared" si="4569"/>
        <v>22</v>
      </c>
      <c r="C2229" s="47">
        <f t="shared" si="4540"/>
        <v>70</v>
      </c>
      <c r="E2229" s="47">
        <f t="shared" ref="E2229" si="4572">plan_id</f>
        <v>25</v>
      </c>
      <c r="F2229" s="47">
        <f t="shared" ca="1" si="4542"/>
        <v>2019</v>
      </c>
      <c r="G2229" s="47">
        <f t="shared" ref="G2229" ca="1" si="4573">VLOOKUP(INDIRECT(CHAR(39)&amp;$A2229&amp;CHAR(39)&amp;"!r2c"&amp;$C2229,0),variables,2,0)</f>
        <v>10809</v>
      </c>
      <c r="H2229" s="50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x14ac:dyDescent="0.3">
      <c r="A2230" s="47" t="s">
        <v>297</v>
      </c>
      <c r="B2230" s="47">
        <f t="shared" si="4569"/>
        <v>22</v>
      </c>
      <c r="C2230" s="47">
        <f t="shared" si="4540"/>
        <v>71</v>
      </c>
      <c r="E2230" s="47">
        <f t="shared" ref="E2230" si="4574">plan_id</f>
        <v>25</v>
      </c>
      <c r="F2230" s="47">
        <f t="shared" ca="1" si="4542"/>
        <v>2019</v>
      </c>
      <c r="G2230" s="47">
        <f t="shared" ref="G2230" ca="1" si="4575">VLOOKUP(INDIRECT(CHAR(39)&amp;$A2230&amp;CHAR(39)&amp;"!r2c"&amp;$C2230,0),variables,2,0)</f>
        <v>10810</v>
      </c>
      <c r="H2230" s="50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0</v>
      </c>
    </row>
    <row r="2231" spans="1:8" x14ac:dyDescent="0.3">
      <c r="A2231" s="47" t="s">
        <v>297</v>
      </c>
      <c r="B2231" s="47">
        <f t="shared" si="4569"/>
        <v>22</v>
      </c>
      <c r="C2231" s="47">
        <f t="shared" si="4540"/>
        <v>72</v>
      </c>
      <c r="E2231" s="47">
        <f t="shared" ref="E2231" si="4576">plan_id</f>
        <v>25</v>
      </c>
      <c r="F2231" s="47">
        <f t="shared" ca="1" si="4542"/>
        <v>2019</v>
      </c>
      <c r="G2231" s="47">
        <f t="shared" ref="G2231" ca="1" si="4577">VLOOKUP(INDIRECT(CHAR(39)&amp;$A2231&amp;CHAR(39)&amp;"!r2c"&amp;$C2231,0),variables,2,0)</f>
        <v>10811</v>
      </c>
      <c r="H2231" s="50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3">
      <c r="A2232" s="47" t="s">
        <v>297</v>
      </c>
      <c r="B2232" s="47">
        <f t="shared" si="4569"/>
        <v>22</v>
      </c>
      <c r="C2232" s="47">
        <f t="shared" si="4540"/>
        <v>73</v>
      </c>
      <c r="E2232" s="47">
        <f t="shared" ref="E2232" si="4578">plan_id</f>
        <v>25</v>
      </c>
      <c r="F2232" s="47">
        <f t="shared" ca="1" si="4542"/>
        <v>2019</v>
      </c>
      <c r="G2232" s="47">
        <f t="shared" ref="G2232" ca="1" si="4579">VLOOKUP(INDIRECT(CHAR(39)&amp;$A2232&amp;CHAR(39)&amp;"!r2c"&amp;$C2232,0),variables,2,0)</f>
        <v>10812</v>
      </c>
      <c r="H2232" s="50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3">
      <c r="A2233" s="47" t="s">
        <v>297</v>
      </c>
      <c r="B2233" s="47">
        <f t="shared" si="4569"/>
        <v>22</v>
      </c>
      <c r="C2233" s="47">
        <f t="shared" si="4540"/>
        <v>74</v>
      </c>
      <c r="E2233" s="47">
        <f t="shared" ref="E2233" si="4580">plan_id</f>
        <v>25</v>
      </c>
      <c r="F2233" s="47">
        <f t="shared" ca="1" si="4542"/>
        <v>2019</v>
      </c>
      <c r="G2233" s="47">
        <f t="shared" ref="G2233" ca="1" si="4581">VLOOKUP(INDIRECT(CHAR(39)&amp;$A2233&amp;CHAR(39)&amp;"!r2c"&amp;$C2233,0),variables,2,0)</f>
        <v>10813</v>
      </c>
      <c r="H2233" s="50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3">
      <c r="A2234" s="47" t="s">
        <v>297</v>
      </c>
      <c r="B2234" s="47">
        <f t="shared" si="4569"/>
        <v>22</v>
      </c>
      <c r="C2234" s="47">
        <f t="shared" si="4540"/>
        <v>75</v>
      </c>
      <c r="E2234" s="47">
        <f t="shared" ref="E2234" si="4582">plan_id</f>
        <v>25</v>
      </c>
      <c r="F2234" s="47">
        <f t="shared" ca="1" si="4542"/>
        <v>2019</v>
      </c>
      <c r="G2234" s="47">
        <f t="shared" ref="G2234" ca="1" si="4583">VLOOKUP(INDIRECT(CHAR(39)&amp;$A2234&amp;CHAR(39)&amp;"!r2c"&amp;$C2234,0),variables,2,0)</f>
        <v>10814</v>
      </c>
      <c r="H2234" s="50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x14ac:dyDescent="0.3">
      <c r="A2235" s="47" t="s">
        <v>297</v>
      </c>
      <c r="B2235" s="47">
        <f t="shared" si="4569"/>
        <v>22</v>
      </c>
      <c r="C2235" s="47">
        <f t="shared" si="4540"/>
        <v>76</v>
      </c>
      <c r="E2235" s="47">
        <f t="shared" ref="E2235" si="4584">plan_id</f>
        <v>25</v>
      </c>
      <c r="F2235" s="47">
        <f t="shared" ca="1" si="4542"/>
        <v>2019</v>
      </c>
      <c r="G2235" s="47">
        <f t="shared" ref="G2235" ca="1" si="4585">VLOOKUP(INDIRECT(CHAR(39)&amp;$A2235&amp;CHAR(39)&amp;"!r2c"&amp;$C2235,0),variables,2,0)</f>
        <v>10815</v>
      </c>
      <c r="H2235" s="50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-6714000</v>
      </c>
    </row>
    <row r="2236" spans="1:8" x14ac:dyDescent="0.3">
      <c r="A2236" s="47" t="s">
        <v>297</v>
      </c>
      <c r="B2236" s="47">
        <f t="shared" si="4569"/>
        <v>22</v>
      </c>
      <c r="C2236" s="47">
        <f t="shared" si="4540"/>
        <v>77</v>
      </c>
      <c r="E2236" s="47">
        <f t="shared" ref="E2236" si="4586">plan_id</f>
        <v>25</v>
      </c>
      <c r="F2236" s="47">
        <f t="shared" ca="1" si="4542"/>
        <v>2019</v>
      </c>
      <c r="G2236" s="47">
        <f t="shared" ref="G2236" ca="1" si="4587">VLOOKUP(INDIRECT(CHAR(39)&amp;$A2236&amp;CHAR(39)&amp;"!r2c"&amp;$C2236,0),variables,2,0)</f>
        <v>10816</v>
      </c>
      <c r="H2236" s="50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59955000</v>
      </c>
    </row>
    <row r="2237" spans="1:8" x14ac:dyDescent="0.3">
      <c r="A2237" s="47" t="s">
        <v>297</v>
      </c>
      <c r="B2237" s="47">
        <f t="shared" si="4569"/>
        <v>22</v>
      </c>
      <c r="C2237" s="47">
        <f t="shared" si="4540"/>
        <v>78</v>
      </c>
      <c r="E2237" s="47">
        <f t="shared" ref="E2237" si="4588">plan_id</f>
        <v>25</v>
      </c>
      <c r="F2237" s="47">
        <f t="shared" ca="1" si="4542"/>
        <v>2019</v>
      </c>
      <c r="G2237" s="47">
        <f t="shared" ref="G2237" ca="1" si="4589">VLOOKUP(INDIRECT(CHAR(39)&amp;$A2237&amp;CHAR(39)&amp;"!r2c"&amp;$C2237,0),variables,2,0)</f>
        <v>10817</v>
      </c>
      <c r="H2237" s="50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3">
      <c r="A2238" s="47" t="s">
        <v>297</v>
      </c>
      <c r="B2238" s="47">
        <f t="shared" si="4569"/>
        <v>22</v>
      </c>
      <c r="C2238" s="47">
        <f t="shared" si="4540"/>
        <v>79</v>
      </c>
      <c r="E2238" s="47">
        <f t="shared" ref="E2238" si="4590">plan_id</f>
        <v>25</v>
      </c>
      <c r="F2238" s="47">
        <f t="shared" ca="1" si="4542"/>
        <v>2019</v>
      </c>
      <c r="G2238" s="47">
        <f t="shared" ref="G2238" ca="1" si="4591">VLOOKUP(INDIRECT(CHAR(39)&amp;$A2238&amp;CHAR(39)&amp;"!r2c"&amp;$C2238,0),variables,2,0)</f>
        <v>10818</v>
      </c>
      <c r="H2238" s="50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0</v>
      </c>
    </row>
    <row r="2239" spans="1:8" x14ac:dyDescent="0.3">
      <c r="A2239" s="47" t="s">
        <v>297</v>
      </c>
      <c r="B2239" s="47">
        <f t="shared" si="4569"/>
        <v>22</v>
      </c>
      <c r="C2239" s="47">
        <f t="shared" si="4540"/>
        <v>80</v>
      </c>
      <c r="E2239" s="47">
        <f t="shared" ref="E2239" si="4592">plan_id</f>
        <v>25</v>
      </c>
      <c r="F2239" s="47">
        <f t="shared" ca="1" si="4542"/>
        <v>2019</v>
      </c>
      <c r="G2239" s="47">
        <f t="shared" ref="G2239" ca="1" si="4593">VLOOKUP(INDIRECT(CHAR(39)&amp;$A2239&amp;CHAR(39)&amp;"!r2c"&amp;$C2239,0),variables,2,0)</f>
        <v>10819</v>
      </c>
      <c r="H2239" s="50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13297000</v>
      </c>
    </row>
    <row r="2240" spans="1:8" x14ac:dyDescent="0.3">
      <c r="A2240" s="47" t="s">
        <v>297</v>
      </c>
      <c r="B2240" s="47">
        <f t="shared" si="4569"/>
        <v>22</v>
      </c>
      <c r="C2240" s="47">
        <f t="shared" si="4540"/>
        <v>81</v>
      </c>
      <c r="E2240" s="47">
        <f t="shared" ref="E2240" si="4594">plan_id</f>
        <v>25</v>
      </c>
      <c r="F2240" s="47">
        <f t="shared" ca="1" si="4542"/>
        <v>2019</v>
      </c>
      <c r="G2240" s="47">
        <f t="shared" ref="G2240" ca="1" si="4595">VLOOKUP(INDIRECT(CHAR(39)&amp;$A2240&amp;CHAR(39)&amp;"!r2c"&amp;$C2240,0),variables,2,0)</f>
        <v>10820</v>
      </c>
      <c r="H2240" s="50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25250000</v>
      </c>
    </row>
    <row r="2241" spans="1:8" x14ac:dyDescent="0.3">
      <c r="A2241" s="47" t="s">
        <v>297</v>
      </c>
      <c r="B2241" s="47">
        <f t="shared" si="4569"/>
        <v>22</v>
      </c>
      <c r="C2241" s="47">
        <f t="shared" si="4540"/>
        <v>82</v>
      </c>
      <c r="E2241" s="47">
        <f t="shared" ref="E2241" si="4596">plan_id</f>
        <v>25</v>
      </c>
      <c r="F2241" s="47">
        <f t="shared" ca="1" si="4542"/>
        <v>2019</v>
      </c>
      <c r="G2241" s="47">
        <f t="shared" ref="G2241" ca="1" si="4597">VLOOKUP(INDIRECT(CHAR(39)&amp;$A2241&amp;CHAR(39)&amp;"!r2c"&amp;$C2241,0),variables,2,0)</f>
        <v>10821</v>
      </c>
      <c r="H2241" s="50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3">
      <c r="A2242" s="47" t="s">
        <v>297</v>
      </c>
      <c r="B2242" s="47">
        <f t="shared" si="4569"/>
        <v>22</v>
      </c>
      <c r="C2242" s="47">
        <f t="shared" si="4540"/>
        <v>83</v>
      </c>
      <c r="E2242" s="47">
        <f t="shared" ref="E2242" si="4598">plan_id</f>
        <v>25</v>
      </c>
      <c r="F2242" s="47">
        <f t="shared" ca="1" si="4542"/>
        <v>2019</v>
      </c>
      <c r="G2242" s="47">
        <f t="shared" ref="G2242" ca="1" si="4599">VLOOKUP(INDIRECT(CHAR(39)&amp;$A2242&amp;CHAR(39)&amp;"!r2c"&amp;$C2242,0),variables,2,0)</f>
        <v>10822</v>
      </c>
      <c r="H2242" s="50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3">
      <c r="A2243" s="47" t="s">
        <v>297</v>
      </c>
      <c r="B2243" s="47">
        <f t="shared" si="4569"/>
        <v>22</v>
      </c>
      <c r="C2243" s="47">
        <f t="shared" si="4540"/>
        <v>84</v>
      </c>
      <c r="E2243" s="47">
        <f t="shared" ref="E2243" si="4600">plan_id</f>
        <v>25</v>
      </c>
      <c r="F2243" s="47">
        <f t="shared" ca="1" si="4542"/>
        <v>2019</v>
      </c>
      <c r="G2243" s="47">
        <f t="shared" ref="G2243" ca="1" si="4601">VLOOKUP(INDIRECT(CHAR(39)&amp;$A2243&amp;CHAR(39)&amp;"!r2c"&amp;$C2243,0),variables,2,0)</f>
        <v>10829</v>
      </c>
      <c r="H2243" s="50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149974000</v>
      </c>
    </row>
    <row r="2244" spans="1:8" x14ac:dyDescent="0.3">
      <c r="A2244" s="47" t="s">
        <v>297</v>
      </c>
      <c r="B2244" s="47">
        <f t="shared" si="4569"/>
        <v>22</v>
      </c>
      <c r="C2244" s="47">
        <f t="shared" si="4540"/>
        <v>85</v>
      </c>
      <c r="E2244" s="47">
        <f t="shared" ref="E2244" si="4602">plan_id</f>
        <v>25</v>
      </c>
      <c r="F2244" s="47">
        <f t="shared" ca="1" si="4542"/>
        <v>2019</v>
      </c>
      <c r="G2244" s="47">
        <f t="shared" ref="G2244" ca="1" si="4603">VLOOKUP(INDIRECT(CHAR(39)&amp;$A2244&amp;CHAR(39)&amp;"!r2c"&amp;$C2244,0),variables,2,0)</f>
        <v>10823</v>
      </c>
      <c r="H2244" s="50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286646000</v>
      </c>
    </row>
    <row r="2245" spans="1:8" x14ac:dyDescent="0.3">
      <c r="A2245" s="47" t="s">
        <v>297</v>
      </c>
      <c r="B2245" s="47">
        <f t="shared" si="4569"/>
        <v>22</v>
      </c>
      <c r="C2245" s="47">
        <f t="shared" si="4540"/>
        <v>86</v>
      </c>
      <c r="E2245" s="47">
        <f t="shared" ref="E2245" si="4604">plan_id</f>
        <v>25</v>
      </c>
      <c r="F2245" s="47">
        <f t="shared" ca="1" si="4542"/>
        <v>2019</v>
      </c>
      <c r="G2245" s="47">
        <f t="shared" ref="G2245" ca="1" si="4605">VLOOKUP(INDIRECT(CHAR(39)&amp;$A2245&amp;CHAR(39)&amp;"!r2c"&amp;$C2245,0),variables,2,0)</f>
        <v>10798</v>
      </c>
      <c r="H2245" s="50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x14ac:dyDescent="0.3">
      <c r="A2246" s="47" t="s">
        <v>297</v>
      </c>
      <c r="B2246" s="47">
        <f t="shared" si="4569"/>
        <v>22</v>
      </c>
      <c r="C2246" s="47">
        <f t="shared" si="4540"/>
        <v>87</v>
      </c>
      <c r="E2246" s="47">
        <f t="shared" ref="E2246" si="4606">plan_id</f>
        <v>25</v>
      </c>
      <c r="F2246" s="47">
        <f t="shared" ca="1" si="4542"/>
        <v>2019</v>
      </c>
      <c r="G2246" s="47">
        <f t="shared" ref="G2246" ca="1" si="4607">VLOOKUP(INDIRECT(CHAR(39)&amp;$A2246&amp;CHAR(39)&amp;"!r2c"&amp;$C2246,0),variables,2,0)</f>
        <v>10799</v>
      </c>
      <c r="H2246" s="50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-8345000</v>
      </c>
    </row>
    <row r="2247" spans="1:8" x14ac:dyDescent="0.3">
      <c r="A2247" s="47" t="s">
        <v>297</v>
      </c>
      <c r="B2247" s="47">
        <f t="shared" si="4569"/>
        <v>22</v>
      </c>
      <c r="C2247" s="47">
        <f t="shared" si="4540"/>
        <v>88</v>
      </c>
      <c r="E2247" s="47">
        <f t="shared" ref="E2247" si="4608">plan_id</f>
        <v>25</v>
      </c>
      <c r="F2247" s="47">
        <f t="shared" ca="1" si="4542"/>
        <v>2019</v>
      </c>
      <c r="G2247" s="47">
        <f t="shared" ref="G2247" ca="1" si="4609">VLOOKUP(INDIRECT(CHAR(39)&amp;$A2247&amp;CHAR(39)&amp;"!r2c"&amp;$C2247,0),variables,2,0)</f>
        <v>10800</v>
      </c>
      <c r="H2247" s="50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3">
      <c r="A2248" s="47" t="s">
        <v>297</v>
      </c>
      <c r="B2248" s="47">
        <f t="shared" si="4569"/>
        <v>22</v>
      </c>
      <c r="C2248" s="47">
        <f t="shared" si="4540"/>
        <v>89</v>
      </c>
      <c r="E2248" s="47">
        <f t="shared" ref="E2248" si="4610">plan_id</f>
        <v>25</v>
      </c>
      <c r="F2248" s="47">
        <f t="shared" ca="1" si="4542"/>
        <v>2019</v>
      </c>
      <c r="G2248" s="47">
        <f t="shared" ref="G2248" ca="1" si="4611">VLOOKUP(INDIRECT(CHAR(39)&amp;$A2248&amp;CHAR(39)&amp;"!r2c"&amp;$C2248,0),variables,2,0)</f>
        <v>10824</v>
      </c>
      <c r="H2248" s="50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3">
      <c r="A2249" s="47" t="s">
        <v>297</v>
      </c>
      <c r="B2249" s="47">
        <f t="shared" si="4569"/>
        <v>22</v>
      </c>
      <c r="C2249" s="47">
        <f t="shared" si="4540"/>
        <v>90</v>
      </c>
      <c r="E2249" s="47">
        <f t="shared" ref="E2249" si="4612">plan_id</f>
        <v>25</v>
      </c>
      <c r="F2249" s="47">
        <f t="shared" ca="1" si="4542"/>
        <v>2019</v>
      </c>
      <c r="G2249" s="47">
        <f t="shared" ref="G2249" ca="1" si="4613">VLOOKUP(INDIRECT(CHAR(39)&amp;$A2249&amp;CHAR(39)&amp;"!r2c"&amp;$C2249,0),variables,2,0)</f>
        <v>10825</v>
      </c>
      <c r="H2249" s="50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</row>
    <row r="2250" spans="1:8" x14ac:dyDescent="0.3">
      <c r="A2250" s="47" t="s">
        <v>297</v>
      </c>
      <c r="B2250" s="47">
        <f t="shared" si="4569"/>
        <v>22</v>
      </c>
      <c r="C2250" s="47">
        <f t="shared" si="4540"/>
        <v>91</v>
      </c>
      <c r="E2250" s="47">
        <f t="shared" ref="E2250" si="4614">plan_id</f>
        <v>25</v>
      </c>
      <c r="F2250" s="47">
        <f t="shared" ca="1" si="4542"/>
        <v>2019</v>
      </c>
      <c r="G2250" s="47">
        <f t="shared" ref="G2250" ca="1" si="4615">VLOOKUP(INDIRECT(CHAR(39)&amp;$A2250&amp;CHAR(39)&amp;"!r2c"&amp;$C2250,0),variables,2,0)</f>
        <v>10826</v>
      </c>
      <c r="H2250" s="50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381977000</v>
      </c>
    </row>
    <row r="2251" spans="1:8" x14ac:dyDescent="0.3">
      <c r="A2251" s="47" t="s">
        <v>297</v>
      </c>
      <c r="B2251" s="47">
        <f t="shared" si="4569"/>
        <v>22</v>
      </c>
      <c r="C2251" s="47">
        <f t="shared" si="4540"/>
        <v>92</v>
      </c>
      <c r="E2251" s="47">
        <f t="shared" ref="E2251" si="4616">plan_id</f>
        <v>25</v>
      </c>
      <c r="F2251" s="47">
        <f t="shared" ca="1" si="4542"/>
        <v>2019</v>
      </c>
      <c r="G2251" s="47">
        <f t="shared" ref="G2251" ca="1" si="4617">VLOOKUP(INDIRECT(CHAR(39)&amp;$A2251&amp;CHAR(39)&amp;"!r2c"&amp;$C2251,0),variables,2,0)</f>
        <v>10828</v>
      </c>
      <c r="H2251" s="50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-11798000</v>
      </c>
    </row>
    <row r="2252" spans="1:8" x14ac:dyDescent="0.3">
      <c r="A2252" s="47" t="s">
        <v>297</v>
      </c>
      <c r="B2252" s="47">
        <f t="shared" si="4569"/>
        <v>22</v>
      </c>
      <c r="C2252" s="47">
        <f t="shared" si="4540"/>
        <v>93</v>
      </c>
      <c r="E2252" s="47">
        <f t="shared" ref="E2252" si="4618">plan_id</f>
        <v>25</v>
      </c>
      <c r="F2252" s="47">
        <f t="shared" ca="1" si="4542"/>
        <v>2019</v>
      </c>
      <c r="G2252" s="47">
        <f t="shared" ref="G2252" ca="1" si="4619">VLOOKUP(INDIRECT(CHAR(39)&amp;$A2252&amp;CHAR(39)&amp;"!r2c"&amp;$C2252,0),variables,2,0)</f>
        <v>10827</v>
      </c>
      <c r="H2252" s="50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40106000</v>
      </c>
    </row>
    <row r="2253" spans="1:8" x14ac:dyDescent="0.3">
      <c r="A2253" s="47" t="s">
        <v>297</v>
      </c>
      <c r="B2253" s="47">
        <f t="shared" ref="B2253:B2316" si="4620">B2188+1</f>
        <v>23</v>
      </c>
      <c r="C2253" s="47">
        <f t="shared" si="4540"/>
        <v>3</v>
      </c>
      <c r="E2253" s="47">
        <f t="shared" ref="E2253" si="4621">plan_id</f>
        <v>25</v>
      </c>
      <c r="F2253" s="47">
        <f t="shared" ca="1" si="4542"/>
        <v>2020</v>
      </c>
      <c r="G2253" s="47">
        <f t="shared" ref="G2253" ca="1" si="4622">VLOOKUP(INDIRECT(CHAR(39)&amp;$A2253&amp;CHAR(39)&amp;"!r2c"&amp;$C2253,0),variables,2,0)</f>
        <v>10703</v>
      </c>
      <c r="H2253" s="50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2023</v>
      </c>
    </row>
    <row r="2254" spans="1:8" x14ac:dyDescent="0.3">
      <c r="A2254" s="47" t="s">
        <v>297</v>
      </c>
      <c r="B2254" s="47">
        <f t="shared" si="4620"/>
        <v>23</v>
      </c>
      <c r="C2254" s="47">
        <f t="shared" si="4540"/>
        <v>4</v>
      </c>
      <c r="E2254" s="47">
        <f t="shared" ref="E2254" si="4623">plan_id</f>
        <v>25</v>
      </c>
      <c r="F2254" s="47">
        <f t="shared" ca="1" si="4542"/>
        <v>2020</v>
      </c>
      <c r="G2254" s="47">
        <f t="shared" ref="G2254" ca="1" si="4624">VLOOKUP(INDIRECT(CHAR(39)&amp;$A2254&amp;CHAR(39)&amp;"!r2c"&amp;$C2254,0),variables,2,0)</f>
        <v>10845</v>
      </c>
      <c r="H2254" s="50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 xml:space="preserve">Buck </v>
      </c>
    </row>
    <row r="2255" spans="1:8" x14ac:dyDescent="0.3">
      <c r="A2255" s="47" t="s">
        <v>297</v>
      </c>
      <c r="B2255" s="47">
        <f t="shared" si="4620"/>
        <v>23</v>
      </c>
      <c r="C2255" s="47">
        <f t="shared" si="4540"/>
        <v>5</v>
      </c>
      <c r="E2255" s="47">
        <f t="shared" ref="E2255" si="4625">plan_id</f>
        <v>25</v>
      </c>
      <c r="F2255" s="47">
        <f t="shared" ca="1" si="4542"/>
        <v>2020</v>
      </c>
      <c r="G2255" s="47">
        <f t="shared" ref="G2255" ca="1" si="4626">VLOOKUP(INDIRECT(CHAR(39)&amp;$A2255&amp;CHAR(39)&amp;"!r2c"&amp;$C2255,0),variables,2,0)</f>
        <v>10924</v>
      </c>
      <c r="H2255" s="50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4.5999999999999999E-2</v>
      </c>
    </row>
    <row r="2256" spans="1:8" x14ac:dyDescent="0.3">
      <c r="A2256" s="47" t="s">
        <v>297</v>
      </c>
      <c r="B2256" s="47">
        <f t="shared" si="4620"/>
        <v>23</v>
      </c>
      <c r="C2256" s="47">
        <f t="shared" si="4540"/>
        <v>6</v>
      </c>
      <c r="E2256" s="47">
        <f t="shared" ref="E2256" si="4627">plan_id</f>
        <v>25</v>
      </c>
      <c r="F2256" s="47">
        <f t="shared" ca="1" si="4542"/>
        <v>2020</v>
      </c>
      <c r="G2256" s="47">
        <f t="shared" ref="G2256" ca="1" si="4628">VLOOKUP(INDIRECT(CHAR(39)&amp;$A2256&amp;CHAR(39)&amp;"!r2c"&amp;$C2256,0),variables,2,0)</f>
        <v>10925</v>
      </c>
      <c r="H2256" s="50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2.3699999999999999E-2</v>
      </c>
    </row>
    <row r="2257" spans="1:8" x14ac:dyDescent="0.3">
      <c r="A2257" s="47" t="s">
        <v>297</v>
      </c>
      <c r="B2257" s="47">
        <f t="shared" si="4620"/>
        <v>23</v>
      </c>
      <c r="C2257" s="47">
        <f t="shared" si="4540"/>
        <v>7</v>
      </c>
      <c r="E2257" s="47">
        <f t="shared" ref="E2257" si="4629">plan_id</f>
        <v>25</v>
      </c>
      <c r="F2257" s="47">
        <f t="shared" ca="1" si="4542"/>
        <v>2020</v>
      </c>
      <c r="G2257" s="47">
        <f t="shared" ref="G2257" ca="1" si="4630">VLOOKUP(INDIRECT(CHAR(39)&amp;$A2257&amp;CHAR(39)&amp;"!r2c"&amp;$C2257,0),variables,2,0)</f>
        <v>10926</v>
      </c>
      <c r="H2257" s="50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2.23E-2</v>
      </c>
    </row>
    <row r="2258" spans="1:8" x14ac:dyDescent="0.3">
      <c r="A2258" s="47" t="s">
        <v>297</v>
      </c>
      <c r="B2258" s="47">
        <f t="shared" si="4620"/>
        <v>23</v>
      </c>
      <c r="C2258" s="47">
        <f t="shared" si="4540"/>
        <v>8</v>
      </c>
      <c r="E2258" s="47">
        <f t="shared" ref="E2258" si="4631">plan_id</f>
        <v>25</v>
      </c>
      <c r="F2258" s="47">
        <f t="shared" ca="1" si="4542"/>
        <v>2020</v>
      </c>
      <c r="G2258" s="47">
        <f t="shared" ref="G2258" ca="1" si="4632">VLOOKUP(INDIRECT(CHAR(39)&amp;$A2258&amp;CHAR(39)&amp;"!r2c"&amp;$C2258,0),variables,2,0)</f>
        <v>10704</v>
      </c>
      <c r="H2258" s="50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445759000</v>
      </c>
    </row>
    <row r="2259" spans="1:8" x14ac:dyDescent="0.3">
      <c r="A2259" s="47" t="s">
        <v>297</v>
      </c>
      <c r="B2259" s="47">
        <f t="shared" si="4620"/>
        <v>23</v>
      </c>
      <c r="C2259" s="47">
        <f t="shared" si="4540"/>
        <v>9</v>
      </c>
      <c r="E2259" s="47">
        <f t="shared" ref="E2259" si="4633">plan_id</f>
        <v>25</v>
      </c>
      <c r="F2259" s="47">
        <f t="shared" ca="1" si="4542"/>
        <v>2020</v>
      </c>
      <c r="G2259" s="47">
        <f t="shared" ref="G2259" ca="1" si="4634">VLOOKUP(INDIRECT(CHAR(39)&amp;$A2259&amp;CHAR(39)&amp;"!r2c"&amp;$C2259,0),variables,2,0)</f>
        <v>10928</v>
      </c>
      <c r="H2259" s="50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0.18529999999999999</v>
      </c>
    </row>
    <row r="2260" spans="1:8" x14ac:dyDescent="0.3">
      <c r="A2260" s="47" t="s">
        <v>297</v>
      </c>
      <c r="B2260" s="47">
        <f t="shared" si="4620"/>
        <v>23</v>
      </c>
      <c r="C2260" s="47">
        <f t="shared" si="4540"/>
        <v>10</v>
      </c>
      <c r="E2260" s="47">
        <f t="shared" ref="E2260" si="4635">plan_id</f>
        <v>25</v>
      </c>
      <c r="F2260" s="47">
        <f t="shared" ca="1" si="4542"/>
        <v>2020</v>
      </c>
      <c r="G2260" s="47">
        <f t="shared" ref="G2260" ca="1" si="4636">VLOOKUP(INDIRECT(CHAR(39)&amp;$A2260&amp;CHAR(39)&amp;"!r2c"&amp;$C2260,0),variables,2,0)</f>
        <v>10929</v>
      </c>
      <c r="H2260" s="50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0.18529999999999999</v>
      </c>
    </row>
    <row r="2261" spans="1:8" x14ac:dyDescent="0.3">
      <c r="A2261" s="47" t="s">
        <v>297</v>
      </c>
      <c r="B2261" s="47">
        <f t="shared" si="4620"/>
        <v>23</v>
      </c>
      <c r="C2261" s="47">
        <f t="shared" si="4540"/>
        <v>11</v>
      </c>
      <c r="E2261" s="47">
        <f t="shared" ref="E2261" si="4637">plan_id</f>
        <v>25</v>
      </c>
      <c r="F2261" s="47">
        <f t="shared" ca="1" si="4542"/>
        <v>2020</v>
      </c>
      <c r="G2261" s="47">
        <f t="shared" ref="G2261" ca="1" si="4638">VLOOKUP(INDIRECT(CHAR(39)&amp;$A2261&amp;CHAR(39)&amp;"!r2c"&amp;$C2261,0),variables,2,0)</f>
        <v>10930</v>
      </c>
      <c r="H2261" s="50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3">
      <c r="A2262" s="47" t="s">
        <v>297</v>
      </c>
      <c r="B2262" s="47">
        <f t="shared" si="4620"/>
        <v>23</v>
      </c>
      <c r="C2262" s="47">
        <f t="shared" si="4540"/>
        <v>12</v>
      </c>
      <c r="E2262" s="47">
        <f t="shared" ref="E2262" si="4639">plan_id</f>
        <v>25</v>
      </c>
      <c r="F2262" s="47">
        <f t="shared" ca="1" si="4542"/>
        <v>2020</v>
      </c>
      <c r="G2262" s="47">
        <f t="shared" ref="G2262" ca="1" si="4640">VLOOKUP(INDIRECT(CHAR(39)&amp;$A2262&amp;CHAR(39)&amp;"!r2c"&amp;$C2262,0),variables,2,0)</f>
        <v>10705</v>
      </c>
      <c r="H2262" s="50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74514000</v>
      </c>
    </row>
    <row r="2263" spans="1:8" x14ac:dyDescent="0.3">
      <c r="A2263" s="47" t="s">
        <v>297</v>
      </c>
      <c r="B2263" s="47">
        <f t="shared" si="4620"/>
        <v>23</v>
      </c>
      <c r="C2263" s="47">
        <f t="shared" si="4540"/>
        <v>13</v>
      </c>
      <c r="E2263" s="47">
        <f t="shared" ref="E2263" si="4641">plan_id</f>
        <v>25</v>
      </c>
      <c r="F2263" s="47">
        <f t="shared" ca="1" si="4542"/>
        <v>2020</v>
      </c>
      <c r="G2263" s="47">
        <f t="shared" ref="G2263" ca="1" si="4642">VLOOKUP(INDIRECT(CHAR(39)&amp;$A2263&amp;CHAR(39)&amp;"!r2c"&amp;$C2263,0),variables,2,0)</f>
        <v>10842</v>
      </c>
      <c r="H2263" s="50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</row>
    <row r="2264" spans="1:8" x14ac:dyDescent="0.3">
      <c r="A2264" s="47" t="s">
        <v>297</v>
      </c>
      <c r="B2264" s="47">
        <f t="shared" si="4620"/>
        <v>23</v>
      </c>
      <c r="C2264" s="47">
        <f t="shared" si="4540"/>
        <v>14</v>
      </c>
      <c r="E2264" s="47">
        <f t="shared" ref="E2264" si="4643">plan_id</f>
        <v>25</v>
      </c>
      <c r="F2264" s="47">
        <f t="shared" ca="1" si="4542"/>
        <v>2020</v>
      </c>
      <c r="G2264" s="47">
        <f t="shared" ref="G2264" ca="1" si="4644">VLOOKUP(INDIRECT(CHAR(39)&amp;$A2264&amp;CHAR(39)&amp;"!r2c"&amp;$C2264,0),variables,2,0)</f>
        <v>10843</v>
      </c>
      <c r="H2264" s="50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</v>
      </c>
    </row>
    <row r="2265" spans="1:8" x14ac:dyDescent="0.3">
      <c r="A2265" s="47" t="s">
        <v>297</v>
      </c>
      <c r="B2265" s="47">
        <f t="shared" si="4620"/>
        <v>23</v>
      </c>
      <c r="C2265" s="47">
        <f t="shared" si="4540"/>
        <v>15</v>
      </c>
      <c r="E2265" s="47">
        <f t="shared" ref="E2265" si="4645">plan_id</f>
        <v>25</v>
      </c>
      <c r="F2265" s="47">
        <f t="shared" ca="1" si="4542"/>
        <v>2020</v>
      </c>
      <c r="G2265" s="47">
        <f t="shared" ref="G2265" ca="1" si="4646">VLOOKUP(INDIRECT(CHAR(39)&amp;$A2265&amp;CHAR(39)&amp;"!r2c"&amp;$C2265,0),variables,2,0)</f>
        <v>10931</v>
      </c>
      <c r="H2265" s="50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2.8400000000000002E-2</v>
      </c>
    </row>
    <row r="2266" spans="1:8" x14ac:dyDescent="0.3">
      <c r="A2266" s="47" t="s">
        <v>297</v>
      </c>
      <c r="B2266" s="47">
        <f t="shared" si="4620"/>
        <v>23</v>
      </c>
      <c r="C2266" s="47">
        <f t="shared" si="4540"/>
        <v>16</v>
      </c>
      <c r="E2266" s="47">
        <f t="shared" ref="E2266" si="4647">plan_id</f>
        <v>25</v>
      </c>
      <c r="F2266" s="47">
        <f t="shared" ca="1" si="4542"/>
        <v>2020</v>
      </c>
      <c r="G2266" s="47">
        <f t="shared" ref="G2266" ca="1" si="4648">VLOOKUP(INDIRECT(CHAR(39)&amp;$A2266&amp;CHAR(39)&amp;"!r2c"&amp;$C2266,0),variables,2,0)</f>
        <v>10932</v>
      </c>
      <c r="H2266" s="50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3">
      <c r="A2267" s="47" t="s">
        <v>297</v>
      </c>
      <c r="B2267" s="47">
        <f t="shared" si="4620"/>
        <v>23</v>
      </c>
      <c r="C2267" s="47">
        <f t="shared" si="4540"/>
        <v>17</v>
      </c>
      <c r="E2267" s="47">
        <f t="shared" ref="E2267" si="4649">plan_id</f>
        <v>25</v>
      </c>
      <c r="F2267" s="47">
        <f t="shared" ca="1" si="4542"/>
        <v>2020</v>
      </c>
      <c r="G2267" s="47">
        <f t="shared" ref="G2267" ca="1" si="4650">VLOOKUP(INDIRECT(CHAR(39)&amp;$A2267&amp;CHAR(39)&amp;"!r2c"&amp;$C2267,0),variables,2,0)</f>
        <v>10933</v>
      </c>
      <c r="H2267" s="50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0.20899999999999999</v>
      </c>
    </row>
    <row r="2268" spans="1:8" x14ac:dyDescent="0.3">
      <c r="A2268" s="47" t="s">
        <v>297</v>
      </c>
      <c r="B2268" s="47">
        <f t="shared" si="4620"/>
        <v>23</v>
      </c>
      <c r="C2268" s="47">
        <f t="shared" si="4540"/>
        <v>18</v>
      </c>
      <c r="E2268" s="47">
        <f t="shared" ref="E2268" si="4651">plan_id</f>
        <v>25</v>
      </c>
      <c r="F2268" s="47">
        <f t="shared" ca="1" si="4542"/>
        <v>2020</v>
      </c>
      <c r="G2268" s="47">
        <f t="shared" ref="G2268" ca="1" si="4652">VLOOKUP(INDIRECT(CHAR(39)&amp;$A2268&amp;CHAR(39)&amp;"!r2c"&amp;$C2268,0),variables,2,0)</f>
        <v>10934</v>
      </c>
      <c r="H2268" s="50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2.23E-2</v>
      </c>
    </row>
    <row r="2269" spans="1:8" x14ac:dyDescent="0.3">
      <c r="A2269" s="47" t="s">
        <v>297</v>
      </c>
      <c r="B2269" s="47">
        <f t="shared" si="4620"/>
        <v>23</v>
      </c>
      <c r="C2269" s="47">
        <f t="shared" si="4540"/>
        <v>19</v>
      </c>
      <c r="E2269" s="47">
        <f t="shared" ref="E2269" si="4653">plan_id</f>
        <v>25</v>
      </c>
      <c r="F2269" s="47">
        <f t="shared" ca="1" si="4542"/>
        <v>2020</v>
      </c>
      <c r="G2269" s="47">
        <f t="shared" ref="G2269" ca="1" si="4654">VLOOKUP(INDIRECT(CHAR(39)&amp;$A2269&amp;CHAR(39)&amp;"!r2c"&amp;$C2269,0),variables,2,0)</f>
        <v>10935</v>
      </c>
      <c r="H2269" s="50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</row>
    <row r="2270" spans="1:8" x14ac:dyDescent="0.3">
      <c r="A2270" s="47" t="s">
        <v>297</v>
      </c>
      <c r="B2270" s="47">
        <f t="shared" si="4620"/>
        <v>23</v>
      </c>
      <c r="C2270" s="47">
        <f t="shared" si="4540"/>
        <v>20</v>
      </c>
      <c r="E2270" s="47">
        <f t="shared" ref="E2270" si="4655">plan_id</f>
        <v>25</v>
      </c>
      <c r="F2270" s="47">
        <f t="shared" ca="1" si="4542"/>
        <v>2020</v>
      </c>
      <c r="G2270" s="47">
        <f t="shared" ref="G2270" ca="1" si="4656">VLOOKUP(INDIRECT(CHAR(39)&amp;$A2270&amp;CHAR(39)&amp;"!r2c"&amp;$C2270,0),variables,2,0)</f>
        <v>10937</v>
      </c>
      <c r="H2270" s="50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3">
      <c r="A2271" s="47" t="s">
        <v>297</v>
      </c>
      <c r="B2271" s="47">
        <f t="shared" si="4620"/>
        <v>23</v>
      </c>
      <c r="C2271" s="47">
        <f t="shared" si="4540"/>
        <v>21</v>
      </c>
      <c r="E2271" s="47">
        <f t="shared" ref="E2271" si="4657">plan_id</f>
        <v>25</v>
      </c>
      <c r="F2271" s="47">
        <f t="shared" ca="1" si="4542"/>
        <v>2020</v>
      </c>
      <c r="G2271" s="47">
        <f t="shared" ref="G2271" ca="1" si="4658">VLOOKUP(INDIRECT(CHAR(39)&amp;$A2271&amp;CHAR(39)&amp;"!r2c"&amp;$C2271,0),variables,2,0)</f>
        <v>10938</v>
      </c>
      <c r="H2271" s="50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3">
      <c r="A2272" s="47" t="s">
        <v>297</v>
      </c>
      <c r="B2272" s="47">
        <f t="shared" si="4620"/>
        <v>23</v>
      </c>
      <c r="C2272" s="47">
        <f t="shared" si="4540"/>
        <v>22</v>
      </c>
      <c r="E2272" s="47">
        <f t="shared" ref="E2272" si="4659">plan_id</f>
        <v>25</v>
      </c>
      <c r="F2272" s="47">
        <f t="shared" ca="1" si="4542"/>
        <v>2020</v>
      </c>
      <c r="G2272" s="47">
        <f t="shared" ref="G2272" ca="1" si="4660">VLOOKUP(INDIRECT(CHAR(39)&amp;$A2272&amp;CHAR(39)&amp;"!r2c"&amp;$C2272,0),variables,2,0)</f>
        <v>11007</v>
      </c>
      <c r="H2272" s="50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Police/Fire members- 2% for 10 years, 2.5% for over 10 years ; Others-  2% for 10 years, 2.25% for next 10 years, and 2.5% for service earned on/after 07/01/86. All service before that at 2%.</v>
      </c>
    </row>
    <row r="2273" spans="1:8" x14ac:dyDescent="0.3">
      <c r="A2273" s="47" t="s">
        <v>297</v>
      </c>
      <c r="B2273" s="47">
        <f t="shared" si="4620"/>
        <v>23</v>
      </c>
      <c r="C2273" s="47">
        <f t="shared" si="4540"/>
        <v>23</v>
      </c>
      <c r="E2273" s="47">
        <f t="shared" ref="E2273" si="4661">plan_id</f>
        <v>25</v>
      </c>
      <c r="F2273" s="47">
        <f t="shared" ca="1" si="4542"/>
        <v>2020</v>
      </c>
      <c r="G2273" s="47">
        <f t="shared" ref="G2273" ca="1" si="4662">VLOOKUP(INDIRECT(CHAR(39)&amp;$A2273&amp;CHAR(39)&amp;"!r2c"&amp;$C2273,0),variables,2,0)</f>
        <v>10941</v>
      </c>
      <c r="H2273" s="50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Yes</v>
      </c>
    </row>
    <row r="2274" spans="1:8" x14ac:dyDescent="0.3">
      <c r="A2274" s="47" t="s">
        <v>297</v>
      </c>
      <c r="B2274" s="47">
        <f t="shared" si="4620"/>
        <v>23</v>
      </c>
      <c r="C2274" s="47">
        <f t="shared" si="4540"/>
        <v>24</v>
      </c>
      <c r="E2274" s="47">
        <f t="shared" ref="E2274" si="4663">plan_id</f>
        <v>25</v>
      </c>
      <c r="F2274" s="47">
        <f t="shared" ca="1" si="4542"/>
        <v>2020</v>
      </c>
      <c r="G2274" s="47">
        <f t="shared" ref="G2274" ca="1" si="4664">VLOOKUP(INDIRECT(CHAR(39)&amp;$A2274&amp;CHAR(39)&amp;"!r2c"&amp;$C2274,0),variables,2,0)</f>
        <v>10942</v>
      </c>
      <c r="H2274" s="50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0</v>
      </c>
    </row>
    <row r="2275" spans="1:8" x14ac:dyDescent="0.3">
      <c r="A2275" s="47" t="s">
        <v>297</v>
      </c>
      <c r="B2275" s="47">
        <f t="shared" si="4620"/>
        <v>23</v>
      </c>
      <c r="C2275" s="47">
        <f t="shared" si="4540"/>
        <v>25</v>
      </c>
      <c r="E2275" s="47">
        <f t="shared" ref="E2275" si="4665">plan_id</f>
        <v>25</v>
      </c>
      <c r="F2275" s="47">
        <f t="shared" ca="1" si="4542"/>
        <v>2020</v>
      </c>
      <c r="G2275" s="47">
        <f t="shared" ref="G2275" ca="1" si="4666">VLOOKUP(INDIRECT(CHAR(39)&amp;$A2275&amp;CHAR(39)&amp;"!r2c"&amp;$C2275,0),variables,2,0)</f>
        <v>10701</v>
      </c>
      <c r="H2275" s="50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0</v>
      </c>
    </row>
    <row r="2276" spans="1:8" x14ac:dyDescent="0.3">
      <c r="A2276" s="47" t="s">
        <v>297</v>
      </c>
      <c r="B2276" s="47">
        <f t="shared" si="4620"/>
        <v>23</v>
      </c>
      <c r="C2276" s="47">
        <f t="shared" si="4540"/>
        <v>26</v>
      </c>
      <c r="E2276" s="47">
        <f t="shared" ref="E2276" si="4667">plan_id</f>
        <v>25</v>
      </c>
      <c r="F2276" s="47">
        <f t="shared" ca="1" si="4542"/>
        <v>2020</v>
      </c>
      <c r="G2276" s="47">
        <f t="shared" ref="G2276" ca="1" si="4668">VLOOKUP(INDIRECT(CHAR(39)&amp;$A2276&amp;CHAR(39)&amp;"!r2c"&amp;$C2276,0),variables,2,0)</f>
        <v>10702</v>
      </c>
      <c r="H2276" s="50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3">
      <c r="A2277" s="47" t="s">
        <v>297</v>
      </c>
      <c r="B2277" s="47">
        <f t="shared" si="4620"/>
        <v>23</v>
      </c>
      <c r="C2277" s="47">
        <f t="shared" si="4540"/>
        <v>27</v>
      </c>
      <c r="E2277" s="47">
        <f t="shared" ref="E2277" si="4669">plan_id</f>
        <v>25</v>
      </c>
      <c r="F2277" s="47">
        <f t="shared" ca="1" si="4542"/>
        <v>2020</v>
      </c>
      <c r="G2277" s="47">
        <f t="shared" ref="G2277" ca="1" si="4670">VLOOKUP(INDIRECT(CHAR(39)&amp;$A2277&amp;CHAR(39)&amp;"!r2c"&amp;$C2277,0),variables,2,0)</f>
        <v>10943</v>
      </c>
      <c r="H2277" s="50" t="str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 xml:space="preserve">Higher of 10% of base benefits or $50 </v>
      </c>
    </row>
    <row r="2278" spans="1:8" x14ac:dyDescent="0.3">
      <c r="A2278" s="47" t="s">
        <v>297</v>
      </c>
      <c r="B2278" s="47">
        <f t="shared" si="4620"/>
        <v>23</v>
      </c>
      <c r="C2278" s="47">
        <f t="shared" si="4540"/>
        <v>28</v>
      </c>
      <c r="E2278" s="47">
        <f t="shared" ref="E2278" si="4671">plan_id</f>
        <v>25</v>
      </c>
      <c r="F2278" s="47">
        <f t="shared" ca="1" si="4542"/>
        <v>2020</v>
      </c>
      <c r="G2278" s="47">
        <f t="shared" ref="G2278" ca="1" si="4672">VLOOKUP(INDIRECT(CHAR(39)&amp;$A2278&amp;CHAR(39)&amp;"!r2c"&amp;$C2278,0),variables,2,0)</f>
        <v>10944</v>
      </c>
      <c r="H2278" s="50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x14ac:dyDescent="0.3">
      <c r="A2279" s="47" t="s">
        <v>297</v>
      </c>
      <c r="B2279" s="47">
        <f t="shared" si="4620"/>
        <v>23</v>
      </c>
      <c r="C2279" s="47">
        <f t="shared" ref="C2279:C2342" si="4673">C2188</f>
        <v>29</v>
      </c>
      <c r="E2279" s="47">
        <f t="shared" ref="E2279" si="4674">plan_id</f>
        <v>25</v>
      </c>
      <c r="F2279" s="47">
        <f t="shared" ref="F2279:F2524" ca="1" si="4675">INDIRECT(CHAR(39)&amp;$A2279&amp;CHAR(39)&amp;"!r"&amp;$B2279&amp;"c2",0)</f>
        <v>2020</v>
      </c>
      <c r="G2279" s="47">
        <f t="shared" ref="G2279" ca="1" si="4676">VLOOKUP(INDIRECT(CHAR(39)&amp;$A2279&amp;CHAR(39)&amp;"!r2c"&amp;$C2279,0),variables,2,0)</f>
        <v>10945</v>
      </c>
      <c r="H2279" s="50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3">
      <c r="A2280" s="47" t="s">
        <v>297</v>
      </c>
      <c r="B2280" s="47">
        <f t="shared" si="4620"/>
        <v>23</v>
      </c>
      <c r="C2280" s="47">
        <f t="shared" si="4673"/>
        <v>30</v>
      </c>
      <c r="E2280" s="47">
        <f t="shared" ref="E2280" si="4677">plan_id</f>
        <v>25</v>
      </c>
      <c r="F2280" s="47">
        <f t="shared" ca="1" si="4675"/>
        <v>2020</v>
      </c>
      <c r="G2280" s="47">
        <f t="shared" ref="G2280" ca="1" si="4678">VLOOKUP(INDIRECT(CHAR(39)&amp;$A2280&amp;CHAR(39)&amp;"!r2c"&amp;$C2280,0),variables,2,0)</f>
        <v>10947</v>
      </c>
      <c r="H2280" s="50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</row>
    <row r="2281" spans="1:8" x14ac:dyDescent="0.3">
      <c r="A2281" s="47" t="s">
        <v>297</v>
      </c>
      <c r="B2281" s="47">
        <f t="shared" si="4620"/>
        <v>23</v>
      </c>
      <c r="C2281" s="47">
        <f t="shared" si="4673"/>
        <v>31</v>
      </c>
      <c r="E2281" s="47">
        <f t="shared" ref="E2281" si="4679">plan_id</f>
        <v>25</v>
      </c>
      <c r="F2281" s="47">
        <f t="shared" ca="1" si="4675"/>
        <v>2020</v>
      </c>
      <c r="G2281" s="47">
        <f t="shared" ref="G2281" ca="1" si="4680">VLOOKUP(INDIRECT(CHAR(39)&amp;$A2281&amp;CHAR(39)&amp;"!r2c"&amp;$C2281,0),variables,2,0)</f>
        <v>10948</v>
      </c>
      <c r="H2281" s="50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Yes</v>
      </c>
    </row>
    <row r="2282" spans="1:8" x14ac:dyDescent="0.3">
      <c r="A2282" s="47" t="s">
        <v>297</v>
      </c>
      <c r="B2282" s="47">
        <f t="shared" si="4620"/>
        <v>23</v>
      </c>
      <c r="C2282" s="47">
        <f t="shared" si="4673"/>
        <v>32</v>
      </c>
      <c r="E2282" s="47">
        <f t="shared" ref="E2282" si="4681">plan_id</f>
        <v>25</v>
      </c>
      <c r="F2282" s="47">
        <f t="shared" ca="1" si="4675"/>
        <v>2020</v>
      </c>
      <c r="G2282" s="47">
        <f t="shared" ref="G2282" ca="1" si="4682">VLOOKUP(INDIRECT(CHAR(39)&amp;$A2282&amp;CHAR(39)&amp;"!r2c"&amp;$C2282,0),variables,2,0)</f>
        <v>10949</v>
      </c>
      <c r="H2282" s="50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3">
      <c r="A2283" s="47" t="s">
        <v>297</v>
      </c>
      <c r="B2283" s="47">
        <f t="shared" si="4620"/>
        <v>23</v>
      </c>
      <c r="C2283" s="47">
        <f t="shared" si="4673"/>
        <v>33</v>
      </c>
      <c r="E2283" s="47">
        <f t="shared" ref="E2283" si="4683">plan_id</f>
        <v>25</v>
      </c>
      <c r="F2283" s="47">
        <f t="shared" ca="1" si="4675"/>
        <v>2020</v>
      </c>
      <c r="G2283" s="47">
        <f t="shared" ref="G2283" ca="1" si="4684">VLOOKUP(INDIRECT(CHAR(39)&amp;$A2283&amp;CHAR(39)&amp;"!r2c"&amp;$C2283,0),variables,2,0)</f>
        <v>10951</v>
      </c>
      <c r="H2283" s="50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</row>
    <row r="2284" spans="1:8" x14ac:dyDescent="0.3">
      <c r="A2284" s="47" t="s">
        <v>297</v>
      </c>
      <c r="B2284" s="47">
        <f t="shared" si="4620"/>
        <v>23</v>
      </c>
      <c r="C2284" s="47">
        <f t="shared" si="4673"/>
        <v>34</v>
      </c>
      <c r="E2284" s="47">
        <f t="shared" ref="E2284" si="4685">plan_id</f>
        <v>25</v>
      </c>
      <c r="F2284" s="47">
        <f t="shared" ca="1" si="4675"/>
        <v>2020</v>
      </c>
      <c r="G2284" s="47">
        <f t="shared" ref="G2284" ca="1" si="4686">VLOOKUP(INDIRECT(CHAR(39)&amp;$A2284&amp;CHAR(39)&amp;"!r2c"&amp;$C2284,0),variables,2,0)</f>
        <v>10950</v>
      </c>
      <c r="H2284" s="50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Yes</v>
      </c>
    </row>
    <row r="2285" spans="1:8" x14ac:dyDescent="0.3">
      <c r="A2285" s="47" t="s">
        <v>297</v>
      </c>
      <c r="B2285" s="47">
        <f t="shared" si="4620"/>
        <v>23</v>
      </c>
      <c r="C2285" s="47">
        <f t="shared" si="4673"/>
        <v>35</v>
      </c>
      <c r="E2285" s="47">
        <f t="shared" ref="E2285" si="4687">plan_id</f>
        <v>25</v>
      </c>
      <c r="F2285" s="47">
        <f t="shared" ca="1" si="4675"/>
        <v>2020</v>
      </c>
      <c r="G2285" s="47">
        <f t="shared" ref="G2285" ca="1" si="4688">VLOOKUP(INDIRECT(CHAR(39)&amp;$A2285&amp;CHAR(39)&amp;"!r2c"&amp;$C2285,0),variables,2,0)</f>
        <v>10954</v>
      </c>
      <c r="H2285" s="50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2.5000000000000001E-2</v>
      </c>
    </row>
    <row r="2286" spans="1:8" x14ac:dyDescent="0.3">
      <c r="A2286" s="47" t="s">
        <v>297</v>
      </c>
      <c r="B2286" s="47">
        <f t="shared" si="4620"/>
        <v>23</v>
      </c>
      <c r="C2286" s="47">
        <f t="shared" si="4673"/>
        <v>36</v>
      </c>
      <c r="E2286" s="47">
        <f t="shared" ref="E2286" si="4689">plan_id</f>
        <v>25</v>
      </c>
      <c r="F2286" s="47">
        <f t="shared" ca="1" si="4675"/>
        <v>2020</v>
      </c>
      <c r="G2286" s="47">
        <f t="shared" ref="G2286" ca="1" si="4690">VLOOKUP(INDIRECT(CHAR(39)&amp;$A2286&amp;CHAR(39)&amp;"!r2c"&amp;$C2286,0),variables,2,0)</f>
        <v>10955</v>
      </c>
      <c r="H2286" s="50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7.3800000000000004E-2</v>
      </c>
    </row>
    <row r="2287" spans="1:8" x14ac:dyDescent="0.3">
      <c r="A2287" s="47" t="s">
        <v>297</v>
      </c>
      <c r="B2287" s="47">
        <f t="shared" si="4620"/>
        <v>23</v>
      </c>
      <c r="C2287" s="47">
        <f t="shared" si="4673"/>
        <v>37</v>
      </c>
      <c r="E2287" s="47">
        <f t="shared" ref="E2287" si="4691">plan_id</f>
        <v>25</v>
      </c>
      <c r="F2287" s="47">
        <f t="shared" ca="1" si="4675"/>
        <v>2020</v>
      </c>
      <c r="G2287" s="47">
        <f t="shared" ref="G2287" ca="1" si="4692">VLOOKUP(INDIRECT(CHAR(39)&amp;$A2287&amp;CHAR(39)&amp;"!r2c"&amp;$C2287,0),variables,2,0)</f>
        <v>10956</v>
      </c>
      <c r="H2287" s="50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2.75E-2</v>
      </c>
    </row>
    <row r="2288" spans="1:8" x14ac:dyDescent="0.3">
      <c r="A2288" s="47" t="s">
        <v>297</v>
      </c>
      <c r="B2288" s="47">
        <f t="shared" si="4620"/>
        <v>23</v>
      </c>
      <c r="C2288" s="47">
        <f t="shared" si="4673"/>
        <v>38</v>
      </c>
      <c r="E2288" s="47">
        <f t="shared" ref="E2288" si="4693">plan_id</f>
        <v>25</v>
      </c>
      <c r="F2288" s="47">
        <f t="shared" ca="1" si="4675"/>
        <v>2020</v>
      </c>
      <c r="G2288" s="47">
        <f t="shared" ref="G2288" ca="1" si="4694">VLOOKUP(INDIRECT(CHAR(39)&amp;$A2288&amp;CHAR(39)&amp;"!r2c"&amp;$C2288,0),variables,2,0)</f>
        <v>10959</v>
      </c>
      <c r="H2288" s="50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2.75% - 7.75%</v>
      </c>
    </row>
    <row r="2289" spans="1:8" x14ac:dyDescent="0.3">
      <c r="A2289" s="47" t="s">
        <v>297</v>
      </c>
      <c r="B2289" s="47">
        <f t="shared" si="4620"/>
        <v>23</v>
      </c>
      <c r="C2289" s="47">
        <f t="shared" si="4673"/>
        <v>39</v>
      </c>
      <c r="E2289" s="47">
        <f t="shared" ref="E2289" si="4695">plan_id</f>
        <v>25</v>
      </c>
      <c r="F2289" s="47">
        <f t="shared" ca="1" si="4675"/>
        <v>2020</v>
      </c>
      <c r="G2289" s="47">
        <f t="shared" ref="G2289" ca="1" si="4696">VLOOKUP(INDIRECT(CHAR(39)&amp;$A2289&amp;CHAR(39)&amp;"!r2c"&amp;$C2289,0),variables,2,0)</f>
        <v>10962</v>
      </c>
      <c r="H2289" s="50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 no. 96 &amp; 97</v>
      </c>
    </row>
    <row r="2290" spans="1:8" x14ac:dyDescent="0.3">
      <c r="A2290" s="47" t="s">
        <v>297</v>
      </c>
      <c r="B2290" s="47">
        <f t="shared" si="4620"/>
        <v>23</v>
      </c>
      <c r="C2290" s="47">
        <f t="shared" si="4673"/>
        <v>40</v>
      </c>
      <c r="E2290" s="47">
        <f t="shared" ref="E2290" si="4697">plan_id</f>
        <v>25</v>
      </c>
      <c r="F2290" s="47">
        <f t="shared" ca="1" si="4675"/>
        <v>2020</v>
      </c>
      <c r="G2290" s="47">
        <f t="shared" ref="G2290" ca="1" si="4698">VLOOKUP(INDIRECT(CHAR(39)&amp;$A2290&amp;CHAR(39)&amp;"!r2c"&amp;$C2290,0),variables,2,0)</f>
        <v>10964</v>
      </c>
      <c r="H2290" s="50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 no.99 &amp; 100</v>
      </c>
    </row>
    <row r="2291" spans="1:8" x14ac:dyDescent="0.3">
      <c r="A2291" s="47" t="s">
        <v>297</v>
      </c>
      <c r="B2291" s="47">
        <f t="shared" si="4620"/>
        <v>23</v>
      </c>
      <c r="C2291" s="47">
        <f t="shared" si="4673"/>
        <v>41</v>
      </c>
      <c r="E2291" s="47">
        <f t="shared" ref="E2291" si="4699">plan_id</f>
        <v>25</v>
      </c>
      <c r="F2291" s="47">
        <f t="shared" ca="1" si="4675"/>
        <v>2020</v>
      </c>
      <c r="G2291" s="47">
        <f t="shared" ref="G2291" ca="1" si="4700">VLOOKUP(INDIRECT(CHAR(39)&amp;$A2291&amp;CHAR(39)&amp;"!r2c"&amp;$C2291,0),variables,2,0)</f>
        <v>10967</v>
      </c>
      <c r="H2291" s="50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RP-2014 Healthy Annuitant table</v>
      </c>
    </row>
    <row r="2292" spans="1:8" x14ac:dyDescent="0.3">
      <c r="A2292" s="47" t="s">
        <v>297</v>
      </c>
      <c r="B2292" s="47">
        <f t="shared" si="4620"/>
        <v>23</v>
      </c>
      <c r="C2292" s="47">
        <f t="shared" si="4673"/>
        <v>42</v>
      </c>
      <c r="E2292" s="47">
        <f t="shared" ref="E2292" si="4701">plan_id</f>
        <v>25</v>
      </c>
      <c r="F2292" s="47">
        <f t="shared" ca="1" si="4675"/>
        <v>2020</v>
      </c>
      <c r="G2292" s="47">
        <f t="shared" ref="G2292" ca="1" si="4702">VLOOKUP(INDIRECT(CHAR(39)&amp;$A2292&amp;CHAR(39)&amp;"!r2c"&amp;$C2292,0),variables,2,0)</f>
        <v>10968</v>
      </c>
      <c r="H2292" s="50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2014</v>
      </c>
    </row>
    <row r="2293" spans="1:8" x14ac:dyDescent="0.3">
      <c r="A2293" s="47" t="s">
        <v>297</v>
      </c>
      <c r="B2293" s="47">
        <f t="shared" si="4620"/>
        <v>23</v>
      </c>
      <c r="C2293" s="47">
        <f t="shared" si="4673"/>
        <v>43</v>
      </c>
      <c r="E2293" s="47">
        <f t="shared" ref="E2293" si="4703">plan_id</f>
        <v>25</v>
      </c>
      <c r="F2293" s="47">
        <f t="shared" ca="1" si="4675"/>
        <v>2020</v>
      </c>
      <c r="G2293" s="47">
        <f t="shared" ref="G2293" ca="1" si="4704">VLOOKUP(INDIRECT(CHAR(39)&amp;$A2293&amp;CHAR(39)&amp;"!r2c"&amp;$C2293,0),variables,2,0)</f>
        <v>10969</v>
      </c>
      <c r="H2293" s="50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Rolled back to 2006 and MP-2017</v>
      </c>
    </row>
    <row r="2294" spans="1:8" x14ac:dyDescent="0.3">
      <c r="A2294" s="47" t="s">
        <v>297</v>
      </c>
      <c r="B2294" s="47">
        <f t="shared" si="4620"/>
        <v>23</v>
      </c>
      <c r="C2294" s="47">
        <f t="shared" si="4673"/>
        <v>44</v>
      </c>
      <c r="E2294" s="47">
        <f t="shared" ref="E2294" si="4705">plan_id</f>
        <v>25</v>
      </c>
      <c r="F2294" s="47">
        <f t="shared" ca="1" si="4675"/>
        <v>2020</v>
      </c>
      <c r="G2294" s="47">
        <f t="shared" ref="G2294" ca="1" si="4706">VLOOKUP(INDIRECT(CHAR(39)&amp;$A2294&amp;CHAR(39)&amp;"!r2c"&amp;$C2294,0),variables,2,0)</f>
        <v>10970</v>
      </c>
      <c r="H2294" s="50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x14ac:dyDescent="0.3">
      <c r="A2295" s="47" t="s">
        <v>297</v>
      </c>
      <c r="B2295" s="47">
        <f t="shared" si="4620"/>
        <v>23</v>
      </c>
      <c r="C2295" s="47">
        <f t="shared" si="4673"/>
        <v>45</v>
      </c>
      <c r="E2295" s="47">
        <f t="shared" ref="E2295" si="4707">plan_id</f>
        <v>25</v>
      </c>
      <c r="F2295" s="47">
        <f t="shared" ca="1" si="4675"/>
        <v>2020</v>
      </c>
      <c r="G2295" s="47">
        <f t="shared" ref="G2295" ca="1" si="4708">VLOOKUP(INDIRECT(CHAR(39)&amp;$A2295&amp;CHAR(39)&amp;"!r2c"&amp;$C2295,0),variables,2,0)</f>
        <v>10971</v>
      </c>
      <c r="H2295" s="50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x14ac:dyDescent="0.3">
      <c r="A2296" s="47" t="s">
        <v>297</v>
      </c>
      <c r="B2296" s="47">
        <f t="shared" si="4620"/>
        <v>23</v>
      </c>
      <c r="C2296" s="47">
        <f t="shared" si="4673"/>
        <v>46</v>
      </c>
      <c r="E2296" s="47">
        <f t="shared" ref="E2296" si="4709">plan_id</f>
        <v>25</v>
      </c>
      <c r="F2296" s="47">
        <f t="shared" ca="1" si="4675"/>
        <v>2020</v>
      </c>
      <c r="G2296" s="47">
        <f t="shared" ref="G2296" ca="1" si="4710">VLOOKUP(INDIRECT(CHAR(39)&amp;$A2296&amp;CHAR(39)&amp;"!r2c"&amp;$C2296,0),variables,2,0)</f>
        <v>10972</v>
      </c>
      <c r="H2296" s="50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Percentage of Pay, Closed</v>
      </c>
    </row>
    <row r="2297" spans="1:8" x14ac:dyDescent="0.3">
      <c r="A2297" s="47" t="s">
        <v>297</v>
      </c>
      <c r="B2297" s="47">
        <f t="shared" si="4620"/>
        <v>23</v>
      </c>
      <c r="C2297" s="47">
        <f t="shared" si="4673"/>
        <v>47</v>
      </c>
      <c r="E2297" s="47">
        <f t="shared" ref="E2297" si="4711">plan_id</f>
        <v>25</v>
      </c>
      <c r="F2297" s="47">
        <f t="shared" ca="1" si="4675"/>
        <v>2020</v>
      </c>
      <c r="G2297" s="47">
        <f t="shared" ref="G2297" ca="1" si="4712">VLOOKUP(INDIRECT(CHAR(39)&amp;$A2297&amp;CHAR(39)&amp;"!r2c"&amp;$C2297,0),variables,2,0)</f>
        <v>10973</v>
      </c>
      <c r="H2297" s="50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25 years</v>
      </c>
    </row>
    <row r="2298" spans="1:8" x14ac:dyDescent="0.3">
      <c r="A2298" s="47" t="s">
        <v>297</v>
      </c>
      <c r="B2298" s="47">
        <f t="shared" si="4620"/>
        <v>23</v>
      </c>
      <c r="C2298" s="47">
        <f t="shared" si="4673"/>
        <v>48</v>
      </c>
      <c r="E2298" s="47">
        <f t="shared" ref="E2298" si="4713">plan_id</f>
        <v>25</v>
      </c>
      <c r="F2298" s="47">
        <f t="shared" ca="1" si="4675"/>
        <v>2020</v>
      </c>
      <c r="G2298" s="47">
        <f t="shared" ref="G2298" ca="1" si="4714">VLOOKUP(INDIRECT(CHAR(39)&amp;$A2298&amp;CHAR(39)&amp;"!r2c"&amp;$C2298,0),variables,2,0)</f>
        <v>10975</v>
      </c>
      <c r="H2298" s="50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EAN</v>
      </c>
    </row>
    <row r="2299" spans="1:8" x14ac:dyDescent="0.3">
      <c r="A2299" s="47" t="s">
        <v>297</v>
      </c>
      <c r="B2299" s="47">
        <f t="shared" si="4620"/>
        <v>23</v>
      </c>
      <c r="C2299" s="47">
        <f t="shared" si="4673"/>
        <v>49</v>
      </c>
      <c r="E2299" s="47">
        <f t="shared" ref="E2299" si="4715">plan_id</f>
        <v>25</v>
      </c>
      <c r="F2299" s="47">
        <f t="shared" ca="1" si="4675"/>
        <v>2020</v>
      </c>
      <c r="G2299" s="47">
        <f t="shared" ref="G2299" ca="1" si="4716">VLOOKUP(INDIRECT(CHAR(39)&amp;$A2299&amp;CHAR(39)&amp;"!r2c"&amp;$C2299,0),variables,2,0)</f>
        <v>10976</v>
      </c>
      <c r="H2299" s="50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7.3800000000000004E-2</v>
      </c>
    </row>
    <row r="2300" spans="1:8" x14ac:dyDescent="0.3">
      <c r="A2300" s="47" t="s">
        <v>297</v>
      </c>
      <c r="B2300" s="47">
        <f t="shared" si="4620"/>
        <v>23</v>
      </c>
      <c r="C2300" s="47">
        <f t="shared" si="4673"/>
        <v>50</v>
      </c>
      <c r="E2300" s="47">
        <f t="shared" ref="E2300" si="4717">plan_id</f>
        <v>25</v>
      </c>
      <c r="F2300" s="47">
        <f t="shared" ca="1" si="4675"/>
        <v>2020</v>
      </c>
      <c r="G2300" s="47">
        <f t="shared" ref="G2300" ca="1" si="4718">VLOOKUP(INDIRECT(CHAR(39)&amp;$A2300&amp;CHAR(39)&amp;"!r2c"&amp;$C2300,0),variables,2,0)</f>
        <v>10977</v>
      </c>
      <c r="H2300" s="50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x14ac:dyDescent="0.3">
      <c r="A2301" s="47" t="s">
        <v>297</v>
      </c>
      <c r="B2301" s="47">
        <f t="shared" si="4620"/>
        <v>23</v>
      </c>
      <c r="C2301" s="47">
        <f t="shared" si="4673"/>
        <v>51</v>
      </c>
      <c r="E2301" s="47">
        <f t="shared" ref="E2301" si="4719">plan_id</f>
        <v>25</v>
      </c>
      <c r="F2301" s="47">
        <f t="shared" ca="1" si="4675"/>
        <v>2020</v>
      </c>
      <c r="G2301" s="47">
        <f t="shared" ref="G2301" ca="1" si="4720">VLOOKUP(INDIRECT(CHAR(39)&amp;$A2301&amp;CHAR(39)&amp;"!r2c"&amp;$C2301,0),variables,2,0)</f>
        <v>10978</v>
      </c>
      <c r="H2301" s="50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7.3800000000000004E-2</v>
      </c>
    </row>
    <row r="2302" spans="1:8" x14ac:dyDescent="0.3">
      <c r="A2302" s="47" t="s">
        <v>297</v>
      </c>
      <c r="B2302" s="47">
        <f t="shared" si="4620"/>
        <v>23</v>
      </c>
      <c r="C2302" s="47">
        <f t="shared" si="4673"/>
        <v>52</v>
      </c>
      <c r="E2302" s="47">
        <f t="shared" ref="E2302" si="4721">plan_id</f>
        <v>25</v>
      </c>
      <c r="F2302" s="47">
        <f t="shared" ca="1" si="4675"/>
        <v>2020</v>
      </c>
      <c r="G2302" s="47">
        <f t="shared" ref="G2302" ca="1" si="4722">VLOOKUP(INDIRECT(CHAR(39)&amp;$A2302&amp;CHAR(39)&amp;"!r2c"&amp;$C2302,0),variables,2,0)</f>
        <v>10979</v>
      </c>
      <c r="H2302" s="50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 Years</v>
      </c>
    </row>
    <row r="2303" spans="1:8" x14ac:dyDescent="0.3">
      <c r="A2303" s="47" t="s">
        <v>297</v>
      </c>
      <c r="B2303" s="47">
        <f t="shared" si="4620"/>
        <v>23</v>
      </c>
      <c r="C2303" s="47">
        <f t="shared" si="4673"/>
        <v>53</v>
      </c>
      <c r="E2303" s="47">
        <f t="shared" ref="E2303" si="4723">plan_id</f>
        <v>25</v>
      </c>
      <c r="F2303" s="47">
        <f t="shared" ca="1" si="4675"/>
        <v>2020</v>
      </c>
      <c r="G2303" s="47">
        <f t="shared" ref="G2303" ca="1" si="4724">VLOOKUP(INDIRECT(CHAR(39)&amp;$A2303&amp;CHAR(39)&amp;"!r2c"&amp;$C2303,0),variables,2,0)</f>
        <v>10980</v>
      </c>
      <c r="H2303" s="50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5.8000000000000003E-2</v>
      </c>
    </row>
    <row r="2304" spans="1:8" x14ac:dyDescent="0.3">
      <c r="A2304" s="47" t="s">
        <v>297</v>
      </c>
      <c r="B2304" s="47">
        <f t="shared" si="4620"/>
        <v>23</v>
      </c>
      <c r="C2304" s="47">
        <f t="shared" si="4673"/>
        <v>54</v>
      </c>
      <c r="E2304" s="47">
        <f t="shared" ref="E2304" si="4725">plan_id</f>
        <v>25</v>
      </c>
      <c r="F2304" s="47">
        <f t="shared" ca="1" si="4675"/>
        <v>2020</v>
      </c>
      <c r="G2304" s="47">
        <f t="shared" ref="G2304" ca="1" si="4726">VLOOKUP(INDIRECT(CHAR(39)&amp;$A2304&amp;CHAR(39)&amp;"!r2c"&amp;$C2304,0),variables,2,0)</f>
        <v>10981</v>
      </c>
      <c r="H2304" s="50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4.1000000000000002E-2</v>
      </c>
    </row>
    <row r="2305" spans="1:8" x14ac:dyDescent="0.3">
      <c r="A2305" s="47" t="s">
        <v>297</v>
      </c>
      <c r="B2305" s="47">
        <f t="shared" si="4620"/>
        <v>23</v>
      </c>
      <c r="C2305" s="47">
        <f t="shared" si="4673"/>
        <v>55</v>
      </c>
      <c r="E2305" s="47">
        <f t="shared" ref="E2305" si="4727">plan_id</f>
        <v>25</v>
      </c>
      <c r="F2305" s="47">
        <f t="shared" ca="1" si="4675"/>
        <v>2020</v>
      </c>
      <c r="G2305" s="47">
        <f t="shared" ref="G2305" ca="1" si="4728">VLOOKUP(INDIRECT(CHAR(39)&amp;$A2305&amp;CHAR(39)&amp;"!r2c"&amp;$C2305,0),variables,2,0)</f>
        <v>10706</v>
      </c>
      <c r="H2305" s="50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7.4103714151655038E-4</v>
      </c>
    </row>
    <row r="2306" spans="1:8" x14ac:dyDescent="0.3">
      <c r="A2306" s="47" t="s">
        <v>297</v>
      </c>
      <c r="B2306" s="47">
        <f t="shared" si="4620"/>
        <v>23</v>
      </c>
      <c r="C2306" s="47">
        <f t="shared" si="4673"/>
        <v>56</v>
      </c>
      <c r="E2306" s="47">
        <f t="shared" ref="E2306" si="4729">plan_id</f>
        <v>25</v>
      </c>
      <c r="F2306" s="47">
        <f t="shared" ca="1" si="4675"/>
        <v>2020</v>
      </c>
      <c r="G2306" s="47">
        <f t="shared" ref="G2306" ca="1" si="4730">VLOOKUP(INDIRECT(CHAR(39)&amp;$A2306&amp;CHAR(39)&amp;"!r2c"&amp;$C2306,0),variables,2,0)</f>
        <v>10983</v>
      </c>
      <c r="H2306" s="50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Yes</v>
      </c>
    </row>
    <row r="2307" spans="1:8" x14ac:dyDescent="0.3">
      <c r="A2307" s="47" t="s">
        <v>297</v>
      </c>
      <c r="B2307" s="47">
        <f t="shared" si="4620"/>
        <v>23</v>
      </c>
      <c r="C2307" s="47">
        <f t="shared" si="4673"/>
        <v>57</v>
      </c>
      <c r="E2307" s="47">
        <f t="shared" ref="E2307" si="4731">plan_id</f>
        <v>25</v>
      </c>
      <c r="F2307" s="47">
        <f t="shared" ca="1" si="4675"/>
        <v>2020</v>
      </c>
      <c r="G2307" s="47">
        <f t="shared" ref="G2307" ca="1" si="4732">VLOOKUP(INDIRECT(CHAR(39)&amp;$A2307&amp;CHAR(39)&amp;"!r2c"&amp;$C2307,0),variables,2,0)</f>
        <v>10989</v>
      </c>
      <c r="H2307" s="50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9713710000</v>
      </c>
    </row>
    <row r="2308" spans="1:8" x14ac:dyDescent="0.3">
      <c r="A2308" s="47" t="s">
        <v>297</v>
      </c>
      <c r="B2308" s="47">
        <f t="shared" si="4620"/>
        <v>23</v>
      </c>
      <c r="C2308" s="47">
        <f t="shared" si="4673"/>
        <v>58</v>
      </c>
      <c r="E2308" s="47">
        <f t="shared" ref="E2308" si="4733">plan_id</f>
        <v>25</v>
      </c>
      <c r="F2308" s="47">
        <f t="shared" ca="1" si="4675"/>
        <v>2020</v>
      </c>
      <c r="G2308" s="47">
        <f t="shared" ref="G2308" ca="1" si="4734">VLOOKUP(INDIRECT(CHAR(39)&amp;$A2308&amp;CHAR(39)&amp;"!r2c"&amp;$C2308,0),variables,2,0)</f>
        <v>10990</v>
      </c>
      <c r="H2308" s="50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15279525000</v>
      </c>
    </row>
    <row r="2309" spans="1:8" x14ac:dyDescent="0.3">
      <c r="A2309" s="47" t="s">
        <v>297</v>
      </c>
      <c r="B2309" s="47">
        <f t="shared" si="4620"/>
        <v>23</v>
      </c>
      <c r="C2309" s="47">
        <f t="shared" si="4673"/>
        <v>59</v>
      </c>
      <c r="E2309" s="47">
        <f t="shared" ref="E2309" si="4735">plan_id</f>
        <v>25</v>
      </c>
      <c r="F2309" s="47">
        <f t="shared" ca="1" si="4675"/>
        <v>2020</v>
      </c>
      <c r="G2309" s="47">
        <f t="shared" ref="G2309" ca="1" si="4736">VLOOKUP(INDIRECT(CHAR(39)&amp;$A2309&amp;CHAR(39)&amp;"!r2c"&amp;$C2309,0),variables,2,0)</f>
        <v>10991</v>
      </c>
      <c r="H2309" s="50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5565815000</v>
      </c>
    </row>
    <row r="2310" spans="1:8" x14ac:dyDescent="0.3">
      <c r="A2310" s="47" t="s">
        <v>297</v>
      </c>
      <c r="B2310" s="47">
        <f t="shared" si="4620"/>
        <v>23</v>
      </c>
      <c r="C2310" s="47">
        <f t="shared" si="4673"/>
        <v>60</v>
      </c>
      <c r="E2310" s="47">
        <f t="shared" ref="E2310" si="4737">plan_id</f>
        <v>25</v>
      </c>
      <c r="F2310" s="47">
        <f t="shared" ca="1" si="4675"/>
        <v>2020</v>
      </c>
      <c r="G2310" s="47">
        <f t="shared" ref="G2310" ca="1" si="4738">VLOOKUP(INDIRECT(CHAR(39)&amp;$A2310&amp;CHAR(39)&amp;"!r2c"&amp;$C2310,0),variables,2,0)</f>
        <v>10992</v>
      </c>
      <c r="H2310" s="50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0.63600000000000001</v>
      </c>
    </row>
    <row r="2311" spans="1:8" x14ac:dyDescent="0.3">
      <c r="A2311" s="47" t="s">
        <v>297</v>
      </c>
      <c r="B2311" s="47">
        <f t="shared" si="4620"/>
        <v>23</v>
      </c>
      <c r="C2311" s="47">
        <f t="shared" si="4673"/>
        <v>61</v>
      </c>
      <c r="E2311" s="47">
        <f t="shared" ref="E2311" si="4739">plan_id</f>
        <v>25</v>
      </c>
      <c r="F2311" s="47">
        <f t="shared" ca="1" si="4675"/>
        <v>2020</v>
      </c>
      <c r="G2311" s="47">
        <f t="shared" ref="G2311" ca="1" si="4740">VLOOKUP(INDIRECT(CHAR(39)&amp;$A2311&amp;CHAR(39)&amp;"!r2c"&amp;$C2311,0),variables,2,0)</f>
        <v>10993</v>
      </c>
      <c r="H2311" s="50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1004467000</v>
      </c>
    </row>
    <row r="2312" spans="1:8" x14ac:dyDescent="0.3">
      <c r="A2312" s="47" t="s">
        <v>297</v>
      </c>
      <c r="B2312" s="47">
        <f t="shared" si="4620"/>
        <v>23</v>
      </c>
      <c r="C2312" s="47">
        <f t="shared" si="4673"/>
        <v>62</v>
      </c>
      <c r="E2312" s="47">
        <f t="shared" ref="E2312" si="4741">plan_id</f>
        <v>25</v>
      </c>
      <c r="F2312" s="47">
        <f t="shared" ca="1" si="4675"/>
        <v>2020</v>
      </c>
      <c r="G2312" s="47">
        <f t="shared" ref="G2312" ca="1" si="4742">VLOOKUP(INDIRECT(CHAR(39)&amp;$A2312&amp;CHAR(39)&amp;"!r2c"&amp;$C2312,0),variables,2,0)</f>
        <v>10801</v>
      </c>
      <c r="H2312" s="50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160005000</v>
      </c>
    </row>
    <row r="2313" spans="1:8" x14ac:dyDescent="0.3">
      <c r="A2313" s="47" t="s">
        <v>297</v>
      </c>
      <c r="B2313" s="47">
        <f t="shared" si="4620"/>
        <v>23</v>
      </c>
      <c r="C2313" s="47">
        <f t="shared" si="4673"/>
        <v>63</v>
      </c>
      <c r="E2313" s="47">
        <f t="shared" ref="E2313" si="4743">plan_id</f>
        <v>25</v>
      </c>
      <c r="F2313" s="47">
        <f t="shared" ca="1" si="4675"/>
        <v>2020</v>
      </c>
      <c r="G2313" s="47">
        <f t="shared" ref="G2313" ca="1" si="4744">VLOOKUP(INDIRECT(CHAR(39)&amp;$A2313&amp;CHAR(39)&amp;"!r2c"&amp;$C2313,0),variables,2,0)</f>
        <v>10802</v>
      </c>
      <c r="H2313" s="50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1285000</v>
      </c>
    </row>
    <row r="2314" spans="1:8" x14ac:dyDescent="0.3">
      <c r="A2314" s="47" t="s">
        <v>297</v>
      </c>
      <c r="B2314" s="47">
        <f t="shared" si="4620"/>
        <v>23</v>
      </c>
      <c r="C2314" s="47">
        <f t="shared" si="4673"/>
        <v>64</v>
      </c>
      <c r="E2314" s="47">
        <f t="shared" ref="E2314" si="4745">plan_id</f>
        <v>25</v>
      </c>
      <c r="F2314" s="47">
        <f t="shared" ca="1" si="4675"/>
        <v>2020</v>
      </c>
      <c r="G2314" s="47">
        <f t="shared" ref="G2314" ca="1" si="4746">VLOOKUP(INDIRECT(CHAR(39)&amp;$A2314&amp;CHAR(39)&amp;"!r2c"&amp;$C2314,0),variables,2,0)</f>
        <v>10803</v>
      </c>
      <c r="H2314" s="50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3">
      <c r="A2315" s="47" t="s">
        <v>297</v>
      </c>
      <c r="B2315" s="47">
        <f t="shared" si="4620"/>
        <v>23</v>
      </c>
      <c r="C2315" s="47">
        <f t="shared" si="4673"/>
        <v>65</v>
      </c>
      <c r="E2315" s="47">
        <f t="shared" ref="E2315" si="4747">plan_id</f>
        <v>25</v>
      </c>
      <c r="F2315" s="47">
        <f t="shared" ca="1" si="4675"/>
        <v>2020</v>
      </c>
      <c r="G2315" s="47">
        <f t="shared" ref="G2315" ca="1" si="4748">VLOOKUP(INDIRECT(CHAR(39)&amp;$A2315&amp;CHAR(39)&amp;"!r2c"&amp;$C2315,0),variables,2,0)</f>
        <v>10804</v>
      </c>
      <c r="H2315" s="50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3">
      <c r="A2316" s="47" t="s">
        <v>297</v>
      </c>
      <c r="B2316" s="47">
        <f t="shared" si="4620"/>
        <v>23</v>
      </c>
      <c r="C2316" s="47">
        <f t="shared" si="4673"/>
        <v>66</v>
      </c>
      <c r="E2316" s="47">
        <f t="shared" ref="E2316" si="4749">plan_id</f>
        <v>25</v>
      </c>
      <c r="F2316" s="47">
        <f t="shared" ca="1" si="4675"/>
        <v>2020</v>
      </c>
      <c r="G2316" s="47">
        <f t="shared" ref="G2316" ca="1" si="4750">VLOOKUP(INDIRECT(CHAR(39)&amp;$A2316&amp;CHAR(39)&amp;"!r2c"&amp;$C2316,0),variables,2,0)</f>
        <v>10805</v>
      </c>
      <c r="H2316" s="50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3">
      <c r="A2317" s="47" t="s">
        <v>297</v>
      </c>
      <c r="B2317" s="47">
        <f t="shared" ref="B2317" si="4751">B2252+1</f>
        <v>23</v>
      </c>
      <c r="C2317" s="47">
        <f t="shared" si="4673"/>
        <v>67</v>
      </c>
      <c r="E2317" s="47">
        <f t="shared" ref="E2317" si="4752">plan_id</f>
        <v>25</v>
      </c>
      <c r="F2317" s="47">
        <f t="shared" ca="1" si="4675"/>
        <v>2020</v>
      </c>
      <c r="G2317" s="47">
        <f t="shared" ref="G2317" ca="1" si="4753">VLOOKUP(INDIRECT(CHAR(39)&amp;$A2317&amp;CHAR(39)&amp;"!r2c"&amp;$C2317,0),variables,2,0)</f>
        <v>10806</v>
      </c>
      <c r="H2317" s="50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901000</v>
      </c>
    </row>
    <row r="2318" spans="1:8" x14ac:dyDescent="0.3">
      <c r="A2318" s="47" t="s">
        <v>297</v>
      </c>
      <c r="B2318" s="47">
        <f>B2317</f>
        <v>23</v>
      </c>
      <c r="C2318" s="47">
        <f t="shared" si="4673"/>
        <v>68</v>
      </c>
      <c r="E2318" s="47">
        <f t="shared" ref="E2318" si="4754">plan_id</f>
        <v>25</v>
      </c>
      <c r="F2318" s="47">
        <f t="shared" ca="1" si="4675"/>
        <v>2020</v>
      </c>
      <c r="G2318" s="47">
        <f t="shared" ref="G2318" ca="1" si="4755">VLOOKUP(INDIRECT(CHAR(39)&amp;$A2318&amp;CHAR(39)&amp;"!r2c"&amp;$C2318,0),variables,2,0)</f>
        <v>10807</v>
      </c>
      <c r="H2318" s="50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-4182000</v>
      </c>
    </row>
    <row r="2319" spans="1:8" x14ac:dyDescent="0.3">
      <c r="A2319" s="47" t="s">
        <v>297</v>
      </c>
      <c r="B2319" s="47">
        <f t="shared" ref="B2319:B2343" si="4756">B2318</f>
        <v>23</v>
      </c>
      <c r="C2319" s="47">
        <f t="shared" si="4673"/>
        <v>69</v>
      </c>
      <c r="E2319" s="47">
        <f t="shared" ref="E2319" si="4757">plan_id</f>
        <v>25</v>
      </c>
      <c r="F2319" s="47">
        <f t="shared" ca="1" si="4675"/>
        <v>2020</v>
      </c>
      <c r="G2319" s="47">
        <f t="shared" ref="G2319" ca="1" si="4758">VLOOKUP(INDIRECT(CHAR(39)&amp;$A2319&amp;CHAR(39)&amp;"!r2c"&amp;$C2319,0),variables,2,0)</f>
        <v>10808</v>
      </c>
      <c r="H2319" s="50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10603000</v>
      </c>
    </row>
    <row r="2320" spans="1:8" x14ac:dyDescent="0.3">
      <c r="A2320" s="47" t="s">
        <v>297</v>
      </c>
      <c r="B2320" s="47">
        <f t="shared" si="4756"/>
        <v>23</v>
      </c>
      <c r="C2320" s="47">
        <f t="shared" si="4673"/>
        <v>70</v>
      </c>
      <c r="E2320" s="47">
        <f t="shared" ref="E2320" si="4759">plan_id</f>
        <v>25</v>
      </c>
      <c r="F2320" s="47">
        <f t="shared" ca="1" si="4675"/>
        <v>2020</v>
      </c>
      <c r="G2320" s="47">
        <f t="shared" ref="G2320" ca="1" si="4760">VLOOKUP(INDIRECT(CHAR(39)&amp;$A2320&amp;CHAR(39)&amp;"!r2c"&amp;$C2320,0),variables,2,0)</f>
        <v>10809</v>
      </c>
      <c r="H2320" s="50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x14ac:dyDescent="0.3">
      <c r="A2321" s="47" t="s">
        <v>297</v>
      </c>
      <c r="B2321" s="47">
        <f t="shared" si="4756"/>
        <v>23</v>
      </c>
      <c r="C2321" s="47">
        <f t="shared" si="4673"/>
        <v>71</v>
      </c>
      <c r="E2321" s="47">
        <f t="shared" ref="E2321" si="4761">plan_id</f>
        <v>25</v>
      </c>
      <c r="F2321" s="47">
        <f t="shared" ca="1" si="4675"/>
        <v>2020</v>
      </c>
      <c r="G2321" s="47">
        <f t="shared" ref="G2321" ca="1" si="4762">VLOOKUP(INDIRECT(CHAR(39)&amp;$A2321&amp;CHAR(39)&amp;"!r2c"&amp;$C2321,0),variables,2,0)</f>
        <v>10810</v>
      </c>
      <c r="H2321" s="50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0</v>
      </c>
    </row>
    <row r="2322" spans="1:8" x14ac:dyDescent="0.3">
      <c r="A2322" s="47" t="s">
        <v>297</v>
      </c>
      <c r="B2322" s="47">
        <f t="shared" si="4756"/>
        <v>23</v>
      </c>
      <c r="C2322" s="47">
        <f t="shared" si="4673"/>
        <v>72</v>
      </c>
      <c r="E2322" s="47">
        <f t="shared" ref="E2322" si="4763">plan_id</f>
        <v>25</v>
      </c>
      <c r="F2322" s="47">
        <f t="shared" ca="1" si="4675"/>
        <v>2020</v>
      </c>
      <c r="G2322" s="47">
        <f t="shared" ref="G2322" ca="1" si="4764">VLOOKUP(INDIRECT(CHAR(39)&amp;$A2322&amp;CHAR(39)&amp;"!r2c"&amp;$C2322,0),variables,2,0)</f>
        <v>10811</v>
      </c>
      <c r="H2322" s="50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3">
      <c r="A2323" s="47" t="s">
        <v>297</v>
      </c>
      <c r="B2323" s="47">
        <f t="shared" si="4756"/>
        <v>23</v>
      </c>
      <c r="C2323" s="47">
        <f t="shared" si="4673"/>
        <v>73</v>
      </c>
      <c r="E2323" s="47">
        <f t="shared" ref="E2323" si="4765">plan_id</f>
        <v>25</v>
      </c>
      <c r="F2323" s="47">
        <f t="shared" ca="1" si="4675"/>
        <v>2020</v>
      </c>
      <c r="G2323" s="47">
        <f t="shared" ref="G2323" ca="1" si="4766">VLOOKUP(INDIRECT(CHAR(39)&amp;$A2323&amp;CHAR(39)&amp;"!r2c"&amp;$C2323,0),variables,2,0)</f>
        <v>10812</v>
      </c>
      <c r="H2323" s="50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3">
      <c r="A2324" s="47" t="s">
        <v>297</v>
      </c>
      <c r="B2324" s="47">
        <f t="shared" si="4756"/>
        <v>23</v>
      </c>
      <c r="C2324" s="47">
        <f t="shared" si="4673"/>
        <v>74</v>
      </c>
      <c r="E2324" s="47">
        <f t="shared" ref="E2324" si="4767">plan_id</f>
        <v>25</v>
      </c>
      <c r="F2324" s="47">
        <f t="shared" ca="1" si="4675"/>
        <v>2020</v>
      </c>
      <c r="G2324" s="47">
        <f t="shared" ref="G2324" ca="1" si="4768">VLOOKUP(INDIRECT(CHAR(39)&amp;$A2324&amp;CHAR(39)&amp;"!r2c"&amp;$C2324,0),variables,2,0)</f>
        <v>10813</v>
      </c>
      <c r="H2324" s="50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3">
      <c r="A2325" s="47" t="s">
        <v>297</v>
      </c>
      <c r="B2325" s="47">
        <f t="shared" si="4756"/>
        <v>23</v>
      </c>
      <c r="C2325" s="47">
        <f t="shared" si="4673"/>
        <v>75</v>
      </c>
      <c r="E2325" s="47">
        <f t="shared" ref="E2325" si="4769">plan_id</f>
        <v>25</v>
      </c>
      <c r="F2325" s="47">
        <f t="shared" ca="1" si="4675"/>
        <v>2020</v>
      </c>
      <c r="G2325" s="47">
        <f t="shared" ref="G2325" ca="1" si="4770">VLOOKUP(INDIRECT(CHAR(39)&amp;$A2325&amp;CHAR(39)&amp;"!r2c"&amp;$C2325,0),variables,2,0)</f>
        <v>10814</v>
      </c>
      <c r="H2325" s="50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x14ac:dyDescent="0.3">
      <c r="A2326" s="47" t="s">
        <v>297</v>
      </c>
      <c r="B2326" s="47">
        <f t="shared" si="4756"/>
        <v>23</v>
      </c>
      <c r="C2326" s="47">
        <f t="shared" si="4673"/>
        <v>76</v>
      </c>
      <c r="E2326" s="47">
        <f t="shared" ref="E2326" si="4771">plan_id</f>
        <v>25</v>
      </c>
      <c r="F2326" s="47">
        <f t="shared" ca="1" si="4675"/>
        <v>2020</v>
      </c>
      <c r="G2326" s="47">
        <f t="shared" ref="G2326" ca="1" si="4772">VLOOKUP(INDIRECT(CHAR(39)&amp;$A2326&amp;CHAR(39)&amp;"!r2c"&amp;$C2326,0),variables,2,0)</f>
        <v>10815</v>
      </c>
      <c r="H2326" s="50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4857000</v>
      </c>
    </row>
    <row r="2327" spans="1:8" x14ac:dyDescent="0.3">
      <c r="A2327" s="47" t="s">
        <v>297</v>
      </c>
      <c r="B2327" s="47">
        <f t="shared" si="4756"/>
        <v>23</v>
      </c>
      <c r="C2327" s="47">
        <f t="shared" si="4673"/>
        <v>77</v>
      </c>
      <c r="E2327" s="47">
        <f t="shared" ref="E2327" si="4773">plan_id</f>
        <v>25</v>
      </c>
      <c r="F2327" s="47">
        <f t="shared" ca="1" si="4675"/>
        <v>2020</v>
      </c>
      <c r="G2327" s="47">
        <f t="shared" ref="G2327" ca="1" si="4774">VLOOKUP(INDIRECT(CHAR(39)&amp;$A2327&amp;CHAR(39)&amp;"!r2c"&amp;$C2327,0),variables,2,0)</f>
        <v>10816</v>
      </c>
      <c r="H2327" s="50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-11228000</v>
      </c>
    </row>
    <row r="2328" spans="1:8" x14ac:dyDescent="0.3">
      <c r="A2328" s="47" t="s">
        <v>297</v>
      </c>
      <c r="B2328" s="47">
        <f t="shared" si="4756"/>
        <v>23</v>
      </c>
      <c r="C2328" s="47">
        <f t="shared" si="4673"/>
        <v>78</v>
      </c>
      <c r="E2328" s="47">
        <f t="shared" ref="E2328" si="4775">plan_id</f>
        <v>25</v>
      </c>
      <c r="F2328" s="47">
        <f t="shared" ca="1" si="4675"/>
        <v>2020</v>
      </c>
      <c r="G2328" s="47">
        <f t="shared" ref="G2328" ca="1" si="4776">VLOOKUP(INDIRECT(CHAR(39)&amp;$A2328&amp;CHAR(39)&amp;"!r2c"&amp;$C2328,0),variables,2,0)</f>
        <v>10817</v>
      </c>
      <c r="H2328" s="50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3">
      <c r="A2329" s="47" t="s">
        <v>297</v>
      </c>
      <c r="B2329" s="47">
        <f t="shared" si="4756"/>
        <v>23</v>
      </c>
      <c r="C2329" s="47">
        <f t="shared" si="4673"/>
        <v>79</v>
      </c>
      <c r="E2329" s="47">
        <f t="shared" ref="E2329" si="4777">plan_id</f>
        <v>25</v>
      </c>
      <c r="F2329" s="47">
        <f t="shared" ca="1" si="4675"/>
        <v>2020</v>
      </c>
      <c r="G2329" s="47">
        <f t="shared" ref="G2329" ca="1" si="4778">VLOOKUP(INDIRECT(CHAR(39)&amp;$A2329&amp;CHAR(39)&amp;"!r2c"&amp;$C2329,0),variables,2,0)</f>
        <v>10818</v>
      </c>
      <c r="H2329" s="50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</row>
    <row r="2330" spans="1:8" x14ac:dyDescent="0.3">
      <c r="A2330" s="47" t="s">
        <v>297</v>
      </c>
      <c r="B2330" s="47">
        <f t="shared" si="4756"/>
        <v>23</v>
      </c>
      <c r="C2330" s="47">
        <f t="shared" si="4673"/>
        <v>80</v>
      </c>
      <c r="E2330" s="47">
        <f t="shared" ref="E2330" si="4779">plan_id</f>
        <v>25</v>
      </c>
      <c r="F2330" s="47">
        <f t="shared" ca="1" si="4675"/>
        <v>2020</v>
      </c>
      <c r="G2330" s="47">
        <f t="shared" ref="G2330" ca="1" si="4780">VLOOKUP(INDIRECT(CHAR(39)&amp;$A2330&amp;CHAR(39)&amp;"!r2c"&amp;$C2330,0),variables,2,0)</f>
        <v>10819</v>
      </c>
      <c r="H2330" s="50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-8418000</v>
      </c>
    </row>
    <row r="2331" spans="1:8" x14ac:dyDescent="0.3">
      <c r="A2331" s="47" t="s">
        <v>297</v>
      </c>
      <c r="B2331" s="47">
        <f t="shared" si="4756"/>
        <v>23</v>
      </c>
      <c r="C2331" s="47">
        <f t="shared" si="4673"/>
        <v>81</v>
      </c>
      <c r="E2331" s="47">
        <f t="shared" ref="E2331" si="4781">plan_id</f>
        <v>25</v>
      </c>
      <c r="F2331" s="47">
        <f t="shared" ca="1" si="4675"/>
        <v>2020</v>
      </c>
      <c r="G2331" s="47">
        <f t="shared" ref="G2331" ca="1" si="4782">VLOOKUP(INDIRECT(CHAR(39)&amp;$A2331&amp;CHAR(39)&amp;"!r2c"&amp;$C2331,0),variables,2,0)</f>
        <v>10820</v>
      </c>
      <c r="H2331" s="50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-77200000</v>
      </c>
    </row>
    <row r="2332" spans="1:8" x14ac:dyDescent="0.3">
      <c r="A2332" s="47" t="s">
        <v>297</v>
      </c>
      <c r="B2332" s="47">
        <f t="shared" si="4756"/>
        <v>23</v>
      </c>
      <c r="C2332" s="47">
        <f t="shared" si="4673"/>
        <v>82</v>
      </c>
      <c r="E2332" s="47">
        <f t="shared" ref="E2332" si="4783">plan_id</f>
        <v>25</v>
      </c>
      <c r="F2332" s="47">
        <f t="shared" ca="1" si="4675"/>
        <v>2020</v>
      </c>
      <c r="G2332" s="47">
        <f t="shared" ref="G2332" ca="1" si="4784">VLOOKUP(INDIRECT(CHAR(39)&amp;$A2332&amp;CHAR(39)&amp;"!r2c"&amp;$C2332,0),variables,2,0)</f>
        <v>10821</v>
      </c>
      <c r="H2332" s="50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3">
      <c r="A2333" s="47" t="s">
        <v>297</v>
      </c>
      <c r="B2333" s="47">
        <f t="shared" si="4756"/>
        <v>23</v>
      </c>
      <c r="C2333" s="47">
        <f t="shared" si="4673"/>
        <v>83</v>
      </c>
      <c r="E2333" s="47">
        <f t="shared" ref="E2333" si="4785">plan_id</f>
        <v>25</v>
      </c>
      <c r="F2333" s="47">
        <f t="shared" ca="1" si="4675"/>
        <v>2020</v>
      </c>
      <c r="G2333" s="47">
        <f t="shared" ref="G2333" ca="1" si="4786">VLOOKUP(INDIRECT(CHAR(39)&amp;$A2333&amp;CHAR(39)&amp;"!r2c"&amp;$C2333,0),variables,2,0)</f>
        <v>10822</v>
      </c>
      <c r="H2333" s="50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3">
      <c r="A2334" s="47" t="s">
        <v>297</v>
      </c>
      <c r="B2334" s="47">
        <f t="shared" si="4756"/>
        <v>23</v>
      </c>
      <c r="C2334" s="47">
        <f t="shared" si="4673"/>
        <v>84</v>
      </c>
      <c r="E2334" s="47">
        <f t="shared" ref="E2334" si="4787">plan_id</f>
        <v>25</v>
      </c>
      <c r="F2334" s="47">
        <f t="shared" ca="1" si="4675"/>
        <v>2020</v>
      </c>
      <c r="G2334" s="47">
        <f t="shared" ref="G2334" ca="1" si="4788">VLOOKUP(INDIRECT(CHAR(39)&amp;$A2334&amp;CHAR(39)&amp;"!r2c"&amp;$C2334,0),variables,2,0)</f>
        <v>10829</v>
      </c>
      <c r="H2334" s="50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141556000</v>
      </c>
    </row>
    <row r="2335" spans="1:8" x14ac:dyDescent="0.3">
      <c r="A2335" s="47" t="s">
        <v>297</v>
      </c>
      <c r="B2335" s="47">
        <f t="shared" si="4756"/>
        <v>23</v>
      </c>
      <c r="C2335" s="47">
        <f t="shared" si="4673"/>
        <v>85</v>
      </c>
      <c r="E2335" s="47">
        <f t="shared" ref="E2335" si="4789">plan_id</f>
        <v>25</v>
      </c>
      <c r="F2335" s="47">
        <f t="shared" ca="1" si="4675"/>
        <v>2020</v>
      </c>
      <c r="G2335" s="47">
        <f t="shared" ref="G2335" ca="1" si="4790">VLOOKUP(INDIRECT(CHAR(39)&amp;$A2335&amp;CHAR(39)&amp;"!r2c"&amp;$C2335,0),variables,2,0)</f>
        <v>10823</v>
      </c>
      <c r="H2335" s="50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103328000</v>
      </c>
    </row>
    <row r="2336" spans="1:8" x14ac:dyDescent="0.3">
      <c r="A2336" s="47" t="s">
        <v>297</v>
      </c>
      <c r="B2336" s="47">
        <f t="shared" si="4756"/>
        <v>23</v>
      </c>
      <c r="C2336" s="47">
        <f t="shared" si="4673"/>
        <v>86</v>
      </c>
      <c r="E2336" s="47">
        <f t="shared" ref="E2336" si="4791">plan_id</f>
        <v>25</v>
      </c>
      <c r="F2336" s="47">
        <f t="shared" ca="1" si="4675"/>
        <v>2020</v>
      </c>
      <c r="G2336" s="47">
        <f t="shared" ref="G2336" ca="1" si="4792">VLOOKUP(INDIRECT(CHAR(39)&amp;$A2336&amp;CHAR(39)&amp;"!r2c"&amp;$C2336,0),variables,2,0)</f>
        <v>10798</v>
      </c>
      <c r="H2336" s="50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3">
      <c r="A2337" s="47" t="s">
        <v>297</v>
      </c>
      <c r="B2337" s="47">
        <f t="shared" si="4756"/>
        <v>23</v>
      </c>
      <c r="C2337" s="47">
        <f t="shared" si="4673"/>
        <v>87</v>
      </c>
      <c r="E2337" s="47">
        <f t="shared" ref="E2337" si="4793">plan_id</f>
        <v>25</v>
      </c>
      <c r="F2337" s="47">
        <f t="shared" ca="1" si="4675"/>
        <v>2020</v>
      </c>
      <c r="G2337" s="47">
        <f t="shared" ref="G2337" ca="1" si="4794">VLOOKUP(INDIRECT(CHAR(39)&amp;$A2337&amp;CHAR(39)&amp;"!r2c"&amp;$C2337,0),variables,2,0)</f>
        <v>10799</v>
      </c>
      <c r="H2337" s="50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-4618000</v>
      </c>
    </row>
    <row r="2338" spans="1:8" x14ac:dyDescent="0.3">
      <c r="A2338" s="47" t="s">
        <v>297</v>
      </c>
      <c r="B2338" s="47">
        <f t="shared" si="4756"/>
        <v>23</v>
      </c>
      <c r="C2338" s="47">
        <f t="shared" si="4673"/>
        <v>88</v>
      </c>
      <c r="E2338" s="47">
        <f t="shared" ref="E2338" si="4795">plan_id</f>
        <v>25</v>
      </c>
      <c r="F2338" s="47">
        <f t="shared" ca="1" si="4675"/>
        <v>2020</v>
      </c>
      <c r="G2338" s="47">
        <f t="shared" ref="G2338" ca="1" si="4796">VLOOKUP(INDIRECT(CHAR(39)&amp;$A2338&amp;CHAR(39)&amp;"!r2c"&amp;$C2338,0),variables,2,0)</f>
        <v>10800</v>
      </c>
      <c r="H2338" s="50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3">
      <c r="A2339" s="47" t="s">
        <v>297</v>
      </c>
      <c r="B2339" s="47">
        <f t="shared" si="4756"/>
        <v>23</v>
      </c>
      <c r="C2339" s="47">
        <f t="shared" si="4673"/>
        <v>89</v>
      </c>
      <c r="E2339" s="47">
        <f t="shared" ref="E2339" si="4797">plan_id</f>
        <v>25</v>
      </c>
      <c r="F2339" s="47">
        <f t="shared" ca="1" si="4675"/>
        <v>2020</v>
      </c>
      <c r="G2339" s="47">
        <f t="shared" ref="G2339" ca="1" si="4798">VLOOKUP(INDIRECT(CHAR(39)&amp;$A2339&amp;CHAR(39)&amp;"!r2c"&amp;$C2339,0),variables,2,0)</f>
        <v>10824</v>
      </c>
      <c r="H2339" s="50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3">
      <c r="A2340" s="47" t="s">
        <v>297</v>
      </c>
      <c r="B2340" s="47">
        <f t="shared" si="4756"/>
        <v>23</v>
      </c>
      <c r="C2340" s="47">
        <f t="shared" si="4673"/>
        <v>90</v>
      </c>
      <c r="E2340" s="47">
        <f t="shared" ref="E2340" si="4799">plan_id</f>
        <v>25</v>
      </c>
      <c r="F2340" s="47">
        <f t="shared" ca="1" si="4675"/>
        <v>2020</v>
      </c>
      <c r="G2340" s="47">
        <f t="shared" ref="G2340" ca="1" si="4800">VLOOKUP(INDIRECT(CHAR(39)&amp;$A2340&amp;CHAR(39)&amp;"!r2c"&amp;$C2340,0),variables,2,0)</f>
        <v>10825</v>
      </c>
      <c r="H2340" s="50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0</v>
      </c>
    </row>
    <row r="2341" spans="1:8" x14ac:dyDescent="0.3">
      <c r="A2341" s="47" t="s">
        <v>297</v>
      </c>
      <c r="B2341" s="47">
        <f t="shared" si="4756"/>
        <v>23</v>
      </c>
      <c r="C2341" s="47">
        <f t="shared" si="4673"/>
        <v>91</v>
      </c>
      <c r="E2341" s="47">
        <f t="shared" ref="E2341" si="4801">plan_id</f>
        <v>25</v>
      </c>
      <c r="F2341" s="47">
        <f t="shared" ca="1" si="4675"/>
        <v>2020</v>
      </c>
      <c r="G2341" s="47">
        <f t="shared" ref="G2341" ca="1" si="4802">VLOOKUP(INDIRECT(CHAR(39)&amp;$A2341&amp;CHAR(39)&amp;"!r2c"&amp;$C2341,0),variables,2,0)</f>
        <v>10826</v>
      </c>
      <c r="H2341" s="50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403132000</v>
      </c>
    </row>
    <row r="2342" spans="1:8" x14ac:dyDescent="0.3">
      <c r="A2342" s="47" t="s">
        <v>297</v>
      </c>
      <c r="B2342" s="47">
        <f t="shared" si="4756"/>
        <v>23</v>
      </c>
      <c r="C2342" s="47">
        <f t="shared" si="4673"/>
        <v>92</v>
      </c>
      <c r="E2342" s="47">
        <f t="shared" ref="E2342" si="4803">plan_id</f>
        <v>25</v>
      </c>
      <c r="F2342" s="47">
        <f t="shared" ca="1" si="4675"/>
        <v>2020</v>
      </c>
      <c r="G2342" s="47">
        <f t="shared" ref="G2342" ca="1" si="4804">VLOOKUP(INDIRECT(CHAR(39)&amp;$A2342&amp;CHAR(39)&amp;"!r2c"&amp;$C2342,0),variables,2,0)</f>
        <v>10828</v>
      </c>
      <c r="H2342" s="50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-13541000</v>
      </c>
    </row>
    <row r="2343" spans="1:8" x14ac:dyDescent="0.3">
      <c r="A2343" s="47" t="s">
        <v>297</v>
      </c>
      <c r="B2343" s="47">
        <f t="shared" si="4756"/>
        <v>23</v>
      </c>
      <c r="C2343" s="47">
        <f t="shared" ref="C2343:C2406" si="4805">C2252</f>
        <v>93</v>
      </c>
      <c r="E2343" s="47">
        <f t="shared" ref="E2343" si="4806">plan_id</f>
        <v>25</v>
      </c>
      <c r="F2343" s="47">
        <f t="shared" ca="1" si="4675"/>
        <v>2020</v>
      </c>
      <c r="G2343" s="47">
        <f t="shared" ref="G2343" ca="1" si="4807">VLOOKUP(INDIRECT(CHAR(39)&amp;$A2343&amp;CHAR(39)&amp;"!r2c"&amp;$C2343,0),variables,2,0)</f>
        <v>10827</v>
      </c>
      <c r="H2343" s="50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55380000</v>
      </c>
    </row>
    <row r="2344" spans="1:8" x14ac:dyDescent="0.3">
      <c r="A2344" s="47" t="s">
        <v>297</v>
      </c>
      <c r="B2344" s="47">
        <v>24</v>
      </c>
      <c r="C2344" s="47">
        <f t="shared" si="4805"/>
        <v>3</v>
      </c>
      <c r="E2344" s="47">
        <f t="shared" ref="E2344" si="4808">plan_id</f>
        <v>25</v>
      </c>
      <c r="F2344" s="47">
        <f t="shared" ca="1" si="4675"/>
        <v>2021</v>
      </c>
      <c r="G2344" s="47">
        <f t="shared" ref="G2344" ca="1" si="4809">VLOOKUP(INDIRECT(CHAR(39)&amp;$A2344&amp;CHAR(39)&amp;"!r2c"&amp;$C2344,0),variables,2,0)</f>
        <v>10703</v>
      </c>
      <c r="H2344" s="50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2024</v>
      </c>
    </row>
    <row r="2345" spans="1:8" x14ac:dyDescent="0.3">
      <c r="A2345" s="47" t="s">
        <v>297</v>
      </c>
      <c r="B2345" s="47">
        <f t="shared" ref="B2345:B2408" si="4810">B2344</f>
        <v>24</v>
      </c>
      <c r="C2345" s="47">
        <f t="shared" si="4805"/>
        <v>4</v>
      </c>
      <c r="E2345" s="47">
        <f t="shared" ref="E2345" si="4811">plan_id</f>
        <v>25</v>
      </c>
      <c r="F2345" s="47">
        <f t="shared" ca="1" si="4675"/>
        <v>2021</v>
      </c>
      <c r="G2345" s="47">
        <f t="shared" ref="G2345" ca="1" si="4812">VLOOKUP(INDIRECT(CHAR(39)&amp;$A2345&amp;CHAR(39)&amp;"!r2c"&amp;$C2345,0),variables,2,0)</f>
        <v>10845</v>
      </c>
      <c r="H2345" s="50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 xml:space="preserve">Buck </v>
      </c>
    </row>
    <row r="2346" spans="1:8" x14ac:dyDescent="0.3">
      <c r="A2346" s="47" t="s">
        <v>297</v>
      </c>
      <c r="B2346" s="47">
        <f t="shared" si="4810"/>
        <v>24</v>
      </c>
      <c r="C2346" s="47">
        <f t="shared" si="4805"/>
        <v>5</v>
      </c>
      <c r="E2346" s="47">
        <f t="shared" ref="E2346" si="4813">plan_id</f>
        <v>25</v>
      </c>
      <c r="F2346" s="47">
        <f t="shared" ca="1" si="4675"/>
        <v>2021</v>
      </c>
      <c r="G2346" s="47">
        <f t="shared" ref="G2346" ca="1" si="4814">VLOOKUP(INDIRECT(CHAR(39)&amp;$A2346&amp;CHAR(39)&amp;"!r2c"&amp;$C2346,0),variables,2,0)</f>
        <v>10924</v>
      </c>
      <c r="H2346" s="50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4.1599999999999998E-2</v>
      </c>
    </row>
    <row r="2347" spans="1:8" x14ac:dyDescent="0.3">
      <c r="A2347" s="47" t="s">
        <v>297</v>
      </c>
      <c r="B2347" s="47">
        <f t="shared" si="4810"/>
        <v>24</v>
      </c>
      <c r="C2347" s="47">
        <f t="shared" si="4805"/>
        <v>6</v>
      </c>
      <c r="E2347" s="47">
        <f t="shared" ref="E2347" si="4815">plan_id</f>
        <v>25</v>
      </c>
      <c r="F2347" s="47">
        <f t="shared" ca="1" si="4675"/>
        <v>2021</v>
      </c>
      <c r="G2347" s="47">
        <f t="shared" ref="G2347" ca="1" si="4816">VLOOKUP(INDIRECT(CHAR(39)&amp;$A2347&amp;CHAR(39)&amp;"!r2c"&amp;$C2347,0),variables,2,0)</f>
        <v>10925</v>
      </c>
      <c r="H2347" s="50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2.1399999999999999E-2</v>
      </c>
    </row>
    <row r="2348" spans="1:8" x14ac:dyDescent="0.3">
      <c r="A2348" s="47" t="s">
        <v>297</v>
      </c>
      <c r="B2348" s="47">
        <f t="shared" si="4810"/>
        <v>24</v>
      </c>
      <c r="C2348" s="47">
        <f t="shared" si="4805"/>
        <v>7</v>
      </c>
      <c r="E2348" s="47">
        <f t="shared" ref="E2348" si="4817">plan_id</f>
        <v>25</v>
      </c>
      <c r="F2348" s="47">
        <f t="shared" ca="1" si="4675"/>
        <v>2021</v>
      </c>
      <c r="G2348" s="47">
        <f t="shared" ref="G2348" ca="1" si="4818">VLOOKUP(INDIRECT(CHAR(39)&amp;$A2348&amp;CHAR(39)&amp;"!r2c"&amp;$C2348,0),variables,2,0)</f>
        <v>10926</v>
      </c>
      <c r="H2348" s="50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2.0199999999999999E-2</v>
      </c>
    </row>
    <row r="2349" spans="1:8" x14ac:dyDescent="0.3">
      <c r="A2349" s="47" t="s">
        <v>297</v>
      </c>
      <c r="B2349" s="47">
        <f t="shared" si="4810"/>
        <v>24</v>
      </c>
      <c r="C2349" s="47">
        <f t="shared" si="4805"/>
        <v>8</v>
      </c>
      <c r="E2349" s="47">
        <f t="shared" ref="E2349" si="4819">plan_id</f>
        <v>25</v>
      </c>
      <c r="F2349" s="47">
        <f t="shared" ca="1" si="4675"/>
        <v>2021</v>
      </c>
      <c r="G2349" s="47">
        <f t="shared" ref="G2349" ca="1" si="4820">VLOOKUP(INDIRECT(CHAR(39)&amp;$A2349&amp;CHAR(39)&amp;"!r2c"&amp;$C2349,0),variables,2,0)</f>
        <v>10704</v>
      </c>
      <c r="H2349" s="50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350577000</v>
      </c>
    </row>
    <row r="2350" spans="1:8" x14ac:dyDescent="0.3">
      <c r="A2350" s="47" t="s">
        <v>297</v>
      </c>
      <c r="B2350" s="47">
        <f t="shared" si="4810"/>
        <v>24</v>
      </c>
      <c r="C2350" s="47">
        <f t="shared" si="4805"/>
        <v>9</v>
      </c>
      <c r="E2350" s="47">
        <f t="shared" ref="E2350" si="4821">plan_id</f>
        <v>25</v>
      </c>
      <c r="F2350" s="47">
        <f t="shared" ca="1" si="4675"/>
        <v>2021</v>
      </c>
      <c r="G2350" s="47">
        <f t="shared" ref="G2350" ca="1" si="4822">VLOOKUP(INDIRECT(CHAR(39)&amp;$A2350&amp;CHAR(39)&amp;"!r2c"&amp;$C2350,0),variables,2,0)</f>
        <v>10928</v>
      </c>
      <c r="H2350" s="50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0.14380000000000001</v>
      </c>
    </row>
    <row r="2351" spans="1:8" x14ac:dyDescent="0.3">
      <c r="A2351" s="47" t="s">
        <v>297</v>
      </c>
      <c r="B2351" s="47">
        <f t="shared" si="4810"/>
        <v>24</v>
      </c>
      <c r="C2351" s="47">
        <f t="shared" si="4805"/>
        <v>10</v>
      </c>
      <c r="E2351" s="47">
        <f t="shared" ref="E2351" si="4823">plan_id</f>
        <v>25</v>
      </c>
      <c r="F2351" s="47">
        <f t="shared" ca="1" si="4675"/>
        <v>2021</v>
      </c>
      <c r="G2351" s="47">
        <f t="shared" ref="G2351" ca="1" si="4824">VLOOKUP(INDIRECT(CHAR(39)&amp;$A2351&amp;CHAR(39)&amp;"!r2c"&amp;$C2351,0),variables,2,0)</f>
        <v>10929</v>
      </c>
      <c r="H2351" s="50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0.14380000000000001</v>
      </c>
    </row>
    <row r="2352" spans="1:8" x14ac:dyDescent="0.3">
      <c r="A2352" s="47" t="s">
        <v>297</v>
      </c>
      <c r="B2352" s="47">
        <f t="shared" si="4810"/>
        <v>24</v>
      </c>
      <c r="C2352" s="47">
        <f t="shared" si="4805"/>
        <v>11</v>
      </c>
      <c r="E2352" s="47">
        <f t="shared" ref="E2352" si="4825">plan_id</f>
        <v>25</v>
      </c>
      <c r="F2352" s="47">
        <f t="shared" ca="1" si="4675"/>
        <v>2021</v>
      </c>
      <c r="G2352" s="47">
        <f t="shared" ref="G2352" ca="1" si="4826">VLOOKUP(INDIRECT(CHAR(39)&amp;$A2352&amp;CHAR(39)&amp;"!r2c"&amp;$C2352,0),variables,2,0)</f>
        <v>10930</v>
      </c>
      <c r="H2352" s="50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3">
      <c r="A2353" s="47" t="s">
        <v>297</v>
      </c>
      <c r="B2353" s="47">
        <f t="shared" si="4810"/>
        <v>24</v>
      </c>
      <c r="C2353" s="47">
        <f t="shared" si="4805"/>
        <v>12</v>
      </c>
      <c r="E2353" s="47">
        <f t="shared" ref="E2353" si="4827">plan_id</f>
        <v>25</v>
      </c>
      <c r="F2353" s="47">
        <f t="shared" ca="1" si="4675"/>
        <v>2021</v>
      </c>
      <c r="G2353" s="47">
        <f t="shared" ref="G2353" ca="1" si="4828">VLOOKUP(INDIRECT(CHAR(39)&amp;$A2353&amp;CHAR(39)&amp;"!r2c"&amp;$C2353,0),variables,2,0)</f>
        <v>10705</v>
      </c>
      <c r="H2353" s="50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70614000</v>
      </c>
    </row>
    <row r="2354" spans="1:8" x14ac:dyDescent="0.3">
      <c r="A2354" s="47" t="s">
        <v>297</v>
      </c>
      <c r="B2354" s="47">
        <f t="shared" si="4810"/>
        <v>24</v>
      </c>
      <c r="C2354" s="47">
        <f t="shared" si="4805"/>
        <v>13</v>
      </c>
      <c r="E2354" s="47">
        <f t="shared" ref="E2354" si="4829">plan_id</f>
        <v>25</v>
      </c>
      <c r="F2354" s="47">
        <f t="shared" ca="1" si="4675"/>
        <v>2021</v>
      </c>
      <c r="G2354" s="47">
        <f t="shared" ref="G2354" ca="1" si="4830">VLOOKUP(INDIRECT(CHAR(39)&amp;$A2354&amp;CHAR(39)&amp;"!r2c"&amp;$C2354,0),variables,2,0)</f>
        <v>10842</v>
      </c>
      <c r="H2354" s="50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</row>
    <row r="2355" spans="1:8" x14ac:dyDescent="0.3">
      <c r="A2355" s="47" t="s">
        <v>297</v>
      </c>
      <c r="B2355" s="47">
        <f t="shared" si="4810"/>
        <v>24</v>
      </c>
      <c r="C2355" s="47">
        <f t="shared" si="4805"/>
        <v>14</v>
      </c>
      <c r="E2355" s="47">
        <f t="shared" ref="E2355" si="4831">plan_id</f>
        <v>25</v>
      </c>
      <c r="F2355" s="47">
        <f t="shared" ca="1" si="4675"/>
        <v>2021</v>
      </c>
      <c r="G2355" s="47">
        <f t="shared" ref="G2355" ca="1" si="4832">VLOOKUP(INDIRECT(CHAR(39)&amp;$A2355&amp;CHAR(39)&amp;"!r2c"&amp;$C2355,0),variables,2,0)</f>
        <v>10843</v>
      </c>
      <c r="H2355" s="50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</v>
      </c>
    </row>
    <row r="2356" spans="1:8" x14ac:dyDescent="0.3">
      <c r="A2356" s="47" t="s">
        <v>297</v>
      </c>
      <c r="B2356" s="47">
        <f t="shared" si="4810"/>
        <v>24</v>
      </c>
      <c r="C2356" s="47">
        <f t="shared" si="4805"/>
        <v>15</v>
      </c>
      <c r="E2356" s="47">
        <f t="shared" ref="E2356" si="4833">plan_id</f>
        <v>25</v>
      </c>
      <c r="F2356" s="47">
        <f t="shared" ca="1" si="4675"/>
        <v>2021</v>
      </c>
      <c r="G2356" s="47">
        <f t="shared" ref="G2356" ca="1" si="4834">VLOOKUP(INDIRECT(CHAR(39)&amp;$A2356&amp;CHAR(39)&amp;"!r2c"&amp;$C2356,0),variables,2,0)</f>
        <v>10931</v>
      </c>
      <c r="H2356" s="50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2.5000000000000001E-2</v>
      </c>
    </row>
    <row r="2357" spans="1:8" x14ac:dyDescent="0.3">
      <c r="A2357" s="47" t="s">
        <v>297</v>
      </c>
      <c r="B2357" s="47">
        <f t="shared" si="4810"/>
        <v>24</v>
      </c>
      <c r="C2357" s="47">
        <f t="shared" si="4805"/>
        <v>16</v>
      </c>
      <c r="E2357" s="47">
        <f t="shared" ref="E2357" si="4835">plan_id</f>
        <v>25</v>
      </c>
      <c r="F2357" s="47">
        <f t="shared" ca="1" si="4675"/>
        <v>2021</v>
      </c>
      <c r="G2357" s="47">
        <f t="shared" ref="G2357" ca="1" si="4836">VLOOKUP(INDIRECT(CHAR(39)&amp;$A2357&amp;CHAR(39)&amp;"!r2c"&amp;$C2357,0),variables,2,0)</f>
        <v>10932</v>
      </c>
      <c r="H2357" s="50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3">
      <c r="A2358" s="47" t="s">
        <v>297</v>
      </c>
      <c r="B2358" s="47">
        <f t="shared" si="4810"/>
        <v>24</v>
      </c>
      <c r="C2358" s="47">
        <f t="shared" si="4805"/>
        <v>17</v>
      </c>
      <c r="E2358" s="47">
        <f t="shared" ref="E2358" si="4837">plan_id</f>
        <v>25</v>
      </c>
      <c r="F2358" s="47">
        <f t="shared" ca="1" si="4675"/>
        <v>2021</v>
      </c>
      <c r="G2358" s="47">
        <f t="shared" ref="G2358" ca="1" si="4838">VLOOKUP(INDIRECT(CHAR(39)&amp;$A2358&amp;CHAR(39)&amp;"!r2c"&amp;$C2358,0),variables,2,0)</f>
        <v>10933</v>
      </c>
      <c r="H2358" s="50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0.16520000000000001</v>
      </c>
    </row>
    <row r="2359" spans="1:8" x14ac:dyDescent="0.3">
      <c r="A2359" s="47" t="s">
        <v>297</v>
      </c>
      <c r="B2359" s="47">
        <f t="shared" si="4810"/>
        <v>24</v>
      </c>
      <c r="C2359" s="47">
        <f t="shared" si="4805"/>
        <v>18</v>
      </c>
      <c r="E2359" s="47">
        <f t="shared" ref="E2359" si="4839">plan_id</f>
        <v>25</v>
      </c>
      <c r="F2359" s="47">
        <f t="shared" ca="1" si="4675"/>
        <v>2021</v>
      </c>
      <c r="G2359" s="47">
        <f t="shared" ref="G2359" ca="1" si="4840">VLOOKUP(INDIRECT(CHAR(39)&amp;$A2359&amp;CHAR(39)&amp;"!r2c"&amp;$C2359,0),variables,2,0)</f>
        <v>10934</v>
      </c>
      <c r="H2359" s="50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2.0199999999999999E-2</v>
      </c>
    </row>
    <row r="2360" spans="1:8" x14ac:dyDescent="0.3">
      <c r="A2360" s="47" t="s">
        <v>297</v>
      </c>
      <c r="B2360" s="47">
        <f t="shared" si="4810"/>
        <v>24</v>
      </c>
      <c r="C2360" s="47">
        <f t="shared" si="4805"/>
        <v>19</v>
      </c>
      <c r="E2360" s="47">
        <f t="shared" ref="E2360" si="4841">plan_id</f>
        <v>25</v>
      </c>
      <c r="F2360" s="47">
        <f t="shared" ca="1" si="4675"/>
        <v>2021</v>
      </c>
      <c r="G2360" s="47">
        <f t="shared" ref="G2360" ca="1" si="4842">VLOOKUP(INDIRECT(CHAR(39)&amp;$A2360&amp;CHAR(39)&amp;"!r2c"&amp;$C2360,0),variables,2,0)</f>
        <v>10935</v>
      </c>
      <c r="H2360" s="50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</row>
    <row r="2361" spans="1:8" x14ac:dyDescent="0.3">
      <c r="A2361" s="47" t="s">
        <v>297</v>
      </c>
      <c r="B2361" s="47">
        <f t="shared" si="4810"/>
        <v>24</v>
      </c>
      <c r="C2361" s="47">
        <f t="shared" si="4805"/>
        <v>20</v>
      </c>
      <c r="E2361" s="47">
        <f t="shared" ref="E2361" si="4843">plan_id</f>
        <v>25</v>
      </c>
      <c r="F2361" s="47">
        <f t="shared" ca="1" si="4675"/>
        <v>2021</v>
      </c>
      <c r="G2361" s="47">
        <f t="shared" ref="G2361" ca="1" si="4844">VLOOKUP(INDIRECT(CHAR(39)&amp;$A2361&amp;CHAR(39)&amp;"!r2c"&amp;$C2361,0),variables,2,0)</f>
        <v>10937</v>
      </c>
      <c r="H2361" s="50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3">
      <c r="A2362" s="47" t="s">
        <v>297</v>
      </c>
      <c r="B2362" s="47">
        <f t="shared" si="4810"/>
        <v>24</v>
      </c>
      <c r="C2362" s="47">
        <f t="shared" si="4805"/>
        <v>21</v>
      </c>
      <c r="E2362" s="47">
        <f t="shared" ref="E2362" si="4845">plan_id</f>
        <v>25</v>
      </c>
      <c r="F2362" s="47">
        <f t="shared" ca="1" si="4675"/>
        <v>2021</v>
      </c>
      <c r="G2362" s="47">
        <f t="shared" ref="G2362" ca="1" si="4846">VLOOKUP(INDIRECT(CHAR(39)&amp;$A2362&amp;CHAR(39)&amp;"!r2c"&amp;$C2362,0),variables,2,0)</f>
        <v>10938</v>
      </c>
      <c r="H2362" s="50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3">
      <c r="A2363" s="47" t="s">
        <v>297</v>
      </c>
      <c r="B2363" s="47">
        <f t="shared" si="4810"/>
        <v>24</v>
      </c>
      <c r="C2363" s="47">
        <f t="shared" si="4805"/>
        <v>22</v>
      </c>
      <c r="E2363" s="47">
        <f t="shared" ref="E2363" si="4847">plan_id</f>
        <v>25</v>
      </c>
      <c r="F2363" s="47">
        <f t="shared" ca="1" si="4675"/>
        <v>2021</v>
      </c>
      <c r="G2363" s="47">
        <f t="shared" ref="G2363" ca="1" si="4848">VLOOKUP(INDIRECT(CHAR(39)&amp;$A2363&amp;CHAR(39)&amp;"!r2c"&amp;$C2363,0),variables,2,0)</f>
        <v>11007</v>
      </c>
      <c r="H2363" s="50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Police/Fire members- 2% for 10 years, 2.5% for over 10 years ; Others-  2% for 10 years, 2.25% for next 10 years, and 2.5% for service earned on/after 07/01/86. All service before that at 2%.</v>
      </c>
    </row>
    <row r="2364" spans="1:8" x14ac:dyDescent="0.3">
      <c r="A2364" s="47" t="s">
        <v>297</v>
      </c>
      <c r="B2364" s="47">
        <f t="shared" si="4810"/>
        <v>24</v>
      </c>
      <c r="C2364" s="47">
        <f t="shared" si="4805"/>
        <v>23</v>
      </c>
      <c r="E2364" s="47">
        <f t="shared" ref="E2364" si="4849">plan_id</f>
        <v>25</v>
      </c>
      <c r="F2364" s="47">
        <f t="shared" ca="1" si="4675"/>
        <v>2021</v>
      </c>
      <c r="G2364" s="47">
        <f t="shared" ref="G2364" ca="1" si="4850">VLOOKUP(INDIRECT(CHAR(39)&amp;$A2364&amp;CHAR(39)&amp;"!r2c"&amp;$C2364,0),variables,2,0)</f>
        <v>10941</v>
      </c>
      <c r="H2364" s="50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Yes</v>
      </c>
    </row>
    <row r="2365" spans="1:8" x14ac:dyDescent="0.3">
      <c r="A2365" s="47" t="s">
        <v>297</v>
      </c>
      <c r="B2365" s="47">
        <f t="shared" si="4810"/>
        <v>24</v>
      </c>
      <c r="C2365" s="47">
        <f t="shared" si="4805"/>
        <v>24</v>
      </c>
      <c r="E2365" s="47">
        <f t="shared" ref="E2365" si="4851">plan_id</f>
        <v>25</v>
      </c>
      <c r="F2365" s="47">
        <f t="shared" ca="1" si="4675"/>
        <v>2021</v>
      </c>
      <c r="G2365" s="47">
        <f t="shared" ref="G2365" ca="1" si="4852">VLOOKUP(INDIRECT(CHAR(39)&amp;$A2365&amp;CHAR(39)&amp;"!r2c"&amp;$C2365,0),variables,2,0)</f>
        <v>10942</v>
      </c>
      <c r="H2365" s="50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0</v>
      </c>
    </row>
    <row r="2366" spans="1:8" x14ac:dyDescent="0.3">
      <c r="A2366" s="47" t="s">
        <v>297</v>
      </c>
      <c r="B2366" s="47">
        <f t="shared" si="4810"/>
        <v>24</v>
      </c>
      <c r="C2366" s="47">
        <f t="shared" si="4805"/>
        <v>25</v>
      </c>
      <c r="E2366" s="47">
        <f t="shared" ref="E2366" si="4853">plan_id</f>
        <v>25</v>
      </c>
      <c r="F2366" s="47">
        <f t="shared" ca="1" si="4675"/>
        <v>2021</v>
      </c>
      <c r="G2366" s="47">
        <f t="shared" ref="G2366" ca="1" si="4854">VLOOKUP(INDIRECT(CHAR(39)&amp;$A2366&amp;CHAR(39)&amp;"!r2c"&amp;$C2366,0),variables,2,0)</f>
        <v>10701</v>
      </c>
      <c r="H2366" s="50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0</v>
      </c>
    </row>
    <row r="2367" spans="1:8" x14ac:dyDescent="0.3">
      <c r="A2367" s="47" t="s">
        <v>297</v>
      </c>
      <c r="B2367" s="47">
        <f t="shared" si="4810"/>
        <v>24</v>
      </c>
      <c r="C2367" s="47">
        <f t="shared" si="4805"/>
        <v>26</v>
      </c>
      <c r="E2367" s="47">
        <f t="shared" ref="E2367" si="4855">plan_id</f>
        <v>25</v>
      </c>
      <c r="F2367" s="47">
        <f t="shared" ca="1" si="4675"/>
        <v>2021</v>
      </c>
      <c r="G2367" s="47">
        <f t="shared" ref="G2367" ca="1" si="4856">VLOOKUP(INDIRECT(CHAR(39)&amp;$A2367&amp;CHAR(39)&amp;"!r2c"&amp;$C2367,0),variables,2,0)</f>
        <v>10702</v>
      </c>
      <c r="H2367" s="50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3">
      <c r="A2368" s="47" t="s">
        <v>297</v>
      </c>
      <c r="B2368" s="47">
        <f t="shared" si="4810"/>
        <v>24</v>
      </c>
      <c r="C2368" s="47">
        <f t="shared" si="4805"/>
        <v>27</v>
      </c>
      <c r="E2368" s="47">
        <f t="shared" ref="E2368" si="4857">plan_id</f>
        <v>25</v>
      </c>
      <c r="F2368" s="47">
        <f t="shared" ca="1" si="4675"/>
        <v>2021</v>
      </c>
      <c r="G2368" s="47">
        <f t="shared" ref="G2368" ca="1" si="4858">VLOOKUP(INDIRECT(CHAR(39)&amp;$A2368&amp;CHAR(39)&amp;"!r2c"&amp;$C2368,0),variables,2,0)</f>
        <v>10943</v>
      </c>
      <c r="H2368" s="50" t="str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 xml:space="preserve">Higher of 10% of base benefits or $50 </v>
      </c>
    </row>
    <row r="2369" spans="1:8" x14ac:dyDescent="0.3">
      <c r="A2369" s="47" t="s">
        <v>297</v>
      </c>
      <c r="B2369" s="47">
        <f t="shared" si="4810"/>
        <v>24</v>
      </c>
      <c r="C2369" s="47">
        <f t="shared" si="4805"/>
        <v>28</v>
      </c>
      <c r="E2369" s="47">
        <f t="shared" ref="E2369" si="4859">plan_id</f>
        <v>25</v>
      </c>
      <c r="F2369" s="47">
        <f t="shared" ca="1" si="4675"/>
        <v>2021</v>
      </c>
      <c r="G2369" s="47">
        <f t="shared" ref="G2369" ca="1" si="4860">VLOOKUP(INDIRECT(CHAR(39)&amp;$A2369&amp;CHAR(39)&amp;"!r2c"&amp;$C2369,0),variables,2,0)</f>
        <v>10944</v>
      </c>
      <c r="H2369" s="50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</row>
    <row r="2370" spans="1:8" x14ac:dyDescent="0.3">
      <c r="A2370" s="47" t="s">
        <v>297</v>
      </c>
      <c r="B2370" s="47">
        <f t="shared" si="4810"/>
        <v>24</v>
      </c>
      <c r="C2370" s="47">
        <f t="shared" si="4805"/>
        <v>29</v>
      </c>
      <c r="E2370" s="47">
        <f t="shared" ref="E2370" si="4861">plan_id</f>
        <v>25</v>
      </c>
      <c r="F2370" s="47">
        <f t="shared" ca="1" si="4675"/>
        <v>2021</v>
      </c>
      <c r="G2370" s="47">
        <f t="shared" ref="G2370" ca="1" si="4862">VLOOKUP(INDIRECT(CHAR(39)&amp;$A2370&amp;CHAR(39)&amp;"!r2c"&amp;$C2370,0),variables,2,0)</f>
        <v>10945</v>
      </c>
      <c r="H2370" s="50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3">
      <c r="A2371" s="47" t="s">
        <v>297</v>
      </c>
      <c r="B2371" s="47">
        <f t="shared" si="4810"/>
        <v>24</v>
      </c>
      <c r="C2371" s="47">
        <f t="shared" si="4805"/>
        <v>30</v>
      </c>
      <c r="E2371" s="47">
        <f t="shared" ref="E2371" si="4863">plan_id</f>
        <v>25</v>
      </c>
      <c r="F2371" s="47">
        <f t="shared" ca="1" si="4675"/>
        <v>2021</v>
      </c>
      <c r="G2371" s="47">
        <f t="shared" ref="G2371" ca="1" si="4864">VLOOKUP(INDIRECT(CHAR(39)&amp;$A2371&amp;CHAR(39)&amp;"!r2c"&amp;$C2371,0),variables,2,0)</f>
        <v>10947</v>
      </c>
      <c r="H2371" s="50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</row>
    <row r="2372" spans="1:8" x14ac:dyDescent="0.3">
      <c r="A2372" s="47" t="s">
        <v>297</v>
      </c>
      <c r="B2372" s="47">
        <f t="shared" si="4810"/>
        <v>24</v>
      </c>
      <c r="C2372" s="47">
        <f t="shared" si="4805"/>
        <v>31</v>
      </c>
      <c r="E2372" s="47">
        <f t="shared" ref="E2372" si="4865">plan_id</f>
        <v>25</v>
      </c>
      <c r="F2372" s="47">
        <f t="shared" ca="1" si="4675"/>
        <v>2021</v>
      </c>
      <c r="G2372" s="47">
        <f t="shared" ref="G2372" ca="1" si="4866">VLOOKUP(INDIRECT(CHAR(39)&amp;$A2372&amp;CHAR(39)&amp;"!r2c"&amp;$C2372,0),variables,2,0)</f>
        <v>10948</v>
      </c>
      <c r="H2372" s="50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Yes</v>
      </c>
    </row>
    <row r="2373" spans="1:8" x14ac:dyDescent="0.3">
      <c r="A2373" s="47" t="s">
        <v>297</v>
      </c>
      <c r="B2373" s="47">
        <f t="shared" si="4810"/>
        <v>24</v>
      </c>
      <c r="C2373" s="47">
        <f t="shared" si="4805"/>
        <v>32</v>
      </c>
      <c r="E2373" s="47">
        <f t="shared" ref="E2373" si="4867">plan_id</f>
        <v>25</v>
      </c>
      <c r="F2373" s="47">
        <f t="shared" ca="1" si="4675"/>
        <v>2021</v>
      </c>
      <c r="G2373" s="47">
        <f t="shared" ref="G2373" ca="1" si="4868">VLOOKUP(INDIRECT(CHAR(39)&amp;$A2373&amp;CHAR(39)&amp;"!r2c"&amp;$C2373,0),variables,2,0)</f>
        <v>10949</v>
      </c>
      <c r="H2373" s="50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x14ac:dyDescent="0.3">
      <c r="A2374" s="47" t="s">
        <v>297</v>
      </c>
      <c r="B2374" s="47">
        <f t="shared" si="4810"/>
        <v>24</v>
      </c>
      <c r="C2374" s="47">
        <f t="shared" si="4805"/>
        <v>33</v>
      </c>
      <c r="E2374" s="47">
        <f t="shared" ref="E2374" si="4869">plan_id</f>
        <v>25</v>
      </c>
      <c r="F2374" s="47">
        <f t="shared" ca="1" si="4675"/>
        <v>2021</v>
      </c>
      <c r="G2374" s="47">
        <f t="shared" ref="G2374" ca="1" si="4870">VLOOKUP(INDIRECT(CHAR(39)&amp;$A2374&amp;CHAR(39)&amp;"!r2c"&amp;$C2374,0),variables,2,0)</f>
        <v>10951</v>
      </c>
      <c r="H2374" s="50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No</v>
      </c>
    </row>
    <row r="2375" spans="1:8" x14ac:dyDescent="0.3">
      <c r="A2375" s="47" t="s">
        <v>297</v>
      </c>
      <c r="B2375" s="47">
        <f t="shared" si="4810"/>
        <v>24</v>
      </c>
      <c r="C2375" s="47">
        <f t="shared" si="4805"/>
        <v>34</v>
      </c>
      <c r="E2375" s="47">
        <f t="shared" ref="E2375" si="4871">plan_id</f>
        <v>25</v>
      </c>
      <c r="F2375" s="47">
        <f t="shared" ca="1" si="4675"/>
        <v>2021</v>
      </c>
      <c r="G2375" s="47">
        <f t="shared" ref="G2375" ca="1" si="4872">VLOOKUP(INDIRECT(CHAR(39)&amp;$A2375&amp;CHAR(39)&amp;"!r2c"&amp;$C2375,0),variables,2,0)</f>
        <v>10950</v>
      </c>
      <c r="H2375" s="50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Yes</v>
      </c>
    </row>
    <row r="2376" spans="1:8" x14ac:dyDescent="0.3">
      <c r="A2376" s="47" t="s">
        <v>297</v>
      </c>
      <c r="B2376" s="47">
        <f t="shared" si="4810"/>
        <v>24</v>
      </c>
      <c r="C2376" s="47">
        <f t="shared" si="4805"/>
        <v>35</v>
      </c>
      <c r="E2376" s="47">
        <f t="shared" ref="E2376" si="4873">plan_id</f>
        <v>25</v>
      </c>
      <c r="F2376" s="47">
        <f t="shared" ca="1" si="4675"/>
        <v>2021</v>
      </c>
      <c r="G2376" s="47">
        <f t="shared" ref="G2376" ca="1" si="4874">VLOOKUP(INDIRECT(CHAR(39)&amp;$A2376&amp;CHAR(39)&amp;"!r2c"&amp;$C2376,0),variables,2,0)</f>
        <v>10954</v>
      </c>
      <c r="H2376" s="50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2.5000000000000001E-2</v>
      </c>
    </row>
    <row r="2377" spans="1:8" x14ac:dyDescent="0.3">
      <c r="A2377" s="47" t="s">
        <v>297</v>
      </c>
      <c r="B2377" s="47">
        <f t="shared" si="4810"/>
        <v>24</v>
      </c>
      <c r="C2377" s="47">
        <f t="shared" si="4805"/>
        <v>36</v>
      </c>
      <c r="E2377" s="47">
        <f t="shared" ref="E2377" si="4875">plan_id</f>
        <v>25</v>
      </c>
      <c r="F2377" s="47">
        <f t="shared" ca="1" si="4675"/>
        <v>2021</v>
      </c>
      <c r="G2377" s="47">
        <f t="shared" ref="G2377" ca="1" si="4876">VLOOKUP(INDIRECT(CHAR(39)&amp;$A2377&amp;CHAR(39)&amp;"!r2c"&amp;$C2377,0),variables,2,0)</f>
        <v>10955</v>
      </c>
      <c r="H2377" s="50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7.3800000000000004E-2</v>
      </c>
    </row>
    <row r="2378" spans="1:8" x14ac:dyDescent="0.3">
      <c r="A2378" s="47" t="s">
        <v>297</v>
      </c>
      <c r="B2378" s="47">
        <f t="shared" si="4810"/>
        <v>24</v>
      </c>
      <c r="C2378" s="47">
        <f t="shared" si="4805"/>
        <v>37</v>
      </c>
      <c r="E2378" s="47">
        <f t="shared" ref="E2378" si="4877">plan_id</f>
        <v>25</v>
      </c>
      <c r="F2378" s="47">
        <f t="shared" ca="1" si="4675"/>
        <v>2021</v>
      </c>
      <c r="G2378" s="47">
        <f t="shared" ref="G2378" ca="1" si="4878">VLOOKUP(INDIRECT(CHAR(39)&amp;$A2378&amp;CHAR(39)&amp;"!r2c"&amp;$C2378,0),variables,2,0)</f>
        <v>10956</v>
      </c>
      <c r="H2378" s="50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2.75E-2</v>
      </c>
    </row>
    <row r="2379" spans="1:8" x14ac:dyDescent="0.3">
      <c r="A2379" s="47" t="s">
        <v>297</v>
      </c>
      <c r="B2379" s="47">
        <f t="shared" si="4810"/>
        <v>24</v>
      </c>
      <c r="C2379" s="47">
        <f t="shared" si="4805"/>
        <v>38</v>
      </c>
      <c r="E2379" s="47">
        <f t="shared" ref="E2379" si="4879">plan_id</f>
        <v>25</v>
      </c>
      <c r="F2379" s="47">
        <f t="shared" ca="1" si="4675"/>
        <v>2021</v>
      </c>
      <c r="G2379" s="47">
        <f t="shared" ref="G2379" ca="1" si="4880">VLOOKUP(INDIRECT(CHAR(39)&amp;$A2379&amp;CHAR(39)&amp;"!r2c"&amp;$C2379,0),variables,2,0)</f>
        <v>10959</v>
      </c>
      <c r="H2379" s="50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2.75% - 7.75%</v>
      </c>
    </row>
    <row r="2380" spans="1:8" x14ac:dyDescent="0.3">
      <c r="A2380" s="47" t="s">
        <v>297</v>
      </c>
      <c r="B2380" s="47">
        <f t="shared" si="4810"/>
        <v>24</v>
      </c>
      <c r="C2380" s="47">
        <f t="shared" si="4805"/>
        <v>39</v>
      </c>
      <c r="E2380" s="47">
        <f t="shared" ref="E2380" si="4881">plan_id</f>
        <v>25</v>
      </c>
      <c r="F2380" s="47">
        <f t="shared" ca="1" si="4675"/>
        <v>2021</v>
      </c>
      <c r="G2380" s="47">
        <f t="shared" ref="G2380" ca="1" si="4882">VLOOKUP(INDIRECT(CHAR(39)&amp;$A2380&amp;CHAR(39)&amp;"!r2c"&amp;$C2380,0),variables,2,0)</f>
        <v>10962</v>
      </c>
      <c r="H2380" s="50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 no.102 &amp; 103</v>
      </c>
    </row>
    <row r="2381" spans="1:8" x14ac:dyDescent="0.3">
      <c r="A2381" s="47" t="s">
        <v>297</v>
      </c>
      <c r="B2381" s="47">
        <f t="shared" si="4810"/>
        <v>24</v>
      </c>
      <c r="C2381" s="47">
        <f t="shared" si="4805"/>
        <v>40</v>
      </c>
      <c r="E2381" s="47">
        <f t="shared" ref="E2381" si="4883">plan_id</f>
        <v>25</v>
      </c>
      <c r="F2381" s="47">
        <f t="shared" ca="1" si="4675"/>
        <v>2021</v>
      </c>
      <c r="G2381" s="47">
        <f t="shared" ref="G2381" ca="1" si="4884">VLOOKUP(INDIRECT(CHAR(39)&amp;$A2381&amp;CHAR(39)&amp;"!r2c"&amp;$C2381,0),variables,2,0)</f>
        <v>10964</v>
      </c>
      <c r="H2381" s="50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 no.106 &amp; 107</v>
      </c>
    </row>
    <row r="2382" spans="1:8" x14ac:dyDescent="0.3">
      <c r="A2382" s="47" t="s">
        <v>297</v>
      </c>
      <c r="B2382" s="47">
        <f t="shared" si="4810"/>
        <v>24</v>
      </c>
      <c r="C2382" s="47">
        <f t="shared" si="4805"/>
        <v>41</v>
      </c>
      <c r="E2382" s="47">
        <f t="shared" ref="E2382" si="4885">plan_id</f>
        <v>25</v>
      </c>
      <c r="F2382" s="47">
        <f t="shared" ca="1" si="4675"/>
        <v>2021</v>
      </c>
      <c r="G2382" s="47">
        <f t="shared" ref="G2382" ca="1" si="4886">VLOOKUP(INDIRECT(CHAR(39)&amp;$A2382&amp;CHAR(39)&amp;"!r2c"&amp;$C2382,0),variables,2,0)</f>
        <v>10967</v>
      </c>
      <c r="H2382" s="50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RP-2014 employee table</v>
      </c>
    </row>
    <row r="2383" spans="1:8" x14ac:dyDescent="0.3">
      <c r="A2383" s="47" t="s">
        <v>297</v>
      </c>
      <c r="B2383" s="47">
        <f t="shared" si="4810"/>
        <v>24</v>
      </c>
      <c r="C2383" s="47">
        <f t="shared" si="4805"/>
        <v>42</v>
      </c>
      <c r="E2383" s="47">
        <f t="shared" ref="E2383" si="4887">plan_id</f>
        <v>25</v>
      </c>
      <c r="F2383" s="47">
        <f t="shared" ca="1" si="4675"/>
        <v>2021</v>
      </c>
      <c r="G2383" s="47">
        <f t="shared" ref="G2383" ca="1" si="4888">VLOOKUP(INDIRECT(CHAR(39)&amp;$A2383&amp;CHAR(39)&amp;"!r2c"&amp;$C2383,0),variables,2,0)</f>
        <v>10968</v>
      </c>
      <c r="H2383" s="50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2014</v>
      </c>
    </row>
    <row r="2384" spans="1:8" x14ac:dyDescent="0.3">
      <c r="A2384" s="47" t="s">
        <v>297</v>
      </c>
      <c r="B2384" s="47">
        <f t="shared" si="4810"/>
        <v>24</v>
      </c>
      <c r="C2384" s="47">
        <f t="shared" si="4805"/>
        <v>43</v>
      </c>
      <c r="E2384" s="47">
        <f t="shared" ref="E2384" si="4889">plan_id</f>
        <v>25</v>
      </c>
      <c r="F2384" s="47">
        <f t="shared" ca="1" si="4675"/>
        <v>2021</v>
      </c>
      <c r="G2384" s="47">
        <f t="shared" ref="G2384" ca="1" si="4890">VLOOKUP(INDIRECT(CHAR(39)&amp;$A2384&amp;CHAR(39)&amp;"!r2c"&amp;$C2384,0),variables,2,0)</f>
        <v>10969</v>
      </c>
      <c r="H2384" s="50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Rolled back to 2006 and MP-2017</v>
      </c>
    </row>
    <row r="2385" spans="1:8" x14ac:dyDescent="0.3">
      <c r="A2385" s="47" t="s">
        <v>297</v>
      </c>
      <c r="B2385" s="47">
        <f t="shared" si="4810"/>
        <v>24</v>
      </c>
      <c r="C2385" s="47">
        <f t="shared" si="4805"/>
        <v>44</v>
      </c>
      <c r="E2385" s="47">
        <f t="shared" ref="E2385" si="4891">plan_id</f>
        <v>25</v>
      </c>
      <c r="F2385" s="47">
        <f t="shared" ca="1" si="4675"/>
        <v>2021</v>
      </c>
      <c r="G2385" s="47">
        <f t="shared" ref="G2385" ca="1" si="4892">VLOOKUP(INDIRECT(CHAR(39)&amp;$A2385&amp;CHAR(39)&amp;"!r2c"&amp;$C2385,0),variables,2,0)</f>
        <v>10970</v>
      </c>
      <c r="H2385" s="50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3">
      <c r="A2386" s="47" t="s">
        <v>297</v>
      </c>
      <c r="B2386" s="47">
        <f t="shared" si="4810"/>
        <v>24</v>
      </c>
      <c r="C2386" s="47">
        <f t="shared" si="4805"/>
        <v>45</v>
      </c>
      <c r="E2386" s="47">
        <f t="shared" ref="E2386" si="4893">plan_id</f>
        <v>25</v>
      </c>
      <c r="F2386" s="47">
        <f t="shared" ca="1" si="4675"/>
        <v>2021</v>
      </c>
      <c r="G2386" s="47">
        <f t="shared" ref="G2386" ca="1" si="4894">VLOOKUP(INDIRECT(CHAR(39)&amp;$A2386&amp;CHAR(39)&amp;"!r2c"&amp;$C2386,0),variables,2,0)</f>
        <v>10971</v>
      </c>
      <c r="H2386" s="50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x14ac:dyDescent="0.3">
      <c r="A2387" s="47" t="s">
        <v>297</v>
      </c>
      <c r="B2387" s="47">
        <f t="shared" si="4810"/>
        <v>24</v>
      </c>
      <c r="C2387" s="47">
        <f t="shared" si="4805"/>
        <v>46</v>
      </c>
      <c r="E2387" s="47">
        <f t="shared" ref="E2387" si="4895">plan_id</f>
        <v>25</v>
      </c>
      <c r="F2387" s="47">
        <f t="shared" ca="1" si="4675"/>
        <v>2021</v>
      </c>
      <c r="G2387" s="47">
        <f t="shared" ref="G2387" ca="1" si="4896">VLOOKUP(INDIRECT(CHAR(39)&amp;$A2387&amp;CHAR(39)&amp;"!r2c"&amp;$C2387,0),variables,2,0)</f>
        <v>10972</v>
      </c>
      <c r="H2387" s="50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Percentage of Pay, Closed</v>
      </c>
    </row>
    <row r="2388" spans="1:8" x14ac:dyDescent="0.3">
      <c r="A2388" s="47" t="s">
        <v>297</v>
      </c>
      <c r="B2388" s="47">
        <f t="shared" si="4810"/>
        <v>24</v>
      </c>
      <c r="C2388" s="47">
        <f t="shared" si="4805"/>
        <v>47</v>
      </c>
      <c r="E2388" s="47">
        <f t="shared" ref="E2388" si="4897">plan_id</f>
        <v>25</v>
      </c>
      <c r="F2388" s="47">
        <f t="shared" ca="1" si="4675"/>
        <v>2021</v>
      </c>
      <c r="G2388" s="47">
        <f t="shared" ref="G2388" ca="1" si="4898">VLOOKUP(INDIRECT(CHAR(39)&amp;$A2388&amp;CHAR(39)&amp;"!r2c"&amp;$C2388,0),variables,2,0)</f>
        <v>10973</v>
      </c>
      <c r="H2388" s="50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25 years</v>
      </c>
    </row>
    <row r="2389" spans="1:8" x14ac:dyDescent="0.3">
      <c r="A2389" s="47" t="s">
        <v>297</v>
      </c>
      <c r="B2389" s="47">
        <f t="shared" si="4810"/>
        <v>24</v>
      </c>
      <c r="C2389" s="47">
        <f t="shared" si="4805"/>
        <v>48</v>
      </c>
      <c r="E2389" s="47">
        <f t="shared" ref="E2389" si="4899">plan_id</f>
        <v>25</v>
      </c>
      <c r="F2389" s="47">
        <f t="shared" ca="1" si="4675"/>
        <v>2021</v>
      </c>
      <c r="G2389" s="47">
        <f t="shared" ref="G2389" ca="1" si="4900">VLOOKUP(INDIRECT(CHAR(39)&amp;$A2389&amp;CHAR(39)&amp;"!r2c"&amp;$C2389,0),variables,2,0)</f>
        <v>10975</v>
      </c>
      <c r="H2389" s="50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EAN</v>
      </c>
    </row>
    <row r="2390" spans="1:8" x14ac:dyDescent="0.3">
      <c r="A2390" s="47" t="s">
        <v>297</v>
      </c>
      <c r="B2390" s="47">
        <f t="shared" si="4810"/>
        <v>24</v>
      </c>
      <c r="C2390" s="47">
        <f t="shared" si="4805"/>
        <v>49</v>
      </c>
      <c r="E2390" s="47">
        <f t="shared" ref="E2390" si="4901">plan_id</f>
        <v>25</v>
      </c>
      <c r="F2390" s="47">
        <f t="shared" ca="1" si="4675"/>
        <v>2021</v>
      </c>
      <c r="G2390" s="47">
        <f t="shared" ref="G2390" ca="1" si="4902">VLOOKUP(INDIRECT(CHAR(39)&amp;$A2390&amp;CHAR(39)&amp;"!r2c"&amp;$C2390,0),variables,2,0)</f>
        <v>10976</v>
      </c>
      <c r="H2390" s="50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7.3800000000000004E-2</v>
      </c>
    </row>
    <row r="2391" spans="1:8" x14ac:dyDescent="0.3">
      <c r="A2391" s="47" t="s">
        <v>297</v>
      </c>
      <c r="B2391" s="47">
        <f t="shared" si="4810"/>
        <v>24</v>
      </c>
      <c r="C2391" s="47">
        <f t="shared" si="4805"/>
        <v>50</v>
      </c>
      <c r="E2391" s="47">
        <f t="shared" ref="E2391" si="4903">plan_id</f>
        <v>25</v>
      </c>
      <c r="F2391" s="47">
        <f t="shared" ca="1" si="4675"/>
        <v>2021</v>
      </c>
      <c r="G2391" s="47">
        <f t="shared" ref="G2391" ca="1" si="4904">VLOOKUP(INDIRECT(CHAR(39)&amp;$A2391&amp;CHAR(39)&amp;"!r2c"&amp;$C2391,0),variables,2,0)</f>
        <v>10977</v>
      </c>
      <c r="H2391" s="50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x14ac:dyDescent="0.3">
      <c r="A2392" s="47" t="s">
        <v>297</v>
      </c>
      <c r="B2392" s="47">
        <f t="shared" si="4810"/>
        <v>24</v>
      </c>
      <c r="C2392" s="47">
        <f t="shared" si="4805"/>
        <v>51</v>
      </c>
      <c r="E2392" s="47">
        <f t="shared" ref="E2392" si="4905">plan_id</f>
        <v>25</v>
      </c>
      <c r="F2392" s="47">
        <f t="shared" ca="1" si="4675"/>
        <v>2021</v>
      </c>
      <c r="G2392" s="47">
        <f t="shared" ref="G2392" ca="1" si="4906">VLOOKUP(INDIRECT(CHAR(39)&amp;$A2392&amp;CHAR(39)&amp;"!r2c"&amp;$C2392,0),variables,2,0)</f>
        <v>10978</v>
      </c>
      <c r="H2392" s="50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7.3800000000000004E-2</v>
      </c>
    </row>
    <row r="2393" spans="1:8" x14ac:dyDescent="0.3">
      <c r="A2393" s="47" t="s">
        <v>297</v>
      </c>
      <c r="B2393" s="47">
        <f t="shared" si="4810"/>
        <v>24</v>
      </c>
      <c r="C2393" s="47">
        <f t="shared" si="4805"/>
        <v>52</v>
      </c>
      <c r="E2393" s="47">
        <f t="shared" ref="E2393" si="4907">plan_id</f>
        <v>25</v>
      </c>
      <c r="F2393" s="47">
        <f t="shared" ca="1" si="4675"/>
        <v>2021</v>
      </c>
      <c r="G2393" s="47">
        <f t="shared" ref="G2393" ca="1" si="4908">VLOOKUP(INDIRECT(CHAR(39)&amp;$A2393&amp;CHAR(39)&amp;"!r2c"&amp;$C2393,0),variables,2,0)</f>
        <v>10979</v>
      </c>
      <c r="H2393" s="50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 Years</v>
      </c>
    </row>
    <row r="2394" spans="1:8" x14ac:dyDescent="0.3">
      <c r="A2394" s="47" t="s">
        <v>297</v>
      </c>
      <c r="B2394" s="47">
        <f t="shared" si="4810"/>
        <v>24</v>
      </c>
      <c r="C2394" s="47">
        <f t="shared" si="4805"/>
        <v>53</v>
      </c>
      <c r="E2394" s="47">
        <f t="shared" ref="E2394" si="4909">plan_id</f>
        <v>25</v>
      </c>
      <c r="F2394" s="47">
        <f t="shared" ca="1" si="4675"/>
        <v>2021</v>
      </c>
      <c r="G2394" s="47">
        <f t="shared" ref="G2394" ca="1" si="4910">VLOOKUP(INDIRECT(CHAR(39)&amp;$A2394&amp;CHAR(39)&amp;"!r2c"&amp;$C2394,0),variables,2,0)</f>
        <v>10980</v>
      </c>
      <c r="H2394" s="50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0.11600000000000001</v>
      </c>
    </row>
    <row r="2395" spans="1:8" x14ac:dyDescent="0.3">
      <c r="A2395" s="47" t="s">
        <v>297</v>
      </c>
      <c r="B2395" s="47">
        <f t="shared" si="4810"/>
        <v>24</v>
      </c>
      <c r="C2395" s="47">
        <f t="shared" si="4805"/>
        <v>54</v>
      </c>
      <c r="E2395" s="47">
        <f t="shared" ref="E2395" si="4911">plan_id</f>
        <v>25</v>
      </c>
      <c r="F2395" s="47">
        <f t="shared" ca="1" si="4675"/>
        <v>2021</v>
      </c>
      <c r="G2395" s="47">
        <f t="shared" ref="G2395" ca="1" si="4912">VLOOKUP(INDIRECT(CHAR(39)&amp;$A2395&amp;CHAR(39)&amp;"!r2c"&amp;$C2395,0),variables,2,0)</f>
        <v>10981</v>
      </c>
      <c r="H2395" s="50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0.3</v>
      </c>
    </row>
    <row r="2396" spans="1:8" x14ac:dyDescent="0.3">
      <c r="A2396" s="47" t="s">
        <v>297</v>
      </c>
      <c r="B2396" s="47">
        <f t="shared" si="4810"/>
        <v>24</v>
      </c>
      <c r="C2396" s="47">
        <f t="shared" si="4805"/>
        <v>55</v>
      </c>
      <c r="E2396" s="47">
        <f t="shared" ref="E2396" si="4913">plan_id</f>
        <v>25</v>
      </c>
      <c r="F2396" s="47">
        <f t="shared" ca="1" si="4675"/>
        <v>2021</v>
      </c>
      <c r="G2396" s="47">
        <f t="shared" ref="G2396" ca="1" si="4914">VLOOKUP(INDIRECT(CHAR(39)&amp;$A2396&amp;CHAR(39)&amp;"!r2c"&amp;$C2396,0),variables,2,0)</f>
        <v>10706</v>
      </c>
      <c r="H2396" s="50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6.9104990476657384E-4</v>
      </c>
    </row>
    <row r="2397" spans="1:8" x14ac:dyDescent="0.3">
      <c r="A2397" s="47" t="s">
        <v>297</v>
      </c>
      <c r="B2397" s="47">
        <f t="shared" si="4810"/>
        <v>24</v>
      </c>
      <c r="C2397" s="47">
        <f t="shared" si="4805"/>
        <v>56</v>
      </c>
      <c r="E2397" s="47">
        <f t="shared" ref="E2397" si="4915">plan_id</f>
        <v>25</v>
      </c>
      <c r="F2397" s="47">
        <f t="shared" ca="1" si="4675"/>
        <v>2021</v>
      </c>
      <c r="G2397" s="47">
        <f t="shared" ref="G2397" ca="1" si="4916">VLOOKUP(INDIRECT(CHAR(39)&amp;$A2397&amp;CHAR(39)&amp;"!r2c"&amp;$C2397,0),variables,2,0)</f>
        <v>10983</v>
      </c>
      <c r="H2397" s="50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Yes</v>
      </c>
    </row>
    <row r="2398" spans="1:8" x14ac:dyDescent="0.3">
      <c r="A2398" s="47" t="s">
        <v>297</v>
      </c>
      <c r="B2398" s="47">
        <f t="shared" si="4810"/>
        <v>24</v>
      </c>
      <c r="C2398" s="47">
        <f t="shared" si="4805"/>
        <v>57</v>
      </c>
      <c r="E2398" s="47">
        <f t="shared" ref="E2398" si="4917">plan_id</f>
        <v>25</v>
      </c>
      <c r="F2398" s="47">
        <f t="shared" ca="1" si="4675"/>
        <v>2021</v>
      </c>
      <c r="G2398" s="47">
        <f t="shared" ref="G2398" ca="1" si="4918">VLOOKUP(INDIRECT(CHAR(39)&amp;$A2398&amp;CHAR(39)&amp;"!r2c"&amp;$C2398,0),variables,2,0)</f>
        <v>10989</v>
      </c>
      <c r="H2398" s="50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10466709000</v>
      </c>
    </row>
    <row r="2399" spans="1:8" x14ac:dyDescent="0.3">
      <c r="A2399" s="47" t="s">
        <v>297</v>
      </c>
      <c r="B2399" s="47">
        <f t="shared" si="4810"/>
        <v>24</v>
      </c>
      <c r="C2399" s="47">
        <f t="shared" si="4805"/>
        <v>58</v>
      </c>
      <c r="E2399" s="47">
        <f t="shared" ref="E2399" si="4919">plan_id</f>
        <v>25</v>
      </c>
      <c r="F2399" s="47">
        <f t="shared" ca="1" si="4675"/>
        <v>2021</v>
      </c>
      <c r="G2399" s="47">
        <f t="shared" ref="G2399" ca="1" si="4920">VLOOKUP(INDIRECT(CHAR(39)&amp;$A2399&amp;CHAR(39)&amp;"!r2c"&amp;$C2399,0),variables,2,0)</f>
        <v>10990</v>
      </c>
      <c r="H2399" s="50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15419975000</v>
      </c>
    </row>
    <row r="2400" spans="1:8" x14ac:dyDescent="0.3">
      <c r="A2400" s="47" t="s">
        <v>297</v>
      </c>
      <c r="B2400" s="47">
        <f t="shared" si="4810"/>
        <v>24</v>
      </c>
      <c r="C2400" s="47">
        <f t="shared" si="4805"/>
        <v>59</v>
      </c>
      <c r="E2400" s="47">
        <f t="shared" ref="E2400" si="4921">plan_id</f>
        <v>25</v>
      </c>
      <c r="F2400" s="47">
        <f t="shared" ca="1" si="4675"/>
        <v>2021</v>
      </c>
      <c r="G2400" s="47">
        <f t="shared" ref="G2400" ca="1" si="4922">VLOOKUP(INDIRECT(CHAR(39)&amp;$A2400&amp;CHAR(39)&amp;"!r2c"&amp;$C2400,0),variables,2,0)</f>
        <v>10991</v>
      </c>
      <c r="H2400" s="50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4953266000</v>
      </c>
    </row>
    <row r="2401" spans="1:8" x14ac:dyDescent="0.3">
      <c r="A2401" s="47" t="s">
        <v>297</v>
      </c>
      <c r="B2401" s="47">
        <f t="shared" si="4810"/>
        <v>24</v>
      </c>
      <c r="C2401" s="47">
        <f t="shared" si="4805"/>
        <v>60</v>
      </c>
      <c r="E2401" s="47">
        <f t="shared" ref="E2401" si="4923">plan_id</f>
        <v>25</v>
      </c>
      <c r="F2401" s="47">
        <f t="shared" ca="1" si="4675"/>
        <v>2021</v>
      </c>
      <c r="G2401" s="47">
        <f t="shared" ref="G2401" ca="1" si="4924">VLOOKUP(INDIRECT(CHAR(39)&amp;$A2401&amp;CHAR(39)&amp;"!r2c"&amp;$C2401,0),variables,2,0)</f>
        <v>10992</v>
      </c>
      <c r="H2401" s="50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0.67900000000000005</v>
      </c>
    </row>
    <row r="2402" spans="1:8" x14ac:dyDescent="0.3">
      <c r="A2402" s="47" t="s">
        <v>297</v>
      </c>
      <c r="B2402" s="47">
        <f t="shared" si="4810"/>
        <v>24</v>
      </c>
      <c r="C2402" s="47">
        <f t="shared" si="4805"/>
        <v>61</v>
      </c>
      <c r="E2402" s="47">
        <f t="shared" ref="E2402" si="4925">plan_id</f>
        <v>25</v>
      </c>
      <c r="F2402" s="47">
        <f t="shared" ca="1" si="4675"/>
        <v>2021</v>
      </c>
      <c r="G2402" s="47">
        <f t="shared" ref="G2402" ca="1" si="4926">VLOOKUP(INDIRECT(CHAR(39)&amp;$A2402&amp;CHAR(39)&amp;"!r2c"&amp;$C2402,0),variables,2,0)</f>
        <v>10993</v>
      </c>
      <c r="H2402" s="50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930061000</v>
      </c>
    </row>
    <row r="2403" spans="1:8" x14ac:dyDescent="0.3">
      <c r="A2403" s="47" t="s">
        <v>297</v>
      </c>
      <c r="B2403" s="47">
        <f t="shared" si="4810"/>
        <v>24</v>
      </c>
      <c r="C2403" s="47">
        <f t="shared" si="4805"/>
        <v>62</v>
      </c>
      <c r="E2403" s="47">
        <f t="shared" ref="E2403" si="4927">plan_id</f>
        <v>25</v>
      </c>
      <c r="F2403" s="47">
        <f t="shared" ca="1" si="4675"/>
        <v>2021</v>
      </c>
      <c r="G2403" s="47">
        <f t="shared" ref="G2403" ca="1" si="4928">VLOOKUP(INDIRECT(CHAR(39)&amp;$A2403&amp;CHAR(39)&amp;"!r2c"&amp;$C2403,0),variables,2,0)</f>
        <v>10801</v>
      </c>
      <c r="H2403" s="50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-395585000</v>
      </c>
    </row>
    <row r="2404" spans="1:8" x14ac:dyDescent="0.3">
      <c r="A2404" s="47" t="s">
        <v>297</v>
      </c>
      <c r="B2404" s="47">
        <f t="shared" si="4810"/>
        <v>24</v>
      </c>
      <c r="C2404" s="47">
        <f t="shared" si="4805"/>
        <v>63</v>
      </c>
      <c r="E2404" s="47">
        <f t="shared" ref="E2404" si="4929">plan_id</f>
        <v>25</v>
      </c>
      <c r="F2404" s="47">
        <f t="shared" ca="1" si="4675"/>
        <v>2021</v>
      </c>
      <c r="G2404" s="47">
        <f t="shared" ref="G2404" ca="1" si="4930">VLOOKUP(INDIRECT(CHAR(39)&amp;$A2404&amp;CHAR(39)&amp;"!r2c"&amp;$C2404,0),variables,2,0)</f>
        <v>10802</v>
      </c>
      <c r="H2404" s="50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7211000</v>
      </c>
    </row>
    <row r="2405" spans="1:8" x14ac:dyDescent="0.3">
      <c r="A2405" s="47" t="s">
        <v>297</v>
      </c>
      <c r="B2405" s="47">
        <f t="shared" si="4810"/>
        <v>24</v>
      </c>
      <c r="C2405" s="47">
        <f t="shared" si="4805"/>
        <v>64</v>
      </c>
      <c r="E2405" s="47">
        <f t="shared" ref="E2405" si="4931">plan_id</f>
        <v>25</v>
      </c>
      <c r="F2405" s="47">
        <f t="shared" ca="1" si="4675"/>
        <v>2021</v>
      </c>
      <c r="G2405" s="47">
        <f t="shared" ref="G2405" ca="1" si="4932">VLOOKUP(INDIRECT(CHAR(39)&amp;$A2405&amp;CHAR(39)&amp;"!r2c"&amp;$C2405,0),variables,2,0)</f>
        <v>10803</v>
      </c>
      <c r="H2405" s="50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3">
      <c r="A2406" s="47" t="s">
        <v>297</v>
      </c>
      <c r="B2406" s="47">
        <f t="shared" si="4810"/>
        <v>24</v>
      </c>
      <c r="C2406" s="47">
        <f t="shared" si="4805"/>
        <v>65</v>
      </c>
      <c r="E2406" s="47">
        <f t="shared" ref="E2406" si="4933">plan_id</f>
        <v>25</v>
      </c>
      <c r="F2406" s="47">
        <f t="shared" ca="1" si="4675"/>
        <v>2021</v>
      </c>
      <c r="G2406" s="47">
        <f t="shared" ref="G2406" ca="1" si="4934">VLOOKUP(INDIRECT(CHAR(39)&amp;$A2406&amp;CHAR(39)&amp;"!r2c"&amp;$C2406,0),variables,2,0)</f>
        <v>10804</v>
      </c>
      <c r="H2406" s="50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3">
      <c r="A2407" s="47" t="s">
        <v>297</v>
      </c>
      <c r="B2407" s="47">
        <f t="shared" si="4810"/>
        <v>24</v>
      </c>
      <c r="C2407" s="47">
        <f t="shared" ref="C2407:C2434" si="4935">C2316</f>
        <v>66</v>
      </c>
      <c r="E2407" s="47">
        <f t="shared" ref="E2407" si="4936">plan_id</f>
        <v>25</v>
      </c>
      <c r="F2407" s="47">
        <f t="shared" ca="1" si="4675"/>
        <v>2021</v>
      </c>
      <c r="G2407" s="47">
        <f t="shared" ref="G2407" ca="1" si="4937">VLOOKUP(INDIRECT(CHAR(39)&amp;$A2407&amp;CHAR(39)&amp;"!r2c"&amp;$C2407,0),variables,2,0)</f>
        <v>10805</v>
      </c>
      <c r="H2407" s="50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3">
      <c r="A2408" s="47" t="s">
        <v>297</v>
      </c>
      <c r="B2408" s="47">
        <f t="shared" si="4810"/>
        <v>24</v>
      </c>
      <c r="C2408" s="47">
        <f t="shared" si="4935"/>
        <v>67</v>
      </c>
      <c r="E2408" s="47">
        <f t="shared" ref="E2408" si="4938">plan_id</f>
        <v>25</v>
      </c>
      <c r="F2408" s="47">
        <f t="shared" ca="1" si="4675"/>
        <v>2021</v>
      </c>
      <c r="G2408" s="47">
        <f t="shared" ref="G2408" ca="1" si="4939">VLOOKUP(INDIRECT(CHAR(39)&amp;$A2408&amp;CHAR(39)&amp;"!r2c"&amp;$C2408,0),variables,2,0)</f>
        <v>10806</v>
      </c>
      <c r="H2408" s="50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-6650000</v>
      </c>
    </row>
    <row r="2409" spans="1:8" x14ac:dyDescent="0.3">
      <c r="A2409" s="47" t="s">
        <v>297</v>
      </c>
      <c r="B2409" s="47">
        <f t="shared" ref="B2409:B2434" si="4940">B2408</f>
        <v>24</v>
      </c>
      <c r="C2409" s="47">
        <f t="shared" si="4935"/>
        <v>68</v>
      </c>
      <c r="E2409" s="47">
        <f t="shared" ref="E2409" si="4941">plan_id</f>
        <v>25</v>
      </c>
      <c r="F2409" s="47">
        <f t="shared" ca="1" si="4675"/>
        <v>2021</v>
      </c>
      <c r="G2409" s="47">
        <f t="shared" ref="G2409" ca="1" si="4942">VLOOKUP(INDIRECT(CHAR(39)&amp;$A2409&amp;CHAR(39)&amp;"!r2c"&amp;$C2409,0),variables,2,0)</f>
        <v>10807</v>
      </c>
      <c r="H2409" s="50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-14401000</v>
      </c>
    </row>
    <row r="2410" spans="1:8" x14ac:dyDescent="0.3">
      <c r="A2410" s="47" t="s">
        <v>297</v>
      </c>
      <c r="B2410" s="47">
        <f t="shared" si="4940"/>
        <v>24</v>
      </c>
      <c r="C2410" s="47">
        <f t="shared" si="4935"/>
        <v>69</v>
      </c>
      <c r="E2410" s="47">
        <f t="shared" ref="E2410" si="4943">plan_id</f>
        <v>25</v>
      </c>
      <c r="F2410" s="47">
        <f t="shared" ca="1" si="4675"/>
        <v>2021</v>
      </c>
      <c r="G2410" s="47">
        <f t="shared" ref="G2410" ca="1" si="4944">VLOOKUP(INDIRECT(CHAR(39)&amp;$A2410&amp;CHAR(39)&amp;"!r2c"&amp;$C2410,0),variables,2,0)</f>
        <v>10808</v>
      </c>
      <c r="H2410" s="50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1576000</v>
      </c>
    </row>
    <row r="2411" spans="1:8" x14ac:dyDescent="0.3">
      <c r="A2411" s="47" t="s">
        <v>297</v>
      </c>
      <c r="B2411" s="47">
        <f t="shared" si="4940"/>
        <v>24</v>
      </c>
      <c r="C2411" s="47">
        <f t="shared" si="4935"/>
        <v>70</v>
      </c>
      <c r="E2411" s="47">
        <f t="shared" ref="E2411" si="4945">plan_id</f>
        <v>25</v>
      </c>
      <c r="F2411" s="47">
        <f t="shared" ca="1" si="4675"/>
        <v>2021</v>
      </c>
      <c r="G2411" s="47">
        <f t="shared" ref="G2411" ca="1" si="4946">VLOOKUP(INDIRECT(CHAR(39)&amp;$A2411&amp;CHAR(39)&amp;"!r2c"&amp;$C2411,0),variables,2,0)</f>
        <v>10809</v>
      </c>
      <c r="H2411" s="50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3">
      <c r="A2412" s="47" t="s">
        <v>297</v>
      </c>
      <c r="B2412" s="47">
        <f t="shared" si="4940"/>
        <v>24</v>
      </c>
      <c r="C2412" s="47">
        <f t="shared" si="4935"/>
        <v>71</v>
      </c>
      <c r="E2412" s="47">
        <f t="shared" ref="E2412" si="4947">plan_id</f>
        <v>25</v>
      </c>
      <c r="F2412" s="47">
        <f t="shared" ca="1" si="4675"/>
        <v>2021</v>
      </c>
      <c r="G2412" s="47">
        <f t="shared" ref="G2412" ca="1" si="4948">VLOOKUP(INDIRECT(CHAR(39)&amp;$A2412&amp;CHAR(39)&amp;"!r2c"&amp;$C2412,0),variables,2,0)</f>
        <v>10810</v>
      </c>
      <c r="H2412" s="50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0</v>
      </c>
    </row>
    <row r="2413" spans="1:8" x14ac:dyDescent="0.3">
      <c r="A2413" s="47" t="s">
        <v>297</v>
      </c>
      <c r="B2413" s="47">
        <f t="shared" si="4940"/>
        <v>24</v>
      </c>
      <c r="C2413" s="47">
        <f t="shared" si="4935"/>
        <v>72</v>
      </c>
      <c r="E2413" s="47">
        <f t="shared" ref="E2413" si="4949">plan_id</f>
        <v>25</v>
      </c>
      <c r="F2413" s="47">
        <f t="shared" ca="1" si="4675"/>
        <v>2021</v>
      </c>
      <c r="G2413" s="47">
        <f t="shared" ref="G2413" ca="1" si="4950">VLOOKUP(INDIRECT(CHAR(39)&amp;$A2413&amp;CHAR(39)&amp;"!r2c"&amp;$C2413,0),variables,2,0)</f>
        <v>10811</v>
      </c>
      <c r="H2413" s="50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3">
      <c r="A2414" s="47" t="s">
        <v>297</v>
      </c>
      <c r="B2414" s="47">
        <f t="shared" si="4940"/>
        <v>24</v>
      </c>
      <c r="C2414" s="47">
        <f t="shared" si="4935"/>
        <v>73</v>
      </c>
      <c r="E2414" s="47">
        <f t="shared" ref="E2414" si="4951">plan_id</f>
        <v>25</v>
      </c>
      <c r="F2414" s="47">
        <f t="shared" ca="1" si="4675"/>
        <v>2021</v>
      </c>
      <c r="G2414" s="47">
        <f t="shared" ref="G2414" ca="1" si="4952">VLOOKUP(INDIRECT(CHAR(39)&amp;$A2414&amp;CHAR(39)&amp;"!r2c"&amp;$C2414,0),variables,2,0)</f>
        <v>10812</v>
      </c>
      <c r="H2414" s="50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3">
      <c r="A2415" s="47" t="s">
        <v>297</v>
      </c>
      <c r="B2415" s="47">
        <f t="shared" si="4940"/>
        <v>24</v>
      </c>
      <c r="C2415" s="47">
        <f t="shared" si="4935"/>
        <v>74</v>
      </c>
      <c r="E2415" s="47">
        <f t="shared" ref="E2415" si="4953">plan_id</f>
        <v>25</v>
      </c>
      <c r="F2415" s="47">
        <f t="shared" ca="1" si="4675"/>
        <v>2021</v>
      </c>
      <c r="G2415" s="47">
        <f t="shared" ref="G2415" ca="1" si="4954">VLOOKUP(INDIRECT(CHAR(39)&amp;$A2415&amp;CHAR(39)&amp;"!r2c"&amp;$C2415,0),variables,2,0)</f>
        <v>10813</v>
      </c>
      <c r="H2415" s="50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3">
      <c r="A2416" s="47" t="s">
        <v>297</v>
      </c>
      <c r="B2416" s="47">
        <f t="shared" si="4940"/>
        <v>24</v>
      </c>
      <c r="C2416" s="47">
        <f t="shared" si="4935"/>
        <v>75</v>
      </c>
      <c r="E2416" s="47">
        <f t="shared" ref="E2416" si="4955">plan_id</f>
        <v>25</v>
      </c>
      <c r="F2416" s="47">
        <f t="shared" ca="1" si="4675"/>
        <v>2021</v>
      </c>
      <c r="G2416" s="47">
        <f t="shared" ref="G2416" ca="1" si="4956">VLOOKUP(INDIRECT(CHAR(39)&amp;$A2416&amp;CHAR(39)&amp;"!r2c"&amp;$C2416,0),variables,2,0)</f>
        <v>10814</v>
      </c>
      <c r="H2416" s="50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x14ac:dyDescent="0.3">
      <c r="A2417" s="47" t="s">
        <v>297</v>
      </c>
      <c r="B2417" s="47">
        <f t="shared" si="4940"/>
        <v>24</v>
      </c>
      <c r="C2417" s="47">
        <f t="shared" si="4935"/>
        <v>76</v>
      </c>
      <c r="E2417" s="47">
        <f t="shared" ref="E2417" si="4957">plan_id</f>
        <v>25</v>
      </c>
      <c r="F2417" s="47">
        <f t="shared" ca="1" si="4675"/>
        <v>2021</v>
      </c>
      <c r="G2417" s="47">
        <f t="shared" ref="G2417" ca="1" si="4958">VLOOKUP(INDIRECT(CHAR(39)&amp;$A2417&amp;CHAR(39)&amp;"!r2c"&amp;$C2417,0),variables,2,0)</f>
        <v>10815</v>
      </c>
      <c r="H2417" s="50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7963000</v>
      </c>
    </row>
    <row r="2418" spans="1:8" x14ac:dyDescent="0.3">
      <c r="A2418" s="47" t="s">
        <v>297</v>
      </c>
      <c r="B2418" s="47">
        <f t="shared" si="4940"/>
        <v>24</v>
      </c>
      <c r="C2418" s="47">
        <f t="shared" si="4935"/>
        <v>77</v>
      </c>
      <c r="E2418" s="47">
        <f t="shared" ref="E2418" si="4959">plan_id</f>
        <v>25</v>
      </c>
      <c r="F2418" s="47">
        <f t="shared" ca="1" si="4675"/>
        <v>2021</v>
      </c>
      <c r="G2418" s="47">
        <f t="shared" ref="G2418" ca="1" si="4960">VLOOKUP(INDIRECT(CHAR(39)&amp;$A2418&amp;CHAR(39)&amp;"!r2c"&amp;$C2418,0),variables,2,0)</f>
        <v>10816</v>
      </c>
      <c r="H2418" s="50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17126000</v>
      </c>
    </row>
    <row r="2419" spans="1:8" x14ac:dyDescent="0.3">
      <c r="A2419" s="47" t="s">
        <v>297</v>
      </c>
      <c r="B2419" s="47">
        <f t="shared" si="4940"/>
        <v>24</v>
      </c>
      <c r="C2419" s="47">
        <f t="shared" si="4935"/>
        <v>78</v>
      </c>
      <c r="E2419" s="47">
        <f t="shared" ref="E2419" si="4961">plan_id</f>
        <v>25</v>
      </c>
      <c r="F2419" s="47">
        <f t="shared" ca="1" si="4675"/>
        <v>2021</v>
      </c>
      <c r="G2419" s="47">
        <f t="shared" ref="G2419" ca="1" si="4962">VLOOKUP(INDIRECT(CHAR(39)&amp;$A2419&amp;CHAR(39)&amp;"!r2c"&amp;$C2419,0),variables,2,0)</f>
        <v>10817</v>
      </c>
      <c r="H2419" s="50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3">
      <c r="A2420" s="47" t="s">
        <v>297</v>
      </c>
      <c r="B2420" s="47">
        <f t="shared" si="4940"/>
        <v>24</v>
      </c>
      <c r="C2420" s="47">
        <f t="shared" si="4935"/>
        <v>79</v>
      </c>
      <c r="E2420" s="47">
        <f t="shared" ref="E2420" si="4963">plan_id</f>
        <v>25</v>
      </c>
      <c r="F2420" s="47">
        <f t="shared" ca="1" si="4675"/>
        <v>2021</v>
      </c>
      <c r="G2420" s="47">
        <f t="shared" ref="G2420" ca="1" si="4964">VLOOKUP(INDIRECT(CHAR(39)&amp;$A2420&amp;CHAR(39)&amp;"!r2c"&amp;$C2420,0),variables,2,0)</f>
        <v>10818</v>
      </c>
      <c r="H2420" s="50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0</v>
      </c>
    </row>
    <row r="2421" spans="1:8" x14ac:dyDescent="0.3">
      <c r="A2421" s="47" t="s">
        <v>297</v>
      </c>
      <c r="B2421" s="47">
        <f t="shared" si="4940"/>
        <v>24</v>
      </c>
      <c r="C2421" s="47">
        <f t="shared" si="4935"/>
        <v>80</v>
      </c>
      <c r="E2421" s="47">
        <f t="shared" ref="E2421" si="4965">plan_id</f>
        <v>25</v>
      </c>
      <c r="F2421" s="47">
        <f t="shared" ca="1" si="4675"/>
        <v>2021</v>
      </c>
      <c r="G2421" s="47">
        <f t="shared" ref="G2421" ca="1" si="4966">VLOOKUP(INDIRECT(CHAR(39)&amp;$A2421&amp;CHAR(39)&amp;"!r2c"&amp;$C2421,0),variables,2,0)</f>
        <v>10819</v>
      </c>
      <c r="H2421" s="50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-15067000</v>
      </c>
    </row>
    <row r="2422" spans="1:8" x14ac:dyDescent="0.3">
      <c r="A2422" s="47" t="s">
        <v>297</v>
      </c>
      <c r="B2422" s="47">
        <f t="shared" si="4940"/>
        <v>24</v>
      </c>
      <c r="C2422" s="47">
        <f t="shared" si="4935"/>
        <v>81</v>
      </c>
      <c r="E2422" s="47">
        <f t="shared" ref="E2422" si="4967">plan_id</f>
        <v>25</v>
      </c>
      <c r="F2422" s="47">
        <f t="shared" ca="1" si="4675"/>
        <v>2021</v>
      </c>
      <c r="G2422" s="47">
        <f t="shared" ref="G2422" ca="1" si="4968">VLOOKUP(INDIRECT(CHAR(39)&amp;$A2422&amp;CHAR(39)&amp;"!r2c"&amp;$C2422,0),variables,2,0)</f>
        <v>10820</v>
      </c>
      <c r="H2422" s="50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-133488000</v>
      </c>
    </row>
    <row r="2423" spans="1:8" x14ac:dyDescent="0.3">
      <c r="A2423" s="47" t="s">
        <v>297</v>
      </c>
      <c r="B2423" s="47">
        <f t="shared" si="4940"/>
        <v>24</v>
      </c>
      <c r="C2423" s="47">
        <f t="shared" si="4935"/>
        <v>82</v>
      </c>
      <c r="E2423" s="47">
        <f t="shared" ref="E2423" si="4969">plan_id</f>
        <v>25</v>
      </c>
      <c r="F2423" s="47">
        <f t="shared" ca="1" si="4675"/>
        <v>2021</v>
      </c>
      <c r="G2423" s="47">
        <f t="shared" ref="G2423" ca="1" si="4970">VLOOKUP(INDIRECT(CHAR(39)&amp;$A2423&amp;CHAR(39)&amp;"!r2c"&amp;$C2423,0),variables,2,0)</f>
        <v>10821</v>
      </c>
      <c r="H2423" s="50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3">
      <c r="A2424" s="47" t="s">
        <v>297</v>
      </c>
      <c r="B2424" s="47">
        <f t="shared" si="4940"/>
        <v>24</v>
      </c>
      <c r="C2424" s="47">
        <f t="shared" si="4935"/>
        <v>83</v>
      </c>
      <c r="E2424" s="47">
        <f t="shared" ref="E2424" si="4971">plan_id</f>
        <v>25</v>
      </c>
      <c r="F2424" s="47">
        <f t="shared" ca="1" si="4675"/>
        <v>2021</v>
      </c>
      <c r="G2424" s="47">
        <f t="shared" ref="G2424" ca="1" si="4972">VLOOKUP(INDIRECT(CHAR(39)&amp;$A2424&amp;CHAR(39)&amp;"!r2c"&amp;$C2424,0),variables,2,0)</f>
        <v>10822</v>
      </c>
      <c r="H2424" s="50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3">
      <c r="A2425" s="47" t="s">
        <v>297</v>
      </c>
      <c r="B2425" s="47">
        <f t="shared" si="4940"/>
        <v>24</v>
      </c>
      <c r="C2425" s="47">
        <f t="shared" si="4935"/>
        <v>84</v>
      </c>
      <c r="E2425" s="47">
        <f t="shared" ref="E2425" si="4973">plan_id</f>
        <v>25</v>
      </c>
      <c r="F2425" s="47">
        <f t="shared" ca="1" si="4675"/>
        <v>2021</v>
      </c>
      <c r="G2425" s="47">
        <f t="shared" ref="G2425" ca="1" si="4974">VLOOKUP(INDIRECT(CHAR(39)&amp;$A2425&amp;CHAR(39)&amp;"!r2c"&amp;$C2425,0),variables,2,0)</f>
        <v>10829</v>
      </c>
      <c r="H2425" s="50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130592000</v>
      </c>
    </row>
    <row r="2426" spans="1:8" x14ac:dyDescent="0.3">
      <c r="A2426" s="47" t="s">
        <v>297</v>
      </c>
      <c r="B2426" s="47">
        <f t="shared" si="4940"/>
        <v>24</v>
      </c>
      <c r="C2426" s="47">
        <f t="shared" si="4935"/>
        <v>85</v>
      </c>
      <c r="E2426" s="47">
        <f t="shared" ref="E2426" si="4975">plan_id</f>
        <v>25</v>
      </c>
      <c r="F2426" s="47">
        <f t="shared" ca="1" si="4675"/>
        <v>2021</v>
      </c>
      <c r="G2426" s="47">
        <f t="shared" ref="G2426" ca="1" si="4976">VLOOKUP(INDIRECT(CHAR(39)&amp;$A2426&amp;CHAR(39)&amp;"!r2c"&amp;$C2426,0),variables,2,0)</f>
        <v>10823</v>
      </c>
      <c r="H2426" s="50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-612549000</v>
      </c>
    </row>
    <row r="2427" spans="1:8" x14ac:dyDescent="0.3">
      <c r="A2427" s="47" t="s">
        <v>297</v>
      </c>
      <c r="B2427" s="47">
        <f t="shared" si="4940"/>
        <v>24</v>
      </c>
      <c r="C2427" s="47">
        <f t="shared" si="4935"/>
        <v>86</v>
      </c>
      <c r="E2427" s="47">
        <f t="shared" ref="E2427" si="4977">plan_id</f>
        <v>25</v>
      </c>
      <c r="F2427" s="47">
        <f t="shared" ca="1" si="4675"/>
        <v>2021</v>
      </c>
      <c r="G2427" s="47">
        <f t="shared" ref="G2427" ca="1" si="4978">VLOOKUP(INDIRECT(CHAR(39)&amp;$A2427&amp;CHAR(39)&amp;"!r2c"&amp;$C2427,0),variables,2,0)</f>
        <v>10798</v>
      </c>
      <c r="H2427" s="50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-19147000</v>
      </c>
    </row>
    <row r="2428" spans="1:8" x14ac:dyDescent="0.3">
      <c r="A2428" s="47" t="s">
        <v>297</v>
      </c>
      <c r="B2428" s="47">
        <f t="shared" si="4940"/>
        <v>24</v>
      </c>
      <c r="C2428" s="47">
        <f t="shared" si="4935"/>
        <v>87</v>
      </c>
      <c r="E2428" s="47">
        <f t="shared" ref="E2428" si="4979">plan_id</f>
        <v>25</v>
      </c>
      <c r="F2428" s="47">
        <f t="shared" ca="1" si="4675"/>
        <v>2021</v>
      </c>
      <c r="G2428" s="47">
        <f t="shared" ref="G2428" ca="1" si="4980">VLOOKUP(INDIRECT(CHAR(39)&amp;$A2428&amp;CHAR(39)&amp;"!r2c"&amp;$C2428,0),variables,2,0)</f>
        <v>10799</v>
      </c>
      <c r="H2428" s="50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-5956000</v>
      </c>
    </row>
    <row r="2429" spans="1:8" x14ac:dyDescent="0.3">
      <c r="A2429" s="47" t="s">
        <v>297</v>
      </c>
      <c r="B2429" s="47">
        <f t="shared" si="4940"/>
        <v>24</v>
      </c>
      <c r="C2429" s="47">
        <f t="shared" si="4935"/>
        <v>88</v>
      </c>
      <c r="E2429" s="47">
        <f t="shared" ref="E2429" si="4981">plan_id</f>
        <v>25</v>
      </c>
      <c r="F2429" s="47">
        <f t="shared" ca="1" si="4675"/>
        <v>2021</v>
      </c>
      <c r="G2429" s="47">
        <f t="shared" ref="G2429" ca="1" si="4982">VLOOKUP(INDIRECT(CHAR(39)&amp;$A2429&amp;CHAR(39)&amp;"!r2c"&amp;$C2429,0),variables,2,0)</f>
        <v>10800</v>
      </c>
      <c r="H2429" s="50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3">
      <c r="A2430" s="47" t="s">
        <v>297</v>
      </c>
      <c r="B2430" s="47">
        <f t="shared" si="4940"/>
        <v>24</v>
      </c>
      <c r="C2430" s="47">
        <f t="shared" si="4935"/>
        <v>89</v>
      </c>
      <c r="E2430" s="47">
        <f t="shared" ref="E2430" si="4983">plan_id</f>
        <v>25</v>
      </c>
      <c r="F2430" s="47">
        <f t="shared" ca="1" si="4675"/>
        <v>2021</v>
      </c>
      <c r="G2430" s="47">
        <f t="shared" ref="G2430" ca="1" si="4984">VLOOKUP(INDIRECT(CHAR(39)&amp;$A2430&amp;CHAR(39)&amp;"!r2c"&amp;$C2430,0),variables,2,0)</f>
        <v>10824</v>
      </c>
      <c r="H2430" s="50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3">
      <c r="A2431" s="47" t="s">
        <v>297</v>
      </c>
      <c r="B2431" s="47">
        <f t="shared" si="4940"/>
        <v>24</v>
      </c>
      <c r="C2431" s="47">
        <f t="shared" si="4935"/>
        <v>90</v>
      </c>
      <c r="E2431" s="47">
        <f t="shared" ref="E2431" si="4985">plan_id</f>
        <v>25</v>
      </c>
      <c r="F2431" s="47">
        <f t="shared" ca="1" si="4675"/>
        <v>2021</v>
      </c>
      <c r="G2431" s="47">
        <f t="shared" ref="G2431" ca="1" si="4986">VLOOKUP(INDIRECT(CHAR(39)&amp;$A2431&amp;CHAR(39)&amp;"!r2c"&amp;$C2431,0),variables,2,0)</f>
        <v>10825</v>
      </c>
      <c r="H2431" s="50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0</v>
      </c>
    </row>
    <row r="2432" spans="1:8" x14ac:dyDescent="0.3">
      <c r="A2432" s="47" t="s">
        <v>297</v>
      </c>
      <c r="B2432" s="47">
        <f t="shared" si="4940"/>
        <v>24</v>
      </c>
      <c r="C2432" s="47">
        <f t="shared" si="4935"/>
        <v>91</v>
      </c>
      <c r="E2432" s="47">
        <f t="shared" ref="E2432" si="4987">plan_id</f>
        <v>25</v>
      </c>
      <c r="F2432" s="47">
        <f t="shared" ca="1" si="4675"/>
        <v>2021</v>
      </c>
      <c r="G2432" s="47">
        <f t="shared" ref="G2432" ca="1" si="4988">VLOOKUP(INDIRECT(CHAR(39)&amp;$A2432&amp;CHAR(39)&amp;"!r2c"&amp;$C2432,0),variables,2,0)</f>
        <v>10826</v>
      </c>
      <c r="H2432" s="50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410757000</v>
      </c>
    </row>
    <row r="2433" spans="1:8" x14ac:dyDescent="0.3">
      <c r="A2433" s="47" t="s">
        <v>297</v>
      </c>
      <c r="B2433" s="47">
        <f t="shared" si="4940"/>
        <v>24</v>
      </c>
      <c r="C2433" s="47">
        <f t="shared" si="4935"/>
        <v>92</v>
      </c>
      <c r="E2433" s="47">
        <f t="shared" ref="E2433" si="4989">plan_id</f>
        <v>25</v>
      </c>
      <c r="F2433" s="47">
        <f t="shared" ca="1" si="4675"/>
        <v>2021</v>
      </c>
      <c r="G2433" s="47">
        <f t="shared" ref="G2433" ca="1" si="4990">VLOOKUP(INDIRECT(CHAR(39)&amp;$A2433&amp;CHAR(39)&amp;"!r2c"&amp;$C2433,0),variables,2,0)</f>
        <v>10828</v>
      </c>
      <c r="H2433" s="50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-18975000</v>
      </c>
    </row>
    <row r="2434" spans="1:8" x14ac:dyDescent="0.3">
      <c r="A2434" s="47" t="s">
        <v>297</v>
      </c>
      <c r="B2434" s="47">
        <f t="shared" si="4940"/>
        <v>24</v>
      </c>
      <c r="C2434" s="47">
        <f t="shared" si="4935"/>
        <v>93</v>
      </c>
      <c r="E2434" s="47">
        <f t="shared" ref="E2434" si="4991">plan_id</f>
        <v>25</v>
      </c>
      <c r="F2434" s="47">
        <f t="shared" ca="1" si="4675"/>
        <v>2021</v>
      </c>
      <c r="G2434" s="47">
        <f t="shared" ref="G2434" ca="1" si="4992">VLOOKUP(INDIRECT(CHAR(39)&amp;$A2434&amp;CHAR(39)&amp;"!r2c"&amp;$C2434,0),variables,2,0)</f>
        <v>10827</v>
      </c>
      <c r="H2434" s="50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-23056000</v>
      </c>
    </row>
    <row r="2435" spans="1:8" x14ac:dyDescent="0.3">
      <c r="A2435" s="47" t="s">
        <v>298</v>
      </c>
      <c r="B2435" s="47">
        <v>3</v>
      </c>
      <c r="C2435" s="47">
        <v>3</v>
      </c>
      <c r="E2435" s="47">
        <f t="shared" ref="E2435" si="4993">plan_id</f>
        <v>25</v>
      </c>
      <c r="F2435" s="47">
        <f t="shared" ca="1" si="4675"/>
        <v>2001</v>
      </c>
      <c r="G2435" s="47">
        <f t="shared" ref="G2435" ca="1" si="4994">VLOOKUP(INDIRECT(CHAR(39)&amp;$A2435&amp;CHAR(39)&amp;"!r2c"&amp;$C2435,0),variables,2,0)</f>
        <v>10982</v>
      </c>
      <c r="H2435" s="50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Yes</v>
      </c>
    </row>
    <row r="2436" spans="1:8" x14ac:dyDescent="0.3">
      <c r="A2436" s="47" t="s">
        <v>298</v>
      </c>
      <c r="B2436" s="47">
        <f>B2435</f>
        <v>3</v>
      </c>
      <c r="C2436" s="47">
        <f>C2435+1</f>
        <v>4</v>
      </c>
      <c r="E2436" s="47">
        <f t="shared" ref="E2436" si="4995">plan_id</f>
        <v>25</v>
      </c>
      <c r="F2436" s="47">
        <f t="shared" ca="1" si="4675"/>
        <v>2001</v>
      </c>
      <c r="G2436" s="47">
        <f t="shared" ref="G2436" ca="1" si="4996">VLOOKUP(INDIRECT(CHAR(39)&amp;$A2436&amp;CHAR(39)&amp;"!r2c"&amp;$C2436,0),variables,2,0)</f>
        <v>10984</v>
      </c>
      <c r="H2436" s="50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65151000</v>
      </c>
    </row>
    <row r="2437" spans="1:8" x14ac:dyDescent="0.3">
      <c r="A2437" s="47" t="s">
        <v>298</v>
      </c>
      <c r="B2437" s="47">
        <f t="shared" ref="B2437:B2461" si="4997">B2436</f>
        <v>3</v>
      </c>
      <c r="C2437" s="47">
        <f t="shared" ref="C2437:C2461" si="4998">C2436+1</f>
        <v>5</v>
      </c>
      <c r="E2437" s="47">
        <f t="shared" ref="E2437" si="4999">plan_id</f>
        <v>25</v>
      </c>
      <c r="F2437" s="47">
        <f t="shared" ca="1" si="4675"/>
        <v>2001</v>
      </c>
      <c r="G2437" s="47">
        <f t="shared" ref="G2437" ca="1" si="5000">VLOOKUP(INDIRECT(CHAR(39)&amp;$A2437&amp;CHAR(39)&amp;"!r2c"&amp;$C2437,0),variables,2,0)</f>
        <v>10985</v>
      </c>
      <c r="H2437" s="50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68604003</v>
      </c>
    </row>
    <row r="2438" spans="1:8" x14ac:dyDescent="0.3">
      <c r="A2438" s="47" t="s">
        <v>298</v>
      </c>
      <c r="B2438" s="47">
        <f t="shared" si="4997"/>
        <v>3</v>
      </c>
      <c r="C2438" s="47">
        <f t="shared" si="4998"/>
        <v>6</v>
      </c>
      <c r="E2438" s="47">
        <f t="shared" ref="E2438" si="5001">plan_id</f>
        <v>25</v>
      </c>
      <c r="F2438" s="47">
        <f t="shared" ca="1" si="4675"/>
        <v>2001</v>
      </c>
      <c r="G2438" s="47">
        <f t="shared" ref="G2438" ca="1" si="5002">VLOOKUP(INDIRECT(CHAR(39)&amp;$A2438&amp;CHAR(39)&amp;"!r2c"&amp;$C2438,0),variables,2,0)</f>
        <v>10986</v>
      </c>
      <c r="H2438" s="50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-3453003</v>
      </c>
    </row>
    <row r="2439" spans="1:8" x14ac:dyDescent="0.3">
      <c r="A2439" s="47" t="s">
        <v>298</v>
      </c>
      <c r="B2439" s="47">
        <f t="shared" si="4997"/>
        <v>3</v>
      </c>
      <c r="C2439" s="47">
        <f t="shared" si="4998"/>
        <v>7</v>
      </c>
      <c r="E2439" s="47">
        <f t="shared" ref="E2439" si="5003">plan_id</f>
        <v>25</v>
      </c>
      <c r="F2439" s="47">
        <f t="shared" ca="1" si="4675"/>
        <v>2001</v>
      </c>
      <c r="G2439" s="47">
        <f t="shared" ref="G2439" ca="1" si="5004">VLOOKUP(INDIRECT(CHAR(39)&amp;$A2439&amp;CHAR(39)&amp;"!r2c"&amp;$C2439,0),variables,2,0)</f>
        <v>10974</v>
      </c>
      <c r="H2439" s="50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Projected Unit Credit</v>
      </c>
    </row>
    <row r="2440" spans="1:8" x14ac:dyDescent="0.3">
      <c r="A2440" s="47" t="s">
        <v>298</v>
      </c>
      <c r="B2440" s="47">
        <f t="shared" si="4997"/>
        <v>3</v>
      </c>
      <c r="C2440" s="47">
        <f t="shared" si="4998"/>
        <v>8</v>
      </c>
      <c r="E2440" s="47">
        <f t="shared" ref="E2440" si="5005">plan_id</f>
        <v>25</v>
      </c>
      <c r="F2440" s="47">
        <f t="shared" ca="1" si="4675"/>
        <v>2001</v>
      </c>
      <c r="G2440" s="47">
        <f t="shared" ref="G2440" ca="1" si="5006">VLOOKUP(INDIRECT(CHAR(39)&amp;$A2440&amp;CHAR(39)&amp;"!r2c"&amp;$C2440,0),variables,2,0)</f>
        <v>10987</v>
      </c>
      <c r="H2440" s="50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1.0529999999999999</v>
      </c>
    </row>
    <row r="2441" spans="1:8" x14ac:dyDescent="0.3">
      <c r="A2441" s="47" t="s">
        <v>298</v>
      </c>
      <c r="B2441" s="47">
        <f t="shared" si="4997"/>
        <v>3</v>
      </c>
      <c r="C2441" s="47">
        <f t="shared" si="4998"/>
        <v>9</v>
      </c>
      <c r="E2441" s="47">
        <f t="shared" ref="E2441" si="5007">plan_id</f>
        <v>25</v>
      </c>
      <c r="F2441" s="47">
        <f t="shared" ca="1" si="4675"/>
        <v>2001</v>
      </c>
      <c r="G2441" s="47">
        <f t="shared" ref="G2441" ca="1" si="5008">VLOOKUP(INDIRECT(CHAR(39)&amp;$A2441&amp;CHAR(39)&amp;"!r2c"&amp;$C2441,0),variables,2,0)</f>
        <v>10885</v>
      </c>
      <c r="H2441" s="50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3">
      <c r="A2442" s="47" t="s">
        <v>298</v>
      </c>
      <c r="B2442" s="47">
        <f t="shared" si="4997"/>
        <v>3</v>
      </c>
      <c r="C2442" s="47">
        <f t="shared" si="4998"/>
        <v>10</v>
      </c>
      <c r="E2442" s="47">
        <f t="shared" ref="E2442" si="5009">plan_id</f>
        <v>25</v>
      </c>
      <c r="F2442" s="47">
        <f t="shared" ca="1" si="4675"/>
        <v>2001</v>
      </c>
      <c r="G2442" s="47">
        <f t="shared" ref="G2442" ca="1" si="5010">VLOOKUP(INDIRECT(CHAR(39)&amp;$A2442&amp;CHAR(39)&amp;"!r2c"&amp;$C2442,0),variables,2,0)</f>
        <v>10886</v>
      </c>
      <c r="H2442" s="50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3">
      <c r="A2443" s="47" t="s">
        <v>298</v>
      </c>
      <c r="B2443" s="47">
        <f t="shared" si="4997"/>
        <v>3</v>
      </c>
      <c r="C2443" s="47">
        <f t="shared" si="4998"/>
        <v>11</v>
      </c>
      <c r="E2443" s="47">
        <f t="shared" ref="E2443" si="5011">plan_id</f>
        <v>25</v>
      </c>
      <c r="F2443" s="47">
        <f t="shared" ca="1" si="4675"/>
        <v>2001</v>
      </c>
      <c r="G2443" s="47">
        <f t="shared" ref="G2443" ca="1" si="5012">VLOOKUP(INDIRECT(CHAR(39)&amp;$A2443&amp;CHAR(39)&amp;"!r2c"&amp;$C2443,0),variables,2,0)</f>
        <v>10887</v>
      </c>
      <c r="H2443" s="50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3">
      <c r="A2444" s="47" t="s">
        <v>298</v>
      </c>
      <c r="B2444" s="47">
        <f t="shared" si="4997"/>
        <v>3</v>
      </c>
      <c r="C2444" s="47">
        <f t="shared" si="4998"/>
        <v>12</v>
      </c>
      <c r="E2444" s="47">
        <f t="shared" ref="E2444" si="5013">plan_id</f>
        <v>25</v>
      </c>
      <c r="F2444" s="47">
        <f t="shared" ca="1" si="4675"/>
        <v>2001</v>
      </c>
      <c r="G2444" s="47">
        <f t="shared" ref="G2444" ca="1" si="5014">VLOOKUP(INDIRECT(CHAR(39)&amp;$A2444&amp;CHAR(39)&amp;"!r2c"&amp;$C2444,0),variables,2,0)</f>
        <v>10883</v>
      </c>
      <c r="H2444" s="50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3">
      <c r="A2445" s="47" t="s">
        <v>298</v>
      </c>
      <c r="B2445" s="47">
        <f t="shared" si="4997"/>
        <v>3</v>
      </c>
      <c r="C2445" s="47">
        <f t="shared" si="4998"/>
        <v>13</v>
      </c>
      <c r="E2445" s="47">
        <f t="shared" ref="E2445" si="5015">plan_id</f>
        <v>25</v>
      </c>
      <c r="F2445" s="47">
        <f t="shared" ca="1" si="4675"/>
        <v>2001</v>
      </c>
      <c r="G2445" s="47">
        <f t="shared" ref="G2445" ca="1" si="5016">VLOOKUP(INDIRECT(CHAR(39)&amp;$A2445&amp;CHAR(39)&amp;"!r2c"&amp;$C2445,0),variables,2,0)</f>
        <v>10989</v>
      </c>
      <c r="H2445" s="50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5579440000</v>
      </c>
    </row>
    <row r="2446" spans="1:8" x14ac:dyDescent="0.3">
      <c r="A2446" s="47" t="s">
        <v>298</v>
      </c>
      <c r="B2446" s="47">
        <f t="shared" si="4997"/>
        <v>3</v>
      </c>
      <c r="C2446" s="47">
        <f t="shared" si="4998"/>
        <v>14</v>
      </c>
      <c r="E2446" s="47">
        <f t="shared" ref="E2446" si="5017">plan_id</f>
        <v>25</v>
      </c>
      <c r="F2446" s="47">
        <f t="shared" ca="1" si="4675"/>
        <v>2001</v>
      </c>
      <c r="G2446" s="47">
        <f t="shared" ref="G2446" ca="1" si="5018">VLOOKUP(INDIRECT(CHAR(39)&amp;$A2446&amp;CHAR(39)&amp;"!r2c"&amp;$C2446,0),variables,2,0)</f>
        <v>10990</v>
      </c>
      <c r="H2446" s="50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5528026000</v>
      </c>
    </row>
    <row r="2447" spans="1:8" x14ac:dyDescent="0.3">
      <c r="A2447" s="47" t="s">
        <v>298</v>
      </c>
      <c r="B2447" s="47">
        <f t="shared" si="4997"/>
        <v>3</v>
      </c>
      <c r="C2447" s="47">
        <f t="shared" si="4998"/>
        <v>15</v>
      </c>
      <c r="E2447" s="47">
        <f t="shared" ref="E2447" si="5019">plan_id</f>
        <v>25</v>
      </c>
      <c r="F2447" s="47">
        <f t="shared" ca="1" si="4675"/>
        <v>2001</v>
      </c>
      <c r="G2447" s="47">
        <f t="shared" ref="G2447" ca="1" si="5020">VLOOKUP(INDIRECT(CHAR(39)&amp;$A2447&amp;CHAR(39)&amp;"!r2c"&amp;$C2447,0),variables,2,0)</f>
        <v>10991</v>
      </c>
      <c r="H2447" s="50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51414000</v>
      </c>
    </row>
    <row r="2448" spans="1:8" x14ac:dyDescent="0.3">
      <c r="A2448" s="47" t="s">
        <v>298</v>
      </c>
      <c r="B2448" s="47">
        <f t="shared" si="4997"/>
        <v>3</v>
      </c>
      <c r="C2448" s="47">
        <f t="shared" si="4998"/>
        <v>16</v>
      </c>
      <c r="E2448" s="47">
        <f t="shared" ref="E2448" si="5021">plan_id</f>
        <v>25</v>
      </c>
      <c r="F2448" s="47">
        <f t="shared" ca="1" si="4675"/>
        <v>2001</v>
      </c>
      <c r="G2448" s="47">
        <f t="shared" ref="G2448" ca="1" si="5022">VLOOKUP(INDIRECT(CHAR(39)&amp;$A2448&amp;CHAR(39)&amp;"!r2c"&amp;$C2448,0),variables,2,0)</f>
        <v>10992</v>
      </c>
      <c r="H2448" s="50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1.0089999999999999</v>
      </c>
    </row>
    <row r="2449" spans="1:8" x14ac:dyDescent="0.3">
      <c r="A2449" s="47" t="s">
        <v>298</v>
      </c>
      <c r="B2449" s="47">
        <f t="shared" si="4997"/>
        <v>3</v>
      </c>
      <c r="C2449" s="47">
        <f t="shared" si="4998"/>
        <v>17</v>
      </c>
      <c r="E2449" s="47">
        <f t="shared" ref="E2449" si="5023">plan_id</f>
        <v>25</v>
      </c>
      <c r="F2449" s="47">
        <f t="shared" ca="1" si="4675"/>
        <v>2001</v>
      </c>
      <c r="G2449" s="47">
        <f t="shared" ref="G2449" ca="1" si="5024">VLOOKUP(INDIRECT(CHAR(39)&amp;$A2449&amp;CHAR(39)&amp;"!r2c"&amp;$C2449,0),variables,2,0)</f>
        <v>10993</v>
      </c>
      <c r="H2449" s="50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1208700000</v>
      </c>
    </row>
    <row r="2450" spans="1:8" x14ac:dyDescent="0.3">
      <c r="A2450" s="47" t="s">
        <v>298</v>
      </c>
      <c r="B2450" s="47">
        <f t="shared" si="4997"/>
        <v>3</v>
      </c>
      <c r="C2450" s="47">
        <f t="shared" si="4998"/>
        <v>18</v>
      </c>
      <c r="E2450" s="47">
        <f t="shared" ref="E2450" si="5025">plan_id</f>
        <v>25</v>
      </c>
      <c r="F2450" s="47">
        <f t="shared" ca="1" si="4675"/>
        <v>2001</v>
      </c>
      <c r="G2450" s="47">
        <f t="shared" ref="G2450" ca="1" si="5026">VLOOKUP(INDIRECT(CHAR(39)&amp;$A2450&amp;CHAR(39)&amp;"!r2c"&amp;$C2450,0),variables,2,0)</f>
        <v>11005</v>
      </c>
      <c r="H2450" s="50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3">
      <c r="A2451" s="47" t="s">
        <v>298</v>
      </c>
      <c r="B2451" s="47">
        <f t="shared" si="4997"/>
        <v>3</v>
      </c>
      <c r="C2451" s="47">
        <f t="shared" si="4998"/>
        <v>19</v>
      </c>
      <c r="E2451" s="47">
        <f t="shared" ref="E2451" si="5027">plan_id</f>
        <v>25</v>
      </c>
      <c r="F2451" s="47">
        <f t="shared" ca="1" si="4675"/>
        <v>2001</v>
      </c>
      <c r="G2451" s="47">
        <f t="shared" ref="G2451" ca="1" si="5028">VLOOKUP(INDIRECT(CHAR(39)&amp;$A2451&amp;CHAR(39)&amp;"!r2c"&amp;$C2451,0),variables,2,0)</f>
        <v>10988</v>
      </c>
      <c r="H2451" s="50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5.3901712583767684E-2</v>
      </c>
    </row>
    <row r="2452" spans="1:8" x14ac:dyDescent="0.3">
      <c r="A2452" s="47" t="s">
        <v>298</v>
      </c>
      <c r="B2452" s="47">
        <f t="shared" si="4997"/>
        <v>3</v>
      </c>
      <c r="C2452" s="47">
        <f t="shared" si="4998"/>
        <v>20</v>
      </c>
      <c r="E2452" s="47">
        <f t="shared" ref="E2452" si="5029">plan_id</f>
        <v>25</v>
      </c>
      <c r="F2452" s="47">
        <f t="shared" ca="1" si="4675"/>
        <v>2001</v>
      </c>
      <c r="G2452" s="47">
        <f t="shared" ref="G2452" ca="1" si="5030">VLOOKUP(INDIRECT(CHAR(39)&amp;$A2452&amp;CHAR(39)&amp;"!r2c"&amp;$C2452,0),variables,2,0)</f>
        <v>10996</v>
      </c>
      <c r="H2452" s="50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5796189000</v>
      </c>
    </row>
    <row r="2453" spans="1:8" x14ac:dyDescent="0.3">
      <c r="A2453" s="47" t="s">
        <v>298</v>
      </c>
      <c r="B2453" s="47">
        <f t="shared" si="4997"/>
        <v>3</v>
      </c>
      <c r="C2453" s="47">
        <f t="shared" si="4998"/>
        <v>21</v>
      </c>
      <c r="E2453" s="47">
        <f t="shared" ref="E2453" si="5031">plan_id</f>
        <v>25</v>
      </c>
      <c r="F2453" s="47">
        <f t="shared" ca="1" si="4675"/>
        <v>2001</v>
      </c>
      <c r="G2453" s="47">
        <f t="shared" ref="G2453" ca="1" si="5032">VLOOKUP(INDIRECT(CHAR(39)&amp;$A2453&amp;CHAR(39)&amp;"!r2c"&amp;$C2453,0),variables,2,0)</f>
        <v>10997</v>
      </c>
      <c r="H2453" s="50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1.0485097211916152</v>
      </c>
    </row>
    <row r="2454" spans="1:8" x14ac:dyDescent="0.3">
      <c r="A2454" s="47" t="s">
        <v>298</v>
      </c>
      <c r="B2454" s="47">
        <f t="shared" si="4997"/>
        <v>3</v>
      </c>
      <c r="C2454" s="47">
        <f t="shared" si="4998"/>
        <v>22</v>
      </c>
      <c r="E2454" s="47">
        <f t="shared" ref="E2454" si="5033">plan_id</f>
        <v>25</v>
      </c>
      <c r="F2454" s="47">
        <f t="shared" ca="1" si="4675"/>
        <v>2001</v>
      </c>
      <c r="G2454" s="47">
        <f t="shared" ref="G2454" ca="1" si="5034">VLOOKUP(INDIRECT(CHAR(39)&amp;$A2454&amp;CHAR(39)&amp;"!r2c"&amp;$C2454,0),variables,2,0)</f>
        <v>10980</v>
      </c>
      <c r="H2454" s="50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3">
      <c r="A2455" s="47" t="s">
        <v>298</v>
      </c>
      <c r="B2455" s="47">
        <f t="shared" si="4997"/>
        <v>3</v>
      </c>
      <c r="C2455" s="47">
        <f t="shared" si="4998"/>
        <v>23</v>
      </c>
      <c r="E2455" s="47">
        <f t="shared" ref="E2455" si="5035">plan_id</f>
        <v>25</v>
      </c>
      <c r="F2455" s="47">
        <f t="shared" ca="1" si="4675"/>
        <v>2001</v>
      </c>
      <c r="G2455" s="47">
        <f t="shared" ref="G2455" ca="1" si="5036">VLOOKUP(INDIRECT(CHAR(39)&amp;$A2455&amp;CHAR(39)&amp;"!r2c"&amp;$C2455,0),variables,2,0)</f>
        <v>10981</v>
      </c>
      <c r="H2455" s="50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3">
      <c r="A2456" s="47" t="s">
        <v>298</v>
      </c>
      <c r="B2456" s="47">
        <f t="shared" si="4997"/>
        <v>3</v>
      </c>
      <c r="C2456" s="47">
        <f t="shared" si="4998"/>
        <v>24</v>
      </c>
      <c r="E2456" s="47">
        <f t="shared" ref="E2456" si="5037">plan_id</f>
        <v>25</v>
      </c>
      <c r="F2456" s="47">
        <f t="shared" ca="1" si="4675"/>
        <v>2001</v>
      </c>
      <c r="G2456" s="47">
        <f t="shared" ref="G2456" ca="1" si="5038">VLOOKUP(INDIRECT(CHAR(39)&amp;$A2456&amp;CHAR(39)&amp;"!r2c"&amp;$C2456,0),variables,2,0)</f>
        <v>10998</v>
      </c>
      <c r="H2456" s="50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0</v>
      </c>
    </row>
    <row r="2457" spans="1:8" x14ac:dyDescent="0.3">
      <c r="A2457" s="47" t="s">
        <v>298</v>
      </c>
      <c r="B2457" s="47">
        <f t="shared" si="4997"/>
        <v>3</v>
      </c>
      <c r="C2457" s="47">
        <f t="shared" si="4998"/>
        <v>25</v>
      </c>
      <c r="E2457" s="47">
        <f t="shared" ref="E2457" si="5039">plan_id</f>
        <v>25</v>
      </c>
      <c r="F2457" s="47">
        <f t="shared" ca="1" si="4675"/>
        <v>2001</v>
      </c>
      <c r="G2457" s="47">
        <f t="shared" ref="G2457" ca="1" si="5040">VLOOKUP(INDIRECT(CHAR(39)&amp;$A2457&amp;CHAR(39)&amp;"!r2c"&amp;$C2457,0),variables,2,0)</f>
        <v>10999</v>
      </c>
      <c r="H2457" s="50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259771000</v>
      </c>
    </row>
    <row r="2458" spans="1:8" x14ac:dyDescent="0.3">
      <c r="A2458" s="47" t="s">
        <v>298</v>
      </c>
      <c r="B2458" s="47">
        <f t="shared" si="4997"/>
        <v>3</v>
      </c>
      <c r="C2458" s="47">
        <f t="shared" si="4998"/>
        <v>26</v>
      </c>
      <c r="E2458" s="47">
        <f t="shared" ref="E2458" si="5041">plan_id</f>
        <v>25</v>
      </c>
      <c r="F2458" s="47">
        <f t="shared" ca="1" si="4675"/>
        <v>2001</v>
      </c>
      <c r="G2458" s="47">
        <f t="shared" ref="G2458" ca="1" si="5042">VLOOKUP(INDIRECT(CHAR(39)&amp;$A2458&amp;CHAR(39)&amp;"!r2c"&amp;$C2458,0),variables,2,0)</f>
        <v>11000</v>
      </c>
      <c r="H2458" s="50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9339000</v>
      </c>
    </row>
    <row r="2459" spans="1:8" x14ac:dyDescent="0.3">
      <c r="A2459" s="47" t="s">
        <v>298</v>
      </c>
      <c r="B2459" s="47">
        <f t="shared" si="4997"/>
        <v>3</v>
      </c>
      <c r="C2459" s="47">
        <f t="shared" si="4998"/>
        <v>27</v>
      </c>
      <c r="E2459" s="47">
        <f t="shared" ref="E2459" si="5043">plan_id</f>
        <v>25</v>
      </c>
      <c r="F2459" s="47">
        <f t="shared" ca="1" si="4675"/>
        <v>2001</v>
      </c>
      <c r="G2459" s="47">
        <f t="shared" ref="G2459" ca="1" si="5044">VLOOKUP(INDIRECT(CHAR(39)&amp;$A2459&amp;CHAR(39)&amp;"!r2c"&amp;$C2459,0),variables,2,0)</f>
        <v>11001</v>
      </c>
      <c r="H2459" s="50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3322000</v>
      </c>
    </row>
    <row r="2460" spans="1:8" x14ac:dyDescent="0.3">
      <c r="A2460" s="47" t="s">
        <v>298</v>
      </c>
      <c r="B2460" s="47">
        <f t="shared" si="4997"/>
        <v>3</v>
      </c>
      <c r="C2460" s="47">
        <f t="shared" si="4998"/>
        <v>28</v>
      </c>
      <c r="E2460" s="47">
        <f t="shared" ref="E2460" si="5045">plan_id</f>
        <v>25</v>
      </c>
      <c r="F2460" s="47">
        <f t="shared" ca="1" si="4675"/>
        <v>2001</v>
      </c>
      <c r="G2460" s="47">
        <f t="shared" ref="G2460" ca="1" si="5046">VLOOKUP(INDIRECT(CHAR(39)&amp;$A2460&amp;CHAR(39)&amp;"!r2c"&amp;$C2460,0),variables,2,0)</f>
        <v>11002</v>
      </c>
      <c r="H2460" s="50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</row>
    <row r="2461" spans="1:8" x14ac:dyDescent="0.3">
      <c r="A2461" s="47" t="s">
        <v>298</v>
      </c>
      <c r="B2461" s="47">
        <f t="shared" si="4997"/>
        <v>3</v>
      </c>
      <c r="C2461" s="47">
        <f t="shared" si="4998"/>
        <v>29</v>
      </c>
      <c r="E2461" s="47">
        <f t="shared" ref="E2461" si="5047">plan_id</f>
        <v>25</v>
      </c>
      <c r="F2461" s="47">
        <f t="shared" ca="1" si="4675"/>
        <v>2001</v>
      </c>
      <c r="G2461" s="47">
        <f t="shared" ref="G2461" ca="1" si="5048">VLOOKUP(INDIRECT(CHAR(39)&amp;$A2461&amp;CHAR(39)&amp;"!r2c"&amp;$C2461,0),variables,2,0)</f>
        <v>11003</v>
      </c>
      <c r="H2461" s="50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272432000</v>
      </c>
    </row>
    <row r="2462" spans="1:8" x14ac:dyDescent="0.3">
      <c r="A2462" s="47" t="s">
        <v>298</v>
      </c>
      <c r="B2462" s="47">
        <f>B2435+1</f>
        <v>4</v>
      </c>
      <c r="C2462" s="47">
        <f>C2435</f>
        <v>3</v>
      </c>
      <c r="E2462" s="47">
        <f t="shared" ref="E2462" si="5049">plan_id</f>
        <v>25</v>
      </c>
      <c r="F2462" s="47">
        <f t="shared" ca="1" si="4675"/>
        <v>2002</v>
      </c>
      <c r="G2462" s="47">
        <f t="shared" ref="G2462" ca="1" si="5050">VLOOKUP(INDIRECT(CHAR(39)&amp;$A2462&amp;CHAR(39)&amp;"!r2c"&amp;$C2462,0),variables,2,0)</f>
        <v>10982</v>
      </c>
      <c r="H2462" s="50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Yes</v>
      </c>
    </row>
    <row r="2463" spans="1:8" x14ac:dyDescent="0.3">
      <c r="A2463" s="47" t="s">
        <v>298</v>
      </c>
      <c r="B2463" s="47">
        <f t="shared" ref="B2463:B2526" si="5051">B2436+1</f>
        <v>4</v>
      </c>
      <c r="C2463" s="47">
        <f t="shared" ref="C2463:C2526" si="5052">C2436</f>
        <v>4</v>
      </c>
      <c r="E2463" s="47">
        <f t="shared" ref="E2463" si="5053">plan_id</f>
        <v>25</v>
      </c>
      <c r="F2463" s="47">
        <f t="shared" ca="1" si="4675"/>
        <v>2002</v>
      </c>
      <c r="G2463" s="47">
        <f t="shared" ref="G2463" ca="1" si="5054">VLOOKUP(INDIRECT(CHAR(39)&amp;$A2463&amp;CHAR(39)&amp;"!r2c"&amp;$C2463,0),variables,2,0)</f>
        <v>10984</v>
      </c>
      <c r="H2463" s="50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65485000</v>
      </c>
    </row>
    <row r="2464" spans="1:8" x14ac:dyDescent="0.3">
      <c r="A2464" s="47" t="s">
        <v>298</v>
      </c>
      <c r="B2464" s="47">
        <f t="shared" si="5051"/>
        <v>4</v>
      </c>
      <c r="C2464" s="47">
        <f t="shared" si="5052"/>
        <v>5</v>
      </c>
      <c r="E2464" s="47">
        <f t="shared" ref="E2464" si="5055">plan_id</f>
        <v>25</v>
      </c>
      <c r="F2464" s="47">
        <f t="shared" ca="1" si="4675"/>
        <v>2002</v>
      </c>
      <c r="G2464" s="47">
        <f t="shared" ref="G2464" ca="1" si="5056">VLOOKUP(INDIRECT(CHAR(39)&amp;$A2464&amp;CHAR(39)&amp;"!r2c"&amp;$C2464,0),variables,2,0)</f>
        <v>10985</v>
      </c>
      <c r="H2464" s="50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67384065.000000015</v>
      </c>
    </row>
    <row r="2465" spans="1:8" x14ac:dyDescent="0.3">
      <c r="A2465" s="47" t="s">
        <v>298</v>
      </c>
      <c r="B2465" s="47">
        <f t="shared" si="5051"/>
        <v>4</v>
      </c>
      <c r="C2465" s="47">
        <f t="shared" si="5052"/>
        <v>6</v>
      </c>
      <c r="E2465" s="47">
        <f t="shared" ref="E2465" si="5057">plan_id</f>
        <v>25</v>
      </c>
      <c r="F2465" s="47">
        <f t="shared" ca="1" si="4675"/>
        <v>2002</v>
      </c>
      <c r="G2465" s="47">
        <f t="shared" ref="G2465" ca="1" si="5058">VLOOKUP(INDIRECT(CHAR(39)&amp;$A2465&amp;CHAR(39)&amp;"!r2c"&amp;$C2465,0),variables,2,0)</f>
        <v>10986</v>
      </c>
      <c r="H2465" s="50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-1899065.0000000149</v>
      </c>
    </row>
    <row r="2466" spans="1:8" x14ac:dyDescent="0.3">
      <c r="A2466" s="47" t="s">
        <v>298</v>
      </c>
      <c r="B2466" s="47">
        <f t="shared" si="5051"/>
        <v>4</v>
      </c>
      <c r="C2466" s="47">
        <f t="shared" si="5052"/>
        <v>7</v>
      </c>
      <c r="E2466" s="47">
        <f t="shared" ref="E2466" si="5059">plan_id</f>
        <v>25</v>
      </c>
      <c r="F2466" s="47">
        <f t="shared" ca="1" si="4675"/>
        <v>2002</v>
      </c>
      <c r="G2466" s="47">
        <f t="shared" ref="G2466" ca="1" si="5060">VLOOKUP(INDIRECT(CHAR(39)&amp;$A2466&amp;CHAR(39)&amp;"!r2c"&amp;$C2466,0),variables,2,0)</f>
        <v>10974</v>
      </c>
      <c r="H2466" s="50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Projected Unit Credit</v>
      </c>
    </row>
    <row r="2467" spans="1:8" x14ac:dyDescent="0.3">
      <c r="A2467" s="47" t="s">
        <v>298</v>
      </c>
      <c r="B2467" s="47">
        <f t="shared" si="5051"/>
        <v>4</v>
      </c>
      <c r="C2467" s="47">
        <f t="shared" si="5052"/>
        <v>8</v>
      </c>
      <c r="E2467" s="47">
        <f t="shared" ref="E2467" si="5061">plan_id</f>
        <v>25</v>
      </c>
      <c r="F2467" s="47">
        <f t="shared" ca="1" si="4675"/>
        <v>2002</v>
      </c>
      <c r="G2467" s="47">
        <f t="shared" ref="G2467" ca="1" si="5062">VLOOKUP(INDIRECT(CHAR(39)&amp;$A2467&amp;CHAR(39)&amp;"!r2c"&amp;$C2467,0),variables,2,0)</f>
        <v>10987</v>
      </c>
      <c r="H2467" s="50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1.0289999999999999</v>
      </c>
    </row>
    <row r="2468" spans="1:8" x14ac:dyDescent="0.3">
      <c r="A2468" s="47" t="s">
        <v>298</v>
      </c>
      <c r="B2468" s="47">
        <f t="shared" si="5051"/>
        <v>4</v>
      </c>
      <c r="C2468" s="47">
        <f t="shared" si="5052"/>
        <v>9</v>
      </c>
      <c r="E2468" s="47">
        <f t="shared" ref="E2468" si="5063">plan_id</f>
        <v>25</v>
      </c>
      <c r="F2468" s="47">
        <f t="shared" ca="1" si="4675"/>
        <v>2002</v>
      </c>
      <c r="G2468" s="47">
        <f t="shared" ref="G2468" ca="1" si="5064">VLOOKUP(INDIRECT(CHAR(39)&amp;$A2468&amp;CHAR(39)&amp;"!r2c"&amp;$C2468,0),variables,2,0)</f>
        <v>10885</v>
      </c>
      <c r="H2468" s="50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3">
      <c r="A2469" s="47" t="s">
        <v>298</v>
      </c>
      <c r="B2469" s="47">
        <f t="shared" si="5051"/>
        <v>4</v>
      </c>
      <c r="C2469" s="47">
        <f t="shared" si="5052"/>
        <v>10</v>
      </c>
      <c r="E2469" s="47">
        <f t="shared" ref="E2469" si="5065">plan_id</f>
        <v>25</v>
      </c>
      <c r="F2469" s="47">
        <f t="shared" ca="1" si="4675"/>
        <v>2002</v>
      </c>
      <c r="G2469" s="47">
        <f t="shared" ref="G2469" ca="1" si="5066">VLOOKUP(INDIRECT(CHAR(39)&amp;$A2469&amp;CHAR(39)&amp;"!r2c"&amp;$C2469,0),variables,2,0)</f>
        <v>10886</v>
      </c>
      <c r="H2469" s="50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3">
      <c r="A2470" s="47" t="s">
        <v>298</v>
      </c>
      <c r="B2470" s="47">
        <f t="shared" si="5051"/>
        <v>4</v>
      </c>
      <c r="C2470" s="47">
        <f t="shared" si="5052"/>
        <v>11</v>
      </c>
      <c r="E2470" s="47">
        <f t="shared" ref="E2470" si="5067">plan_id</f>
        <v>25</v>
      </c>
      <c r="F2470" s="47">
        <f t="shared" ca="1" si="4675"/>
        <v>2002</v>
      </c>
      <c r="G2470" s="47">
        <f t="shared" ref="G2470" ca="1" si="5068">VLOOKUP(INDIRECT(CHAR(39)&amp;$A2470&amp;CHAR(39)&amp;"!r2c"&amp;$C2470,0),variables,2,0)</f>
        <v>10887</v>
      </c>
      <c r="H2470" s="50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3">
      <c r="A2471" s="47" t="s">
        <v>298</v>
      </c>
      <c r="B2471" s="47">
        <f t="shared" si="5051"/>
        <v>4</v>
      </c>
      <c r="C2471" s="47">
        <f t="shared" si="5052"/>
        <v>12</v>
      </c>
      <c r="E2471" s="47">
        <f t="shared" ref="E2471" si="5069">plan_id</f>
        <v>25</v>
      </c>
      <c r="F2471" s="47">
        <f t="shared" ca="1" si="4675"/>
        <v>2002</v>
      </c>
      <c r="G2471" s="47">
        <f t="shared" ref="G2471" ca="1" si="5070">VLOOKUP(INDIRECT(CHAR(39)&amp;$A2471&amp;CHAR(39)&amp;"!r2c"&amp;$C2471,0),variables,2,0)</f>
        <v>10883</v>
      </c>
      <c r="H2471" s="50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3">
      <c r="A2472" s="47" t="s">
        <v>298</v>
      </c>
      <c r="B2472" s="47">
        <f t="shared" si="5051"/>
        <v>4</v>
      </c>
      <c r="C2472" s="47">
        <f t="shared" si="5052"/>
        <v>13</v>
      </c>
      <c r="E2472" s="47">
        <f t="shared" ref="E2472" si="5071">plan_id</f>
        <v>25</v>
      </c>
      <c r="F2472" s="47">
        <f t="shared" ca="1" si="4675"/>
        <v>2002</v>
      </c>
      <c r="G2472" s="47">
        <f t="shared" ref="G2472" ca="1" si="5072">VLOOKUP(INDIRECT(CHAR(39)&amp;$A2472&amp;CHAR(39)&amp;"!r2c"&amp;$C2472,0),variables,2,0)</f>
        <v>10989</v>
      </c>
      <c r="H2472" s="50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4611170000</v>
      </c>
    </row>
    <row r="2473" spans="1:8" x14ac:dyDescent="0.3">
      <c r="A2473" s="47" t="s">
        <v>298</v>
      </c>
      <c r="B2473" s="47">
        <f t="shared" si="5051"/>
        <v>4</v>
      </c>
      <c r="C2473" s="47">
        <f t="shared" si="5052"/>
        <v>14</v>
      </c>
      <c r="E2473" s="47">
        <f t="shared" ref="E2473" si="5073">plan_id</f>
        <v>25</v>
      </c>
      <c r="F2473" s="47">
        <f t="shared" ca="1" si="4675"/>
        <v>2002</v>
      </c>
      <c r="G2473" s="47">
        <f t="shared" ref="G2473" ca="1" si="5074">VLOOKUP(INDIRECT(CHAR(39)&amp;$A2473&amp;CHAR(39)&amp;"!r2c"&amp;$C2473,0),variables,2,0)</f>
        <v>10990</v>
      </c>
      <c r="H2473" s="50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6133182000</v>
      </c>
    </row>
    <row r="2474" spans="1:8" x14ac:dyDescent="0.3">
      <c r="A2474" s="47" t="s">
        <v>298</v>
      </c>
      <c r="B2474" s="47">
        <f t="shared" si="5051"/>
        <v>4</v>
      </c>
      <c r="C2474" s="47">
        <f t="shared" si="5052"/>
        <v>15</v>
      </c>
      <c r="E2474" s="47">
        <f t="shared" ref="E2474" si="5075">plan_id</f>
        <v>25</v>
      </c>
      <c r="F2474" s="47">
        <f t="shared" ca="1" si="4675"/>
        <v>2002</v>
      </c>
      <c r="G2474" s="47">
        <f t="shared" ref="G2474" ca="1" si="5076">VLOOKUP(INDIRECT(CHAR(39)&amp;$A2474&amp;CHAR(39)&amp;"!r2c"&amp;$C2474,0),variables,2,0)</f>
        <v>10991</v>
      </c>
      <c r="H2474" s="50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1522012000</v>
      </c>
    </row>
    <row r="2475" spans="1:8" x14ac:dyDescent="0.3">
      <c r="A2475" s="47" t="s">
        <v>298</v>
      </c>
      <c r="B2475" s="47">
        <f t="shared" si="5051"/>
        <v>4</v>
      </c>
      <c r="C2475" s="47">
        <f t="shared" si="5052"/>
        <v>16</v>
      </c>
      <c r="E2475" s="47">
        <f t="shared" ref="E2475" si="5077">plan_id</f>
        <v>25</v>
      </c>
      <c r="F2475" s="47">
        <f t="shared" ca="1" si="4675"/>
        <v>2002</v>
      </c>
      <c r="G2475" s="47">
        <f t="shared" ref="G2475" ca="1" si="5078">VLOOKUP(INDIRECT(CHAR(39)&amp;$A2475&amp;CHAR(39)&amp;"!r2c"&amp;$C2475,0),variables,2,0)</f>
        <v>10992</v>
      </c>
      <c r="H2475" s="50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0.752</v>
      </c>
    </row>
    <row r="2476" spans="1:8" x14ac:dyDescent="0.3">
      <c r="A2476" s="47" t="s">
        <v>298</v>
      </c>
      <c r="B2476" s="47">
        <f t="shared" si="5051"/>
        <v>4</v>
      </c>
      <c r="C2476" s="47">
        <f t="shared" si="5052"/>
        <v>17</v>
      </c>
      <c r="E2476" s="47">
        <f t="shared" ref="E2476" si="5079">plan_id</f>
        <v>25</v>
      </c>
      <c r="F2476" s="47">
        <f t="shared" ca="1" si="4675"/>
        <v>2002</v>
      </c>
      <c r="G2476" s="47">
        <f t="shared" ref="G2476" ca="1" si="5080">VLOOKUP(INDIRECT(CHAR(39)&amp;$A2476&amp;CHAR(39)&amp;"!r2c"&amp;$C2476,0),variables,2,0)</f>
        <v>10993</v>
      </c>
      <c r="H2476" s="50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1245054000</v>
      </c>
    </row>
    <row r="2477" spans="1:8" x14ac:dyDescent="0.3">
      <c r="A2477" s="47" t="s">
        <v>298</v>
      </c>
      <c r="B2477" s="47">
        <f t="shared" si="5051"/>
        <v>4</v>
      </c>
      <c r="C2477" s="47">
        <f t="shared" si="5052"/>
        <v>18</v>
      </c>
      <c r="E2477" s="47">
        <f t="shared" ref="E2477" si="5081">plan_id</f>
        <v>25</v>
      </c>
      <c r="F2477" s="47">
        <f t="shared" ca="1" si="4675"/>
        <v>2002</v>
      </c>
      <c r="G2477" s="47">
        <f t="shared" ref="G2477" ca="1" si="5082">VLOOKUP(INDIRECT(CHAR(39)&amp;$A2477&amp;CHAR(39)&amp;"!r2c"&amp;$C2477,0),variables,2,0)</f>
        <v>11005</v>
      </c>
      <c r="H2477" s="50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3">
      <c r="A2478" s="47" t="s">
        <v>298</v>
      </c>
      <c r="B2478" s="47">
        <f t="shared" si="5051"/>
        <v>4</v>
      </c>
      <c r="C2478" s="47">
        <f t="shared" si="5052"/>
        <v>19</v>
      </c>
      <c r="E2478" s="47">
        <f t="shared" ref="E2478" si="5083">plan_id</f>
        <v>25</v>
      </c>
      <c r="F2478" s="47">
        <f t="shared" ca="1" si="4675"/>
        <v>2002</v>
      </c>
      <c r="G2478" s="47">
        <f t="shared" ref="G2478" ca="1" si="5084">VLOOKUP(INDIRECT(CHAR(39)&amp;$A2478&amp;CHAR(39)&amp;"!r2c"&amp;$C2478,0),variables,2,0)</f>
        <v>10988</v>
      </c>
      <c r="H2478" s="50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5.2596112297137315E-2</v>
      </c>
    </row>
    <row r="2479" spans="1:8" x14ac:dyDescent="0.3">
      <c r="A2479" s="47" t="s">
        <v>298</v>
      </c>
      <c r="B2479" s="47">
        <f t="shared" si="5051"/>
        <v>4</v>
      </c>
      <c r="C2479" s="47">
        <f t="shared" si="5052"/>
        <v>20</v>
      </c>
      <c r="E2479" s="47">
        <f t="shared" ref="E2479" si="5085">plan_id</f>
        <v>25</v>
      </c>
      <c r="F2479" s="47">
        <f t="shared" ca="1" si="4675"/>
        <v>2002</v>
      </c>
      <c r="G2479" s="47">
        <f t="shared" ref="G2479" ca="1" si="5086">VLOOKUP(INDIRECT(CHAR(39)&amp;$A2479&amp;CHAR(39)&amp;"!r2c"&amp;$C2479,0),variables,2,0)</f>
        <v>10996</v>
      </c>
      <c r="H2479" s="50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5323757000</v>
      </c>
    </row>
    <row r="2480" spans="1:8" x14ac:dyDescent="0.3">
      <c r="A2480" s="47" t="s">
        <v>298</v>
      </c>
      <c r="B2480" s="47">
        <f t="shared" si="5051"/>
        <v>4</v>
      </c>
      <c r="C2480" s="47">
        <f t="shared" si="5052"/>
        <v>21</v>
      </c>
      <c r="E2480" s="47">
        <f t="shared" ref="E2480" si="5087">plan_id</f>
        <v>25</v>
      </c>
      <c r="F2480" s="47">
        <f t="shared" ca="1" si="4675"/>
        <v>2002</v>
      </c>
      <c r="G2480" s="47">
        <f t="shared" ref="G2480" ca="1" si="5088">VLOOKUP(INDIRECT(CHAR(39)&amp;$A2480&amp;CHAR(39)&amp;"!r2c"&amp;$C2480,0),variables,2,0)</f>
        <v>10997</v>
      </c>
      <c r="H2480" s="50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0.86802527627583859</v>
      </c>
    </row>
    <row r="2481" spans="1:8" x14ac:dyDescent="0.3">
      <c r="A2481" s="47" t="s">
        <v>298</v>
      </c>
      <c r="B2481" s="47">
        <f t="shared" si="5051"/>
        <v>4</v>
      </c>
      <c r="C2481" s="47">
        <f t="shared" si="5052"/>
        <v>22</v>
      </c>
      <c r="E2481" s="47">
        <f t="shared" ref="E2481" si="5089">plan_id</f>
        <v>25</v>
      </c>
      <c r="F2481" s="47">
        <f t="shared" ca="1" si="4675"/>
        <v>2002</v>
      </c>
      <c r="G2481" s="47">
        <f t="shared" ref="G2481" ca="1" si="5090">VLOOKUP(INDIRECT(CHAR(39)&amp;$A2481&amp;CHAR(39)&amp;"!r2c"&amp;$C2481,0),variables,2,0)</f>
        <v>10980</v>
      </c>
      <c r="H2481" s="50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3">
      <c r="A2482" s="47" t="s">
        <v>298</v>
      </c>
      <c r="B2482" s="47">
        <f t="shared" si="5051"/>
        <v>4</v>
      </c>
      <c r="C2482" s="47">
        <f t="shared" si="5052"/>
        <v>23</v>
      </c>
      <c r="E2482" s="47">
        <f t="shared" ref="E2482" si="5091">plan_id</f>
        <v>25</v>
      </c>
      <c r="F2482" s="47">
        <f t="shared" ca="1" si="4675"/>
        <v>2002</v>
      </c>
      <c r="G2482" s="47">
        <f t="shared" ref="G2482" ca="1" si="5092">VLOOKUP(INDIRECT(CHAR(39)&amp;$A2482&amp;CHAR(39)&amp;"!r2c"&amp;$C2482,0),variables,2,0)</f>
        <v>10981</v>
      </c>
      <c r="H2482" s="50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3">
      <c r="A2483" s="47" t="s">
        <v>298</v>
      </c>
      <c r="B2483" s="47">
        <f t="shared" si="5051"/>
        <v>4</v>
      </c>
      <c r="C2483" s="47">
        <f t="shared" si="5052"/>
        <v>24</v>
      </c>
      <c r="E2483" s="47">
        <f t="shared" ref="E2483" si="5093">plan_id</f>
        <v>25</v>
      </c>
      <c r="F2483" s="47">
        <f t="shared" ca="1" si="4675"/>
        <v>2002</v>
      </c>
      <c r="G2483" s="47">
        <f t="shared" ref="G2483" ca="1" si="5094">VLOOKUP(INDIRECT(CHAR(39)&amp;$A2483&amp;CHAR(39)&amp;"!r2c"&amp;$C2483,0),variables,2,0)</f>
        <v>10998</v>
      </c>
      <c r="H2483" s="50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</v>
      </c>
    </row>
    <row r="2484" spans="1:8" x14ac:dyDescent="0.3">
      <c r="A2484" s="47" t="s">
        <v>298</v>
      </c>
      <c r="B2484" s="47">
        <f t="shared" si="5051"/>
        <v>4</v>
      </c>
      <c r="C2484" s="47">
        <f t="shared" si="5052"/>
        <v>25</v>
      </c>
      <c r="E2484" s="47">
        <f t="shared" ref="E2484" si="5095">plan_id</f>
        <v>25</v>
      </c>
      <c r="F2484" s="47">
        <f t="shared" ca="1" si="4675"/>
        <v>2002</v>
      </c>
      <c r="G2484" s="47">
        <f t="shared" ref="G2484" ca="1" si="5096">VLOOKUP(INDIRECT(CHAR(39)&amp;$A2484&amp;CHAR(39)&amp;"!r2c"&amp;$C2484,0),variables,2,0)</f>
        <v>10999</v>
      </c>
      <c r="H2484" s="50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279731000</v>
      </c>
    </row>
    <row r="2485" spans="1:8" x14ac:dyDescent="0.3">
      <c r="A2485" s="47" t="s">
        <v>298</v>
      </c>
      <c r="B2485" s="47">
        <f t="shared" si="5051"/>
        <v>4</v>
      </c>
      <c r="C2485" s="47">
        <f t="shared" si="5052"/>
        <v>26</v>
      </c>
      <c r="E2485" s="47">
        <f t="shared" ref="E2485" si="5097">plan_id</f>
        <v>25</v>
      </c>
      <c r="F2485" s="47">
        <f t="shared" ca="1" si="4675"/>
        <v>2002</v>
      </c>
      <c r="G2485" s="47">
        <f t="shared" ref="G2485" ca="1" si="5098">VLOOKUP(INDIRECT(CHAR(39)&amp;$A2485&amp;CHAR(39)&amp;"!r2c"&amp;$C2485,0),variables,2,0)</f>
        <v>11000</v>
      </c>
      <c r="H2485" s="50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9150000</v>
      </c>
    </row>
    <row r="2486" spans="1:8" x14ac:dyDescent="0.3">
      <c r="A2486" s="47" t="s">
        <v>298</v>
      </c>
      <c r="B2486" s="47">
        <f t="shared" si="5051"/>
        <v>4</v>
      </c>
      <c r="C2486" s="47">
        <f t="shared" si="5052"/>
        <v>27</v>
      </c>
      <c r="E2486" s="47">
        <f t="shared" ref="E2486" si="5099">plan_id</f>
        <v>25</v>
      </c>
      <c r="F2486" s="47">
        <f t="shared" ca="1" si="4675"/>
        <v>2002</v>
      </c>
      <c r="G2486" s="47">
        <f t="shared" ref="G2486" ca="1" si="5100">VLOOKUP(INDIRECT(CHAR(39)&amp;$A2486&amp;CHAR(39)&amp;"!r2c"&amp;$C2486,0),variables,2,0)</f>
        <v>11001</v>
      </c>
      <c r="H2486" s="50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3756000</v>
      </c>
    </row>
    <row r="2487" spans="1:8" x14ac:dyDescent="0.3">
      <c r="A2487" s="47" t="s">
        <v>298</v>
      </c>
      <c r="B2487" s="47">
        <f t="shared" si="5051"/>
        <v>4</v>
      </c>
      <c r="C2487" s="47">
        <f t="shared" si="5052"/>
        <v>28</v>
      </c>
      <c r="E2487" s="47">
        <f t="shared" ref="E2487" si="5101">plan_id</f>
        <v>25</v>
      </c>
      <c r="F2487" s="47">
        <f t="shared" ca="1" si="4675"/>
        <v>2002</v>
      </c>
      <c r="G2487" s="47">
        <f t="shared" ref="G2487" ca="1" si="5102">VLOOKUP(INDIRECT(CHAR(39)&amp;$A2487&amp;CHAR(39)&amp;"!r2c"&amp;$C2487,0),variables,2,0)</f>
        <v>11002</v>
      </c>
      <c r="H2487" s="50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</row>
    <row r="2488" spans="1:8" x14ac:dyDescent="0.3">
      <c r="A2488" s="47" t="s">
        <v>298</v>
      </c>
      <c r="B2488" s="47">
        <f t="shared" si="5051"/>
        <v>4</v>
      </c>
      <c r="C2488" s="47">
        <f t="shared" si="5052"/>
        <v>29</v>
      </c>
      <c r="E2488" s="47">
        <f t="shared" ref="E2488" si="5103">plan_id</f>
        <v>25</v>
      </c>
      <c r="F2488" s="47">
        <f t="shared" ca="1" si="4675"/>
        <v>2002</v>
      </c>
      <c r="G2488" s="47">
        <f t="shared" ref="G2488" ca="1" si="5104">VLOOKUP(INDIRECT(CHAR(39)&amp;$A2488&amp;CHAR(39)&amp;"!r2c"&amp;$C2488,0),variables,2,0)</f>
        <v>11003</v>
      </c>
      <c r="H2488" s="50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292637000</v>
      </c>
    </row>
    <row r="2489" spans="1:8" x14ac:dyDescent="0.3">
      <c r="A2489" s="47" t="s">
        <v>298</v>
      </c>
      <c r="B2489" s="47">
        <f t="shared" si="5051"/>
        <v>5</v>
      </c>
      <c r="C2489" s="47">
        <f t="shared" si="5052"/>
        <v>3</v>
      </c>
      <c r="E2489" s="47">
        <f t="shared" ref="E2489" si="5105">plan_id</f>
        <v>25</v>
      </c>
      <c r="F2489" s="47">
        <f t="shared" ca="1" si="4675"/>
        <v>2003</v>
      </c>
      <c r="G2489" s="47">
        <f t="shared" ref="G2489" ca="1" si="5106">VLOOKUP(INDIRECT(CHAR(39)&amp;$A2489&amp;CHAR(39)&amp;"!r2c"&amp;$C2489,0),variables,2,0)</f>
        <v>10982</v>
      </c>
      <c r="H2489" s="50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Yes</v>
      </c>
    </row>
    <row r="2490" spans="1:8" x14ac:dyDescent="0.3">
      <c r="A2490" s="47" t="s">
        <v>298</v>
      </c>
      <c r="B2490" s="47">
        <f t="shared" si="5051"/>
        <v>5</v>
      </c>
      <c r="C2490" s="47">
        <f t="shared" si="5052"/>
        <v>4</v>
      </c>
      <c r="E2490" s="47">
        <f t="shared" ref="E2490" si="5107">plan_id</f>
        <v>25</v>
      </c>
      <c r="F2490" s="47">
        <f t="shared" ca="1" si="4675"/>
        <v>2003</v>
      </c>
      <c r="G2490" s="47">
        <f t="shared" ref="G2490" ca="1" si="5108">VLOOKUP(INDIRECT(CHAR(39)&amp;$A2490&amp;CHAR(39)&amp;"!r2c"&amp;$C2490,0),variables,2,0)</f>
        <v>10984</v>
      </c>
      <c r="H2490" s="50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63283000</v>
      </c>
    </row>
    <row r="2491" spans="1:8" x14ac:dyDescent="0.3">
      <c r="A2491" s="47" t="s">
        <v>298</v>
      </c>
      <c r="B2491" s="47">
        <f t="shared" si="5051"/>
        <v>5</v>
      </c>
      <c r="C2491" s="47">
        <f t="shared" si="5052"/>
        <v>5</v>
      </c>
      <c r="E2491" s="47">
        <f t="shared" ref="E2491" si="5109">plan_id</f>
        <v>25</v>
      </c>
      <c r="F2491" s="47">
        <f t="shared" ca="1" si="4675"/>
        <v>2003</v>
      </c>
      <c r="G2491" s="47">
        <f t="shared" ref="G2491" ca="1" si="5110">VLOOKUP(INDIRECT(CHAR(39)&amp;$A2491&amp;CHAR(39)&amp;"!r2c"&amp;$C2491,0),variables,2,0)</f>
        <v>10985</v>
      </c>
      <c r="H2491" s="50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69801149</v>
      </c>
    </row>
    <row r="2492" spans="1:8" x14ac:dyDescent="0.3">
      <c r="A2492" s="47" t="s">
        <v>298</v>
      </c>
      <c r="B2492" s="47">
        <f t="shared" si="5051"/>
        <v>5</v>
      </c>
      <c r="C2492" s="47">
        <f t="shared" si="5052"/>
        <v>6</v>
      </c>
      <c r="E2492" s="47">
        <f t="shared" ref="E2492" si="5111">plan_id</f>
        <v>25</v>
      </c>
      <c r="F2492" s="47">
        <f t="shared" ca="1" si="4675"/>
        <v>2003</v>
      </c>
      <c r="G2492" s="47">
        <f t="shared" ref="G2492" ca="1" si="5112">VLOOKUP(INDIRECT(CHAR(39)&amp;$A2492&amp;CHAR(39)&amp;"!r2c"&amp;$C2492,0),variables,2,0)</f>
        <v>10986</v>
      </c>
      <c r="H2492" s="50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-6518149</v>
      </c>
    </row>
    <row r="2493" spans="1:8" x14ac:dyDescent="0.3">
      <c r="A2493" s="47" t="s">
        <v>298</v>
      </c>
      <c r="B2493" s="47">
        <f t="shared" si="5051"/>
        <v>5</v>
      </c>
      <c r="C2493" s="47">
        <f t="shared" si="5052"/>
        <v>7</v>
      </c>
      <c r="E2493" s="47">
        <f t="shared" ref="E2493" si="5113">plan_id</f>
        <v>25</v>
      </c>
      <c r="F2493" s="47">
        <f t="shared" ca="1" si="4675"/>
        <v>2003</v>
      </c>
      <c r="G2493" s="47">
        <f t="shared" ref="G2493" ca="1" si="5114">VLOOKUP(INDIRECT(CHAR(39)&amp;$A2493&amp;CHAR(39)&amp;"!r2c"&amp;$C2493,0),variables,2,0)</f>
        <v>10974</v>
      </c>
      <c r="H2493" s="50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Projected Unit Credit</v>
      </c>
    </row>
    <row r="2494" spans="1:8" x14ac:dyDescent="0.3">
      <c r="A2494" s="47" t="s">
        <v>298</v>
      </c>
      <c r="B2494" s="47">
        <f t="shared" si="5051"/>
        <v>5</v>
      </c>
      <c r="C2494" s="47">
        <f t="shared" si="5052"/>
        <v>8</v>
      </c>
      <c r="E2494" s="47">
        <f t="shared" ref="E2494" si="5115">plan_id</f>
        <v>25</v>
      </c>
      <c r="F2494" s="47">
        <f t="shared" ca="1" si="4675"/>
        <v>2003</v>
      </c>
      <c r="G2494" s="47">
        <f t="shared" ref="G2494" ca="1" si="5116">VLOOKUP(INDIRECT(CHAR(39)&amp;$A2494&amp;CHAR(39)&amp;"!r2c"&amp;$C2494,0),variables,2,0)</f>
        <v>10987</v>
      </c>
      <c r="H2494" s="50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1.103</v>
      </c>
    </row>
    <row r="2495" spans="1:8" x14ac:dyDescent="0.3">
      <c r="A2495" s="47" t="s">
        <v>298</v>
      </c>
      <c r="B2495" s="47">
        <f t="shared" si="5051"/>
        <v>5</v>
      </c>
      <c r="C2495" s="47">
        <f t="shared" si="5052"/>
        <v>9</v>
      </c>
      <c r="E2495" s="47">
        <f t="shared" ref="E2495" si="5117">plan_id</f>
        <v>25</v>
      </c>
      <c r="F2495" s="47">
        <f t="shared" ca="1" si="4675"/>
        <v>2003</v>
      </c>
      <c r="G2495" s="47">
        <f t="shared" ref="G2495" ca="1" si="5118">VLOOKUP(INDIRECT(CHAR(39)&amp;$A2495&amp;CHAR(39)&amp;"!r2c"&amp;$C2495,0),variables,2,0)</f>
        <v>10885</v>
      </c>
      <c r="H2495" s="50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3">
      <c r="A2496" s="47" t="s">
        <v>298</v>
      </c>
      <c r="B2496" s="47">
        <f t="shared" si="5051"/>
        <v>5</v>
      </c>
      <c r="C2496" s="47">
        <f t="shared" si="5052"/>
        <v>10</v>
      </c>
      <c r="E2496" s="47">
        <f t="shared" ref="E2496" si="5119">plan_id</f>
        <v>25</v>
      </c>
      <c r="F2496" s="47">
        <f t="shared" ca="1" si="4675"/>
        <v>2003</v>
      </c>
      <c r="G2496" s="47">
        <f t="shared" ref="G2496" ca="1" si="5120">VLOOKUP(INDIRECT(CHAR(39)&amp;$A2496&amp;CHAR(39)&amp;"!r2c"&amp;$C2496,0),variables,2,0)</f>
        <v>10886</v>
      </c>
      <c r="H2496" s="50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3">
      <c r="A2497" s="47" t="s">
        <v>298</v>
      </c>
      <c r="B2497" s="47">
        <f t="shared" si="5051"/>
        <v>5</v>
      </c>
      <c r="C2497" s="47">
        <f t="shared" si="5052"/>
        <v>11</v>
      </c>
      <c r="E2497" s="47">
        <f t="shared" ref="E2497" si="5121">plan_id</f>
        <v>25</v>
      </c>
      <c r="F2497" s="47">
        <f t="shared" ca="1" si="4675"/>
        <v>2003</v>
      </c>
      <c r="G2497" s="47">
        <f t="shared" ref="G2497" ca="1" si="5122">VLOOKUP(INDIRECT(CHAR(39)&amp;$A2497&amp;CHAR(39)&amp;"!r2c"&amp;$C2497,0),variables,2,0)</f>
        <v>10887</v>
      </c>
      <c r="H2497" s="50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3">
      <c r="A2498" s="47" t="s">
        <v>298</v>
      </c>
      <c r="B2498" s="47">
        <f t="shared" si="5051"/>
        <v>5</v>
      </c>
      <c r="C2498" s="47">
        <f t="shared" si="5052"/>
        <v>12</v>
      </c>
      <c r="E2498" s="47">
        <f t="shared" ref="E2498" si="5123">plan_id</f>
        <v>25</v>
      </c>
      <c r="F2498" s="47">
        <f t="shared" ca="1" si="4675"/>
        <v>2003</v>
      </c>
      <c r="G2498" s="47">
        <f t="shared" ref="G2498" ca="1" si="5124">VLOOKUP(INDIRECT(CHAR(39)&amp;$A2498&amp;CHAR(39)&amp;"!r2c"&amp;$C2498,0),variables,2,0)</f>
        <v>10883</v>
      </c>
      <c r="H2498" s="50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3">
      <c r="A2499" s="47" t="s">
        <v>298</v>
      </c>
      <c r="B2499" s="47">
        <f t="shared" si="5051"/>
        <v>5</v>
      </c>
      <c r="C2499" s="47">
        <f t="shared" si="5052"/>
        <v>13</v>
      </c>
      <c r="E2499" s="47">
        <f t="shared" ref="E2499" si="5125">plan_id</f>
        <v>25</v>
      </c>
      <c r="F2499" s="47">
        <f t="shared" ca="1" si="4675"/>
        <v>2003</v>
      </c>
      <c r="G2499" s="47">
        <f t="shared" ref="G2499" ca="1" si="5126">VLOOKUP(INDIRECT(CHAR(39)&amp;$A2499&amp;CHAR(39)&amp;"!r2c"&amp;$C2499,0),variables,2,0)</f>
        <v>10989</v>
      </c>
      <c r="H2499" s="50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4607673000</v>
      </c>
    </row>
    <row r="2500" spans="1:8" x14ac:dyDescent="0.3">
      <c r="A2500" s="47" t="s">
        <v>298</v>
      </c>
      <c r="B2500" s="47">
        <f t="shared" si="5051"/>
        <v>5</v>
      </c>
      <c r="C2500" s="47">
        <f t="shared" si="5052"/>
        <v>14</v>
      </c>
      <c r="E2500" s="47">
        <f t="shared" ref="E2500" si="5127">plan_id</f>
        <v>25</v>
      </c>
      <c r="F2500" s="47">
        <f t="shared" ca="1" si="4675"/>
        <v>2003</v>
      </c>
      <c r="G2500" s="47">
        <f t="shared" ref="G2500" ca="1" si="5128">VLOOKUP(INDIRECT(CHAR(39)&amp;$A2500&amp;CHAR(39)&amp;"!r2c"&amp;$C2500,0),variables,2,0)</f>
        <v>10990</v>
      </c>
      <c r="H2500" s="50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6330541000</v>
      </c>
    </row>
    <row r="2501" spans="1:8" x14ac:dyDescent="0.3">
      <c r="A2501" s="47" t="s">
        <v>298</v>
      </c>
      <c r="B2501" s="47">
        <f t="shared" si="5051"/>
        <v>5</v>
      </c>
      <c r="C2501" s="47">
        <f t="shared" si="5052"/>
        <v>15</v>
      </c>
      <c r="E2501" s="47">
        <f t="shared" ref="E2501" si="5129">plan_id</f>
        <v>25</v>
      </c>
      <c r="F2501" s="47">
        <f t="shared" ca="1" si="4675"/>
        <v>2003</v>
      </c>
      <c r="G2501" s="47">
        <f t="shared" ref="G2501" ca="1" si="5130">VLOOKUP(INDIRECT(CHAR(39)&amp;$A2501&amp;CHAR(39)&amp;"!r2c"&amp;$C2501,0),variables,2,0)</f>
        <v>10991</v>
      </c>
      <c r="H2501" s="50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1722868000</v>
      </c>
    </row>
    <row r="2502" spans="1:8" x14ac:dyDescent="0.3">
      <c r="A2502" s="47" t="s">
        <v>298</v>
      </c>
      <c r="B2502" s="47">
        <f t="shared" si="5051"/>
        <v>5</v>
      </c>
      <c r="C2502" s="47">
        <f t="shared" si="5052"/>
        <v>16</v>
      </c>
      <c r="E2502" s="47">
        <f t="shared" ref="E2502" si="5131">plan_id</f>
        <v>25</v>
      </c>
      <c r="F2502" s="47">
        <f t="shared" ca="1" si="4675"/>
        <v>2003</v>
      </c>
      <c r="G2502" s="47">
        <f t="shared" ref="G2502" ca="1" si="5132">VLOOKUP(INDIRECT(CHAR(39)&amp;$A2502&amp;CHAR(39)&amp;"!r2c"&amp;$C2502,0),variables,2,0)</f>
        <v>10992</v>
      </c>
      <c r="H2502" s="50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0.72799999999999998</v>
      </c>
    </row>
    <row r="2503" spans="1:8" x14ac:dyDescent="0.3">
      <c r="A2503" s="47" t="s">
        <v>298</v>
      </c>
      <c r="B2503" s="47">
        <f t="shared" si="5051"/>
        <v>5</v>
      </c>
      <c r="C2503" s="47">
        <f t="shared" si="5052"/>
        <v>17</v>
      </c>
      <c r="E2503" s="47">
        <f t="shared" ref="E2503" si="5133">plan_id</f>
        <v>25</v>
      </c>
      <c r="F2503" s="47">
        <f t="shared" ca="1" si="4675"/>
        <v>2003</v>
      </c>
      <c r="G2503" s="47">
        <f t="shared" ref="G2503" ca="1" si="5134">VLOOKUP(INDIRECT(CHAR(39)&amp;$A2503&amp;CHAR(39)&amp;"!r2c"&amp;$C2503,0),variables,2,0)</f>
        <v>10993</v>
      </c>
      <c r="H2503" s="50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1300041000</v>
      </c>
    </row>
    <row r="2504" spans="1:8" x14ac:dyDescent="0.3">
      <c r="A2504" s="47" t="s">
        <v>298</v>
      </c>
      <c r="B2504" s="47">
        <f t="shared" si="5051"/>
        <v>5</v>
      </c>
      <c r="C2504" s="47">
        <f t="shared" si="5052"/>
        <v>18</v>
      </c>
      <c r="E2504" s="47">
        <f t="shared" ref="E2504" si="5135">plan_id</f>
        <v>25</v>
      </c>
      <c r="F2504" s="47">
        <f t="shared" ca="1" si="4675"/>
        <v>2003</v>
      </c>
      <c r="G2504" s="47">
        <f t="shared" ref="G2504" ca="1" si="5136">VLOOKUP(INDIRECT(CHAR(39)&amp;$A2504&amp;CHAR(39)&amp;"!r2c"&amp;$C2504,0),variables,2,0)</f>
        <v>11005</v>
      </c>
      <c r="H2504" s="50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3">
      <c r="A2505" s="47" t="s">
        <v>298</v>
      </c>
      <c r="B2505" s="47">
        <f t="shared" si="5051"/>
        <v>5</v>
      </c>
      <c r="C2505" s="47">
        <f t="shared" si="5052"/>
        <v>19</v>
      </c>
      <c r="E2505" s="47">
        <f t="shared" ref="E2505" si="5137">plan_id</f>
        <v>25</v>
      </c>
      <c r="F2505" s="47">
        <f t="shared" ca="1" si="4675"/>
        <v>2003</v>
      </c>
      <c r="G2505" s="47">
        <f t="shared" ref="G2505" ca="1" si="5138">VLOOKUP(INDIRECT(CHAR(39)&amp;$A2505&amp;CHAR(39)&amp;"!r2c"&amp;$C2505,0),variables,2,0)</f>
        <v>10988</v>
      </c>
      <c r="H2505" s="50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4.8677695549601899E-2</v>
      </c>
    </row>
    <row r="2506" spans="1:8" x14ac:dyDescent="0.3">
      <c r="A2506" s="47" t="s">
        <v>298</v>
      </c>
      <c r="B2506" s="47">
        <f t="shared" si="5051"/>
        <v>5</v>
      </c>
      <c r="C2506" s="47">
        <f t="shared" si="5052"/>
        <v>20</v>
      </c>
      <c r="E2506" s="47">
        <f t="shared" ref="E2506" si="5139">plan_id</f>
        <v>25</v>
      </c>
      <c r="F2506" s="47">
        <f t="shared" ca="1" si="4675"/>
        <v>2003</v>
      </c>
      <c r="G2506" s="47">
        <f t="shared" ref="G2506" ca="1" si="5140">VLOOKUP(INDIRECT(CHAR(39)&amp;$A2506&amp;CHAR(39)&amp;"!r2c"&amp;$C2506,0),variables,2,0)</f>
        <v>10996</v>
      </c>
      <c r="H2506" s="50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5318390000</v>
      </c>
    </row>
    <row r="2507" spans="1:8" x14ac:dyDescent="0.3">
      <c r="A2507" s="47" t="s">
        <v>298</v>
      </c>
      <c r="B2507" s="47">
        <f t="shared" si="5051"/>
        <v>5</v>
      </c>
      <c r="C2507" s="47">
        <f t="shared" si="5052"/>
        <v>21</v>
      </c>
      <c r="E2507" s="47">
        <f t="shared" ref="E2507" si="5141">plan_id</f>
        <v>25</v>
      </c>
      <c r="F2507" s="47">
        <f t="shared" ca="1" si="4675"/>
        <v>2003</v>
      </c>
      <c r="G2507" s="47">
        <f t="shared" ref="G2507" ca="1" si="5142">VLOOKUP(INDIRECT(CHAR(39)&amp;$A2507&amp;CHAR(39)&amp;"!r2c"&amp;$C2507,0),variables,2,0)</f>
        <v>10997</v>
      </c>
      <c r="H2507" s="50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0.84011619228119683</v>
      </c>
    </row>
    <row r="2508" spans="1:8" x14ac:dyDescent="0.3">
      <c r="A2508" s="47" t="s">
        <v>298</v>
      </c>
      <c r="B2508" s="47">
        <f t="shared" si="5051"/>
        <v>5</v>
      </c>
      <c r="C2508" s="47">
        <f t="shared" si="5052"/>
        <v>22</v>
      </c>
      <c r="E2508" s="47">
        <f t="shared" ref="E2508" si="5143">plan_id</f>
        <v>25</v>
      </c>
      <c r="F2508" s="47">
        <f t="shared" ca="1" si="4675"/>
        <v>2003</v>
      </c>
      <c r="G2508" s="47">
        <f t="shared" ref="G2508" ca="1" si="5144">VLOOKUP(INDIRECT(CHAR(39)&amp;$A2508&amp;CHAR(39)&amp;"!r2c"&amp;$C2508,0),variables,2,0)</f>
        <v>10980</v>
      </c>
      <c r="H2508" s="50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3">
      <c r="A2509" s="47" t="s">
        <v>298</v>
      </c>
      <c r="B2509" s="47">
        <f t="shared" si="5051"/>
        <v>5</v>
      </c>
      <c r="C2509" s="47">
        <f t="shared" si="5052"/>
        <v>23</v>
      </c>
      <c r="E2509" s="47">
        <f t="shared" ref="E2509" si="5145">plan_id</f>
        <v>25</v>
      </c>
      <c r="F2509" s="47">
        <f t="shared" ca="1" si="4675"/>
        <v>2003</v>
      </c>
      <c r="G2509" s="47">
        <f t="shared" ref="G2509" ca="1" si="5146">VLOOKUP(INDIRECT(CHAR(39)&amp;$A2509&amp;CHAR(39)&amp;"!r2c"&amp;$C2509,0),variables,2,0)</f>
        <v>10981</v>
      </c>
      <c r="H2509" s="50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3">
      <c r="A2510" s="47" t="s">
        <v>298</v>
      </c>
      <c r="B2510" s="47">
        <f t="shared" si="5051"/>
        <v>5</v>
      </c>
      <c r="C2510" s="47">
        <f t="shared" si="5052"/>
        <v>24</v>
      </c>
      <c r="E2510" s="47">
        <f t="shared" ref="E2510" si="5147">plan_id</f>
        <v>25</v>
      </c>
      <c r="F2510" s="47">
        <f t="shared" ca="1" si="4675"/>
        <v>2003</v>
      </c>
      <c r="G2510" s="47">
        <f t="shared" ref="G2510" ca="1" si="5148">VLOOKUP(INDIRECT(CHAR(39)&amp;$A2510&amp;CHAR(39)&amp;"!r2c"&amp;$C2510,0),variables,2,0)</f>
        <v>10998</v>
      </c>
      <c r="H2510" s="50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0</v>
      </c>
    </row>
    <row r="2511" spans="1:8" x14ac:dyDescent="0.3">
      <c r="A2511" s="47" t="s">
        <v>298</v>
      </c>
      <c r="B2511" s="47">
        <f t="shared" si="5051"/>
        <v>5</v>
      </c>
      <c r="C2511" s="47">
        <f t="shared" si="5052"/>
        <v>25</v>
      </c>
      <c r="E2511" s="47">
        <f t="shared" ref="E2511" si="5149">plan_id</f>
        <v>25</v>
      </c>
      <c r="F2511" s="47">
        <f t="shared" ca="1" si="4675"/>
        <v>2003</v>
      </c>
      <c r="G2511" s="47">
        <f t="shared" ref="G2511" ca="1" si="5150">VLOOKUP(INDIRECT(CHAR(39)&amp;$A2511&amp;CHAR(39)&amp;"!r2c"&amp;$C2511,0),variables,2,0)</f>
        <v>10999</v>
      </c>
      <c r="H2511" s="50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307684000</v>
      </c>
    </row>
    <row r="2512" spans="1:8" x14ac:dyDescent="0.3">
      <c r="A2512" s="47" t="s">
        <v>298</v>
      </c>
      <c r="B2512" s="47">
        <f t="shared" si="5051"/>
        <v>5</v>
      </c>
      <c r="C2512" s="47">
        <f t="shared" si="5052"/>
        <v>26</v>
      </c>
      <c r="E2512" s="47">
        <f t="shared" ref="E2512" si="5151">plan_id</f>
        <v>25</v>
      </c>
      <c r="F2512" s="47">
        <f t="shared" ca="1" si="4675"/>
        <v>2003</v>
      </c>
      <c r="G2512" s="47">
        <f t="shared" ref="G2512" ca="1" si="5152">VLOOKUP(INDIRECT(CHAR(39)&amp;$A2512&amp;CHAR(39)&amp;"!r2c"&amp;$C2512,0),variables,2,0)</f>
        <v>11000</v>
      </c>
      <c r="H2512" s="50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9165000</v>
      </c>
    </row>
    <row r="2513" spans="1:8" x14ac:dyDescent="0.3">
      <c r="A2513" s="47" t="s">
        <v>298</v>
      </c>
      <c r="B2513" s="47">
        <f t="shared" si="5051"/>
        <v>5</v>
      </c>
      <c r="C2513" s="47">
        <f t="shared" si="5052"/>
        <v>27</v>
      </c>
      <c r="E2513" s="47">
        <f t="shared" ref="E2513" si="5153">plan_id</f>
        <v>25</v>
      </c>
      <c r="F2513" s="47">
        <f t="shared" ca="1" si="4675"/>
        <v>2003</v>
      </c>
      <c r="G2513" s="47">
        <f t="shared" ref="G2513" ca="1" si="5154">VLOOKUP(INDIRECT(CHAR(39)&amp;$A2513&amp;CHAR(39)&amp;"!r2c"&amp;$C2513,0),variables,2,0)</f>
        <v>11001</v>
      </c>
      <c r="H2513" s="50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4138000</v>
      </c>
    </row>
    <row r="2514" spans="1:8" x14ac:dyDescent="0.3">
      <c r="A2514" s="47" t="s">
        <v>298</v>
      </c>
      <c r="B2514" s="47">
        <f t="shared" si="5051"/>
        <v>5</v>
      </c>
      <c r="C2514" s="47">
        <f t="shared" si="5052"/>
        <v>28</v>
      </c>
      <c r="E2514" s="47">
        <f t="shared" ref="E2514" si="5155">plan_id</f>
        <v>25</v>
      </c>
      <c r="F2514" s="47">
        <f t="shared" ca="1" si="4675"/>
        <v>2003</v>
      </c>
      <c r="G2514" s="47">
        <f t="shared" ref="G2514" ca="1" si="5156">VLOOKUP(INDIRECT(CHAR(39)&amp;$A2514&amp;CHAR(39)&amp;"!r2c"&amp;$C2514,0),variables,2,0)</f>
        <v>11002</v>
      </c>
      <c r="H2514" s="50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</row>
    <row r="2515" spans="1:8" x14ac:dyDescent="0.3">
      <c r="A2515" s="47" t="s">
        <v>298</v>
      </c>
      <c r="B2515" s="47">
        <f t="shared" si="5051"/>
        <v>5</v>
      </c>
      <c r="C2515" s="47">
        <f t="shared" si="5052"/>
        <v>29</v>
      </c>
      <c r="E2515" s="47">
        <f t="shared" ref="E2515" si="5157">plan_id</f>
        <v>25</v>
      </c>
      <c r="F2515" s="47">
        <f t="shared" ca="1" si="4675"/>
        <v>2003</v>
      </c>
      <c r="G2515" s="47">
        <f t="shared" ref="G2515" ca="1" si="5158">VLOOKUP(INDIRECT(CHAR(39)&amp;$A2515&amp;CHAR(39)&amp;"!r2c"&amp;$C2515,0),variables,2,0)</f>
        <v>11003</v>
      </c>
      <c r="H2515" s="50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320987000</v>
      </c>
    </row>
    <row r="2516" spans="1:8" x14ac:dyDescent="0.3">
      <c r="A2516" s="47" t="s">
        <v>298</v>
      </c>
      <c r="B2516" s="47">
        <f t="shared" si="5051"/>
        <v>6</v>
      </c>
      <c r="C2516" s="47">
        <f t="shared" si="5052"/>
        <v>3</v>
      </c>
      <c r="E2516" s="47">
        <f t="shared" ref="E2516" si="5159">plan_id</f>
        <v>25</v>
      </c>
      <c r="F2516" s="47">
        <f t="shared" ca="1" si="4675"/>
        <v>2004</v>
      </c>
      <c r="G2516" s="47">
        <f t="shared" ref="G2516" ca="1" si="5160">VLOOKUP(INDIRECT(CHAR(39)&amp;$A2516&amp;CHAR(39)&amp;"!r2c"&amp;$C2516,0),variables,2,0)</f>
        <v>10982</v>
      </c>
      <c r="H2516" s="50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Yes</v>
      </c>
    </row>
    <row r="2517" spans="1:8" x14ac:dyDescent="0.3">
      <c r="A2517" s="47" t="s">
        <v>298</v>
      </c>
      <c r="B2517" s="47">
        <f t="shared" si="5051"/>
        <v>6</v>
      </c>
      <c r="C2517" s="47">
        <f t="shared" si="5052"/>
        <v>4</v>
      </c>
      <c r="E2517" s="47">
        <f t="shared" ref="E2517" si="5161">plan_id</f>
        <v>25</v>
      </c>
      <c r="F2517" s="47">
        <f t="shared" ca="1" si="4675"/>
        <v>2004</v>
      </c>
      <c r="G2517" s="47">
        <f t="shared" ref="G2517" ca="1" si="5162">VLOOKUP(INDIRECT(CHAR(39)&amp;$A2517&amp;CHAR(39)&amp;"!r2c"&amp;$C2517,0),variables,2,0)</f>
        <v>10984</v>
      </c>
      <c r="H2517" s="50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74178000</v>
      </c>
    </row>
    <row r="2518" spans="1:8" x14ac:dyDescent="0.3">
      <c r="A2518" s="47" t="s">
        <v>298</v>
      </c>
      <c r="B2518" s="47">
        <f t="shared" si="5051"/>
        <v>6</v>
      </c>
      <c r="C2518" s="47">
        <f t="shared" si="5052"/>
        <v>5</v>
      </c>
      <c r="E2518" s="47">
        <f t="shared" ref="E2518" si="5163">plan_id</f>
        <v>25</v>
      </c>
      <c r="F2518" s="47">
        <f t="shared" ca="1" si="4675"/>
        <v>2004</v>
      </c>
      <c r="G2518" s="47">
        <f t="shared" ref="G2518" ca="1" si="5164">VLOOKUP(INDIRECT(CHAR(39)&amp;$A2518&amp;CHAR(39)&amp;"!r2c"&amp;$C2518,0),variables,2,0)</f>
        <v>10985</v>
      </c>
      <c r="H2518" s="50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74178000</v>
      </c>
    </row>
    <row r="2519" spans="1:8" x14ac:dyDescent="0.3">
      <c r="A2519" s="47" t="s">
        <v>298</v>
      </c>
      <c r="B2519" s="47">
        <f t="shared" si="5051"/>
        <v>6</v>
      </c>
      <c r="C2519" s="47">
        <f t="shared" si="5052"/>
        <v>6</v>
      </c>
      <c r="E2519" s="47">
        <f t="shared" ref="E2519" si="5165">plan_id</f>
        <v>25</v>
      </c>
      <c r="F2519" s="47">
        <f t="shared" ca="1" si="4675"/>
        <v>2004</v>
      </c>
      <c r="G2519" s="47">
        <f t="shared" ref="G2519" ca="1" si="5166">VLOOKUP(INDIRECT(CHAR(39)&amp;$A2519&amp;CHAR(39)&amp;"!r2c"&amp;$C2519,0),variables,2,0)</f>
        <v>10986</v>
      </c>
      <c r="H2519" s="50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0</v>
      </c>
    </row>
    <row r="2520" spans="1:8" x14ac:dyDescent="0.3">
      <c r="A2520" s="47" t="s">
        <v>298</v>
      </c>
      <c r="B2520" s="47">
        <f t="shared" si="5051"/>
        <v>6</v>
      </c>
      <c r="C2520" s="47">
        <f t="shared" si="5052"/>
        <v>7</v>
      </c>
      <c r="E2520" s="47">
        <f t="shared" ref="E2520" si="5167">plan_id</f>
        <v>25</v>
      </c>
      <c r="F2520" s="47">
        <f t="shared" ca="1" si="4675"/>
        <v>2004</v>
      </c>
      <c r="G2520" s="47">
        <f t="shared" ref="G2520" ca="1" si="5168">VLOOKUP(INDIRECT(CHAR(39)&amp;$A2520&amp;CHAR(39)&amp;"!r2c"&amp;$C2520,0),variables,2,0)</f>
        <v>10974</v>
      </c>
      <c r="H2520" s="50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Projected Unit Credit</v>
      </c>
    </row>
    <row r="2521" spans="1:8" x14ac:dyDescent="0.3">
      <c r="A2521" s="47" t="s">
        <v>298</v>
      </c>
      <c r="B2521" s="47">
        <f t="shared" si="5051"/>
        <v>6</v>
      </c>
      <c r="C2521" s="47">
        <f t="shared" si="5052"/>
        <v>8</v>
      </c>
      <c r="E2521" s="47">
        <f t="shared" ref="E2521" si="5169">plan_id</f>
        <v>25</v>
      </c>
      <c r="F2521" s="47">
        <f t="shared" ca="1" si="4675"/>
        <v>2004</v>
      </c>
      <c r="G2521" s="47">
        <f t="shared" ref="G2521" ca="1" si="5170">VLOOKUP(INDIRECT(CHAR(39)&amp;$A2521&amp;CHAR(39)&amp;"!r2c"&amp;$C2521,0),variables,2,0)</f>
        <v>10987</v>
      </c>
      <c r="H2521" s="50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1</v>
      </c>
    </row>
    <row r="2522" spans="1:8" x14ac:dyDescent="0.3">
      <c r="A2522" s="47" t="s">
        <v>298</v>
      </c>
      <c r="B2522" s="47">
        <f t="shared" si="5051"/>
        <v>6</v>
      </c>
      <c r="C2522" s="47">
        <f t="shared" si="5052"/>
        <v>9</v>
      </c>
      <c r="E2522" s="47">
        <f t="shared" ref="E2522" si="5171">plan_id</f>
        <v>25</v>
      </c>
      <c r="F2522" s="47">
        <f t="shared" ca="1" si="4675"/>
        <v>2004</v>
      </c>
      <c r="G2522" s="47">
        <f t="shared" ref="G2522" ca="1" si="5172">VLOOKUP(INDIRECT(CHAR(39)&amp;$A2522&amp;CHAR(39)&amp;"!r2c"&amp;$C2522,0),variables,2,0)</f>
        <v>10885</v>
      </c>
      <c r="H2522" s="50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3">
      <c r="A2523" s="47" t="s">
        <v>298</v>
      </c>
      <c r="B2523" s="47">
        <f t="shared" si="5051"/>
        <v>6</v>
      </c>
      <c r="C2523" s="47">
        <f t="shared" si="5052"/>
        <v>10</v>
      </c>
      <c r="E2523" s="47">
        <f t="shared" ref="E2523" si="5173">plan_id</f>
        <v>25</v>
      </c>
      <c r="F2523" s="47">
        <f t="shared" ca="1" si="4675"/>
        <v>2004</v>
      </c>
      <c r="G2523" s="47">
        <f t="shared" ref="G2523" ca="1" si="5174">VLOOKUP(INDIRECT(CHAR(39)&amp;$A2523&amp;CHAR(39)&amp;"!r2c"&amp;$C2523,0),variables,2,0)</f>
        <v>10886</v>
      </c>
      <c r="H2523" s="50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3">
      <c r="A2524" s="47" t="s">
        <v>298</v>
      </c>
      <c r="B2524" s="47">
        <f t="shared" si="5051"/>
        <v>6</v>
      </c>
      <c r="C2524" s="47">
        <f t="shared" si="5052"/>
        <v>11</v>
      </c>
      <c r="E2524" s="47">
        <f t="shared" ref="E2524" si="5175">plan_id</f>
        <v>25</v>
      </c>
      <c r="F2524" s="47">
        <f t="shared" ca="1" si="4675"/>
        <v>2004</v>
      </c>
      <c r="G2524" s="47">
        <f t="shared" ref="G2524" ca="1" si="5176">VLOOKUP(INDIRECT(CHAR(39)&amp;$A2524&amp;CHAR(39)&amp;"!r2c"&amp;$C2524,0),variables,2,0)</f>
        <v>10887</v>
      </c>
      <c r="H2524" s="50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3">
      <c r="A2525" s="47" t="s">
        <v>298</v>
      </c>
      <c r="B2525" s="47">
        <f t="shared" si="5051"/>
        <v>6</v>
      </c>
      <c r="C2525" s="47">
        <f t="shared" si="5052"/>
        <v>12</v>
      </c>
      <c r="E2525" s="47">
        <f t="shared" ref="E2525" si="5177">plan_id</f>
        <v>25</v>
      </c>
      <c r="F2525" s="47">
        <f t="shared" ref="F2525:F2635" ca="1" si="5178">INDIRECT(CHAR(39)&amp;$A2525&amp;CHAR(39)&amp;"!r"&amp;$B2525&amp;"c2",0)</f>
        <v>2004</v>
      </c>
      <c r="G2525" s="47">
        <f t="shared" ref="G2525" ca="1" si="5179">VLOOKUP(INDIRECT(CHAR(39)&amp;$A2525&amp;CHAR(39)&amp;"!r2c"&amp;$C2525,0),variables,2,0)</f>
        <v>10883</v>
      </c>
      <c r="H2525" s="50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3">
      <c r="A2526" s="47" t="s">
        <v>298</v>
      </c>
      <c r="B2526" s="47">
        <f t="shared" si="5051"/>
        <v>6</v>
      </c>
      <c r="C2526" s="47">
        <f t="shared" si="5052"/>
        <v>13</v>
      </c>
      <c r="E2526" s="47">
        <f t="shared" ref="E2526" si="5180">plan_id</f>
        <v>25</v>
      </c>
      <c r="F2526" s="47">
        <f t="shared" ca="1" si="5178"/>
        <v>2004</v>
      </c>
      <c r="G2526" s="47">
        <f t="shared" ref="G2526" ca="1" si="5181">VLOOKUP(INDIRECT(CHAR(39)&amp;$A2526&amp;CHAR(39)&amp;"!r2c"&amp;$C2526,0),variables,2,0)</f>
        <v>10989</v>
      </c>
      <c r="H2526" s="50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4708592000</v>
      </c>
    </row>
    <row r="2527" spans="1:8" x14ac:dyDescent="0.3">
      <c r="A2527" s="47" t="s">
        <v>298</v>
      </c>
      <c r="B2527" s="47">
        <f t="shared" ref="B2527:B2590" si="5182">B2500+1</f>
        <v>6</v>
      </c>
      <c r="C2527" s="47">
        <f t="shared" ref="C2527:C2590" si="5183">C2500</f>
        <v>14</v>
      </c>
      <c r="E2527" s="47">
        <f t="shared" ref="E2527" si="5184">plan_id</f>
        <v>25</v>
      </c>
      <c r="F2527" s="47">
        <f t="shared" ca="1" si="5178"/>
        <v>2004</v>
      </c>
      <c r="G2527" s="47">
        <f t="shared" ref="G2527" ca="1" si="5185">VLOOKUP(INDIRECT(CHAR(39)&amp;$A2527&amp;CHAR(39)&amp;"!r2c"&amp;$C2527,0),variables,2,0)</f>
        <v>10990</v>
      </c>
      <c r="H2527" s="50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6711507000</v>
      </c>
    </row>
    <row r="2528" spans="1:8" x14ac:dyDescent="0.3">
      <c r="A2528" s="47" t="s">
        <v>298</v>
      </c>
      <c r="B2528" s="47">
        <f t="shared" si="5182"/>
        <v>6</v>
      </c>
      <c r="C2528" s="47">
        <f t="shared" si="5183"/>
        <v>15</v>
      </c>
      <c r="E2528" s="47">
        <f t="shared" ref="E2528" si="5186">plan_id</f>
        <v>25</v>
      </c>
      <c r="F2528" s="47">
        <f t="shared" ca="1" si="5178"/>
        <v>2004</v>
      </c>
      <c r="G2528" s="47">
        <f t="shared" ref="G2528" ca="1" si="5187">VLOOKUP(INDIRECT(CHAR(39)&amp;$A2528&amp;CHAR(39)&amp;"!r2c"&amp;$C2528,0),variables,2,0)</f>
        <v>10991</v>
      </c>
      <c r="H2528" s="50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2001915000</v>
      </c>
    </row>
    <row r="2529" spans="1:8" x14ac:dyDescent="0.3">
      <c r="A2529" s="47" t="s">
        <v>298</v>
      </c>
      <c r="B2529" s="47">
        <f t="shared" si="5182"/>
        <v>6</v>
      </c>
      <c r="C2529" s="47">
        <f t="shared" si="5183"/>
        <v>16</v>
      </c>
      <c r="E2529" s="47">
        <f t="shared" ref="E2529" si="5188">plan_id</f>
        <v>25</v>
      </c>
      <c r="F2529" s="47">
        <f t="shared" ca="1" si="5178"/>
        <v>2004</v>
      </c>
      <c r="G2529" s="47">
        <f t="shared" ref="G2529" ca="1" si="5189">VLOOKUP(INDIRECT(CHAR(39)&amp;$A2529&amp;CHAR(39)&amp;"!r2c"&amp;$C2529,0),variables,2,0)</f>
        <v>10992</v>
      </c>
      <c r="H2529" s="50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0.70199999999999996</v>
      </c>
    </row>
    <row r="2530" spans="1:8" x14ac:dyDescent="0.3">
      <c r="A2530" s="47" t="s">
        <v>298</v>
      </c>
      <c r="B2530" s="47">
        <f t="shared" si="5182"/>
        <v>6</v>
      </c>
      <c r="C2530" s="47">
        <f t="shared" si="5183"/>
        <v>17</v>
      </c>
      <c r="E2530" s="47">
        <f t="shared" ref="E2530" si="5190">plan_id</f>
        <v>25</v>
      </c>
      <c r="F2530" s="47">
        <f t="shared" ca="1" si="5178"/>
        <v>2004</v>
      </c>
      <c r="G2530" s="47">
        <f t="shared" ref="G2530" ca="1" si="5191">VLOOKUP(INDIRECT(CHAR(39)&amp;$A2530&amp;CHAR(39)&amp;"!r2c"&amp;$C2530,0),variables,2,0)</f>
        <v>10993</v>
      </c>
      <c r="H2530" s="50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1305670000</v>
      </c>
    </row>
    <row r="2531" spans="1:8" x14ac:dyDescent="0.3">
      <c r="A2531" s="47" t="s">
        <v>298</v>
      </c>
      <c r="B2531" s="47">
        <f t="shared" si="5182"/>
        <v>6</v>
      </c>
      <c r="C2531" s="47">
        <f t="shared" si="5183"/>
        <v>18</v>
      </c>
      <c r="E2531" s="47">
        <f t="shared" ref="E2531" si="5192">plan_id</f>
        <v>25</v>
      </c>
      <c r="F2531" s="47">
        <f t="shared" ca="1" si="5178"/>
        <v>2004</v>
      </c>
      <c r="G2531" s="47">
        <f t="shared" ref="G2531" ca="1" si="5193">VLOOKUP(INDIRECT(CHAR(39)&amp;$A2531&amp;CHAR(39)&amp;"!r2c"&amp;$C2531,0),variables,2,0)</f>
        <v>11005</v>
      </c>
      <c r="H2531" s="50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3">
      <c r="A2532" s="47" t="s">
        <v>298</v>
      </c>
      <c r="B2532" s="47">
        <f t="shared" si="5182"/>
        <v>6</v>
      </c>
      <c r="C2532" s="47">
        <f t="shared" si="5183"/>
        <v>19</v>
      </c>
      <c r="E2532" s="47">
        <f t="shared" ref="E2532" si="5194">plan_id</f>
        <v>25</v>
      </c>
      <c r="F2532" s="47">
        <f t="shared" ca="1" si="5178"/>
        <v>2004</v>
      </c>
      <c r="G2532" s="47">
        <f t="shared" ref="G2532" ca="1" si="5195">VLOOKUP(INDIRECT(CHAR(39)&amp;$A2532&amp;CHAR(39)&amp;"!r2c"&amp;$C2532,0),variables,2,0)</f>
        <v>10988</v>
      </c>
      <c r="H2532" s="50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5.6812211355089723E-2</v>
      </c>
    </row>
    <row r="2533" spans="1:8" x14ac:dyDescent="0.3">
      <c r="A2533" s="47" t="s">
        <v>298</v>
      </c>
      <c r="B2533" s="47">
        <f t="shared" si="5182"/>
        <v>6</v>
      </c>
      <c r="C2533" s="47">
        <f t="shared" si="5183"/>
        <v>20</v>
      </c>
      <c r="E2533" s="47">
        <f t="shared" ref="E2533" si="5196">plan_id</f>
        <v>25</v>
      </c>
      <c r="F2533" s="47">
        <f t="shared" ca="1" si="5178"/>
        <v>2004</v>
      </c>
      <c r="G2533" s="47">
        <f t="shared" ref="G2533" ca="1" si="5197">VLOOKUP(INDIRECT(CHAR(39)&amp;$A2533&amp;CHAR(39)&amp;"!r2c"&amp;$C2533,0),variables,2,0)</f>
        <v>10996</v>
      </c>
      <c r="H2533" s="50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5880443000</v>
      </c>
    </row>
    <row r="2534" spans="1:8" x14ac:dyDescent="0.3">
      <c r="A2534" s="47" t="s">
        <v>298</v>
      </c>
      <c r="B2534" s="47">
        <f t="shared" si="5182"/>
        <v>6</v>
      </c>
      <c r="C2534" s="47">
        <f t="shared" si="5183"/>
        <v>21</v>
      </c>
      <c r="E2534" s="47">
        <f t="shared" ref="E2534" si="5198">plan_id</f>
        <v>25</v>
      </c>
      <c r="F2534" s="47">
        <f t="shared" ca="1" si="5178"/>
        <v>2004</v>
      </c>
      <c r="G2534" s="47">
        <f t="shared" ref="G2534" ca="1" si="5199">VLOOKUP(INDIRECT(CHAR(39)&amp;$A2534&amp;CHAR(39)&amp;"!r2c"&amp;$C2534,0),variables,2,0)</f>
        <v>10997</v>
      </c>
      <c r="H2534" s="50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0.87617326481220981</v>
      </c>
    </row>
    <row r="2535" spans="1:8" x14ac:dyDescent="0.3">
      <c r="A2535" s="47" t="s">
        <v>298</v>
      </c>
      <c r="B2535" s="47">
        <f t="shared" si="5182"/>
        <v>6</v>
      </c>
      <c r="C2535" s="47">
        <f t="shared" si="5183"/>
        <v>22</v>
      </c>
      <c r="E2535" s="47">
        <f t="shared" ref="E2535" si="5200">plan_id</f>
        <v>25</v>
      </c>
      <c r="F2535" s="47">
        <f t="shared" ca="1" si="5178"/>
        <v>2004</v>
      </c>
      <c r="G2535" s="47">
        <f t="shared" ref="G2535" ca="1" si="5201">VLOOKUP(INDIRECT(CHAR(39)&amp;$A2535&amp;CHAR(39)&amp;"!r2c"&amp;$C2535,0),variables,2,0)</f>
        <v>10980</v>
      </c>
      <c r="H2535" s="50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3">
      <c r="A2536" s="47" t="s">
        <v>298</v>
      </c>
      <c r="B2536" s="47">
        <f t="shared" si="5182"/>
        <v>6</v>
      </c>
      <c r="C2536" s="47">
        <f t="shared" si="5183"/>
        <v>23</v>
      </c>
      <c r="E2536" s="47">
        <f t="shared" ref="E2536" si="5202">plan_id</f>
        <v>25</v>
      </c>
      <c r="F2536" s="47">
        <f t="shared" ca="1" si="5178"/>
        <v>2004</v>
      </c>
      <c r="G2536" s="47">
        <f t="shared" ref="G2536" ca="1" si="5203">VLOOKUP(INDIRECT(CHAR(39)&amp;$A2536&amp;CHAR(39)&amp;"!r2c"&amp;$C2536,0),variables,2,0)</f>
        <v>10981</v>
      </c>
      <c r="H2536" s="50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3">
      <c r="A2537" s="47" t="s">
        <v>298</v>
      </c>
      <c r="B2537" s="47">
        <f t="shared" si="5182"/>
        <v>6</v>
      </c>
      <c r="C2537" s="47">
        <f t="shared" si="5183"/>
        <v>24</v>
      </c>
      <c r="E2537" s="47">
        <f t="shared" ref="E2537" si="5204">plan_id</f>
        <v>25</v>
      </c>
      <c r="F2537" s="47">
        <f t="shared" ca="1" si="5178"/>
        <v>2004</v>
      </c>
      <c r="G2537" s="47">
        <f t="shared" ref="G2537" ca="1" si="5205">VLOOKUP(INDIRECT(CHAR(39)&amp;$A2537&amp;CHAR(39)&amp;"!r2c"&amp;$C2537,0),variables,2,0)</f>
        <v>10998</v>
      </c>
      <c r="H2537" s="50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0</v>
      </c>
    </row>
    <row r="2538" spans="1:8" x14ac:dyDescent="0.3">
      <c r="A2538" s="47" t="s">
        <v>298</v>
      </c>
      <c r="B2538" s="47">
        <f t="shared" si="5182"/>
        <v>6</v>
      </c>
      <c r="C2538" s="47">
        <f t="shared" si="5183"/>
        <v>25</v>
      </c>
      <c r="E2538" s="47">
        <f t="shared" ref="E2538" si="5206">plan_id</f>
        <v>25</v>
      </c>
      <c r="F2538" s="47">
        <f t="shared" ca="1" si="5178"/>
        <v>2004</v>
      </c>
      <c r="G2538" s="47">
        <f t="shared" ref="G2538" ca="1" si="5207">VLOOKUP(INDIRECT(CHAR(39)&amp;$A2538&amp;CHAR(39)&amp;"!r2c"&amp;$C2538,0),variables,2,0)</f>
        <v>10999</v>
      </c>
      <c r="H2538" s="50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329390000</v>
      </c>
    </row>
    <row r="2539" spans="1:8" x14ac:dyDescent="0.3">
      <c r="A2539" s="47" t="s">
        <v>298</v>
      </c>
      <c r="B2539" s="47">
        <f t="shared" si="5182"/>
        <v>6</v>
      </c>
      <c r="C2539" s="47">
        <f t="shared" si="5183"/>
        <v>26</v>
      </c>
      <c r="E2539" s="47">
        <f t="shared" ref="E2539" si="5208">plan_id</f>
        <v>25</v>
      </c>
      <c r="F2539" s="47">
        <f t="shared" ca="1" si="5178"/>
        <v>2004</v>
      </c>
      <c r="G2539" s="47">
        <f t="shared" ref="G2539" ca="1" si="5209">VLOOKUP(INDIRECT(CHAR(39)&amp;$A2539&amp;CHAR(39)&amp;"!r2c"&amp;$C2539,0),variables,2,0)</f>
        <v>11000</v>
      </c>
      <c r="H2539" s="50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10344000</v>
      </c>
    </row>
    <row r="2540" spans="1:8" x14ac:dyDescent="0.3">
      <c r="A2540" s="47" t="s">
        <v>298</v>
      </c>
      <c r="B2540" s="47">
        <f t="shared" si="5182"/>
        <v>6</v>
      </c>
      <c r="C2540" s="47">
        <f t="shared" si="5183"/>
        <v>27</v>
      </c>
      <c r="E2540" s="47">
        <f t="shared" ref="E2540" si="5210">plan_id</f>
        <v>25</v>
      </c>
      <c r="F2540" s="47">
        <f t="shared" ca="1" si="5178"/>
        <v>2004</v>
      </c>
      <c r="G2540" s="47">
        <f t="shared" ref="G2540" ca="1" si="5211">VLOOKUP(INDIRECT(CHAR(39)&amp;$A2540&amp;CHAR(39)&amp;"!r2c"&amp;$C2540,0),variables,2,0)</f>
        <v>11001</v>
      </c>
      <c r="H2540" s="50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3721000</v>
      </c>
    </row>
    <row r="2541" spans="1:8" x14ac:dyDescent="0.3">
      <c r="A2541" s="47" t="s">
        <v>298</v>
      </c>
      <c r="B2541" s="47">
        <f t="shared" si="5182"/>
        <v>6</v>
      </c>
      <c r="C2541" s="47">
        <f t="shared" si="5183"/>
        <v>28</v>
      </c>
      <c r="E2541" s="47">
        <f t="shared" ref="E2541" si="5212">plan_id</f>
        <v>25</v>
      </c>
      <c r="F2541" s="47">
        <f t="shared" ca="1" si="5178"/>
        <v>2004</v>
      </c>
      <c r="G2541" s="47">
        <f t="shared" ref="G2541" ca="1" si="5213">VLOOKUP(INDIRECT(CHAR(39)&amp;$A2541&amp;CHAR(39)&amp;"!r2c"&amp;$C2541,0),variables,2,0)</f>
        <v>11002</v>
      </c>
      <c r="H2541" s="50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</row>
    <row r="2542" spans="1:8" x14ac:dyDescent="0.3">
      <c r="A2542" s="47" t="s">
        <v>298</v>
      </c>
      <c r="B2542" s="47">
        <f t="shared" si="5182"/>
        <v>6</v>
      </c>
      <c r="C2542" s="47">
        <f t="shared" si="5183"/>
        <v>29</v>
      </c>
      <c r="E2542" s="47">
        <f t="shared" ref="E2542" si="5214">plan_id</f>
        <v>25</v>
      </c>
      <c r="F2542" s="47">
        <f t="shared" ca="1" si="5178"/>
        <v>2004</v>
      </c>
      <c r="G2542" s="47">
        <f t="shared" ref="G2542" ca="1" si="5215">VLOOKUP(INDIRECT(CHAR(39)&amp;$A2542&amp;CHAR(39)&amp;"!r2c"&amp;$C2542,0),variables,2,0)</f>
        <v>11003</v>
      </c>
      <c r="H2542" s="50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343455000</v>
      </c>
    </row>
    <row r="2543" spans="1:8" x14ac:dyDescent="0.3">
      <c r="A2543" s="47" t="s">
        <v>298</v>
      </c>
      <c r="B2543" s="47">
        <f t="shared" si="5182"/>
        <v>7</v>
      </c>
      <c r="C2543" s="47">
        <f t="shared" si="5183"/>
        <v>3</v>
      </c>
      <c r="E2543" s="47">
        <f t="shared" ref="E2543" si="5216">plan_id</f>
        <v>25</v>
      </c>
      <c r="F2543" s="47">
        <f t="shared" ca="1" si="5178"/>
        <v>2005</v>
      </c>
      <c r="G2543" s="47">
        <f t="shared" ref="G2543" ca="1" si="5217">VLOOKUP(INDIRECT(CHAR(39)&amp;$A2543&amp;CHAR(39)&amp;"!r2c"&amp;$C2543,0),variables,2,0)</f>
        <v>10982</v>
      </c>
      <c r="H2543" s="50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Yes</v>
      </c>
    </row>
    <row r="2544" spans="1:8" x14ac:dyDescent="0.3">
      <c r="A2544" s="47" t="s">
        <v>298</v>
      </c>
      <c r="B2544" s="47">
        <f t="shared" si="5182"/>
        <v>7</v>
      </c>
      <c r="C2544" s="47">
        <f t="shared" si="5183"/>
        <v>4</v>
      </c>
      <c r="E2544" s="47">
        <f t="shared" ref="E2544" si="5218">plan_id</f>
        <v>25</v>
      </c>
      <c r="F2544" s="47">
        <f t="shared" ca="1" si="5178"/>
        <v>2005</v>
      </c>
      <c r="G2544" s="47">
        <f t="shared" ref="G2544" ca="1" si="5219">VLOOKUP(INDIRECT(CHAR(39)&amp;$A2544&amp;CHAR(39)&amp;"!r2c"&amp;$C2544,0),variables,2,0)</f>
        <v>10984</v>
      </c>
      <c r="H2544" s="50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210147000</v>
      </c>
    </row>
    <row r="2545" spans="1:8" x14ac:dyDescent="0.3">
      <c r="A2545" s="47" t="s">
        <v>298</v>
      </c>
      <c r="B2545" s="47">
        <f t="shared" si="5182"/>
        <v>7</v>
      </c>
      <c r="C2545" s="47">
        <f t="shared" si="5183"/>
        <v>5</v>
      </c>
      <c r="E2545" s="47">
        <f t="shared" ref="E2545" si="5220">plan_id</f>
        <v>25</v>
      </c>
      <c r="F2545" s="47">
        <f t="shared" ca="1" si="5178"/>
        <v>2005</v>
      </c>
      <c r="G2545" s="47">
        <f t="shared" ref="G2545" ca="1" si="5221">VLOOKUP(INDIRECT(CHAR(39)&amp;$A2545&amp;CHAR(39)&amp;"!r2c"&amp;$C2545,0),variables,2,0)</f>
        <v>10985</v>
      </c>
      <c r="H2545" s="50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110747469</v>
      </c>
    </row>
    <row r="2546" spans="1:8" x14ac:dyDescent="0.3">
      <c r="A2546" s="47" t="s">
        <v>298</v>
      </c>
      <c r="B2546" s="47">
        <f t="shared" si="5182"/>
        <v>7</v>
      </c>
      <c r="C2546" s="47">
        <f t="shared" si="5183"/>
        <v>6</v>
      </c>
      <c r="E2546" s="47">
        <f t="shared" ref="E2546" si="5222">plan_id</f>
        <v>25</v>
      </c>
      <c r="F2546" s="47">
        <f t="shared" ca="1" si="5178"/>
        <v>2005</v>
      </c>
      <c r="G2546" s="47">
        <f t="shared" ref="G2546" ca="1" si="5223">VLOOKUP(INDIRECT(CHAR(39)&amp;$A2546&amp;CHAR(39)&amp;"!r2c"&amp;$C2546,0),variables,2,0)</f>
        <v>10986</v>
      </c>
      <c r="H2546" s="50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99399531</v>
      </c>
    </row>
    <row r="2547" spans="1:8" x14ac:dyDescent="0.3">
      <c r="A2547" s="47" t="s">
        <v>298</v>
      </c>
      <c r="B2547" s="47">
        <f t="shared" si="5182"/>
        <v>7</v>
      </c>
      <c r="C2547" s="47">
        <f t="shared" si="5183"/>
        <v>7</v>
      </c>
      <c r="E2547" s="47">
        <f t="shared" ref="E2547" si="5224">plan_id</f>
        <v>25</v>
      </c>
      <c r="F2547" s="47">
        <f t="shared" ca="1" si="5178"/>
        <v>2005</v>
      </c>
      <c r="G2547" s="47">
        <f t="shared" ref="G2547" ca="1" si="5225">VLOOKUP(INDIRECT(CHAR(39)&amp;$A2547&amp;CHAR(39)&amp;"!r2c"&amp;$C2547,0),variables,2,0)</f>
        <v>10974</v>
      </c>
      <c r="H2547" s="50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Projected Unit Credit</v>
      </c>
    </row>
    <row r="2548" spans="1:8" x14ac:dyDescent="0.3">
      <c r="A2548" s="47" t="s">
        <v>298</v>
      </c>
      <c r="B2548" s="47">
        <f t="shared" si="5182"/>
        <v>7</v>
      </c>
      <c r="C2548" s="47">
        <f t="shared" si="5183"/>
        <v>8</v>
      </c>
      <c r="E2548" s="47">
        <f t="shared" ref="E2548" si="5226">plan_id</f>
        <v>25</v>
      </c>
      <c r="F2548" s="47">
        <f t="shared" ca="1" si="5178"/>
        <v>2005</v>
      </c>
      <c r="G2548" s="47">
        <f t="shared" ref="G2548" ca="1" si="5227">VLOOKUP(INDIRECT(CHAR(39)&amp;$A2548&amp;CHAR(39)&amp;"!r2c"&amp;$C2548,0),variables,2,0)</f>
        <v>10987</v>
      </c>
      <c r="H2548" s="50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0.52700000000000002</v>
      </c>
    </row>
    <row r="2549" spans="1:8" x14ac:dyDescent="0.3">
      <c r="A2549" s="47" t="s">
        <v>298</v>
      </c>
      <c r="B2549" s="47">
        <f t="shared" si="5182"/>
        <v>7</v>
      </c>
      <c r="C2549" s="47">
        <f t="shared" si="5183"/>
        <v>9</v>
      </c>
      <c r="E2549" s="47">
        <f t="shared" ref="E2549" si="5228">plan_id</f>
        <v>25</v>
      </c>
      <c r="F2549" s="47">
        <f t="shared" ca="1" si="5178"/>
        <v>2005</v>
      </c>
      <c r="G2549" s="47">
        <f t="shared" ref="G2549" ca="1" si="5229">VLOOKUP(INDIRECT(CHAR(39)&amp;$A2549&amp;CHAR(39)&amp;"!r2c"&amp;$C2549,0),variables,2,0)</f>
        <v>10885</v>
      </c>
      <c r="H2549" s="50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3">
      <c r="A2550" s="47" t="s">
        <v>298</v>
      </c>
      <c r="B2550" s="47">
        <f t="shared" si="5182"/>
        <v>7</v>
      </c>
      <c r="C2550" s="47">
        <f t="shared" si="5183"/>
        <v>10</v>
      </c>
      <c r="E2550" s="47">
        <f t="shared" ref="E2550" si="5230">plan_id</f>
        <v>25</v>
      </c>
      <c r="F2550" s="47">
        <f t="shared" ca="1" si="5178"/>
        <v>2005</v>
      </c>
      <c r="G2550" s="47">
        <f t="shared" ref="G2550" ca="1" si="5231">VLOOKUP(INDIRECT(CHAR(39)&amp;$A2550&amp;CHAR(39)&amp;"!r2c"&amp;$C2550,0),variables,2,0)</f>
        <v>10886</v>
      </c>
      <c r="H2550" s="50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3">
      <c r="A2551" s="47" t="s">
        <v>298</v>
      </c>
      <c r="B2551" s="47">
        <f t="shared" si="5182"/>
        <v>7</v>
      </c>
      <c r="C2551" s="47">
        <f t="shared" si="5183"/>
        <v>11</v>
      </c>
      <c r="E2551" s="47">
        <f t="shared" ref="E2551" si="5232">plan_id</f>
        <v>25</v>
      </c>
      <c r="F2551" s="47">
        <f t="shared" ca="1" si="5178"/>
        <v>2005</v>
      </c>
      <c r="G2551" s="47">
        <f t="shared" ref="G2551" ca="1" si="5233">VLOOKUP(INDIRECT(CHAR(39)&amp;$A2551&amp;CHAR(39)&amp;"!r2c"&amp;$C2551,0),variables,2,0)</f>
        <v>10887</v>
      </c>
      <c r="H2551" s="50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3">
      <c r="A2552" s="47" t="s">
        <v>298</v>
      </c>
      <c r="B2552" s="47">
        <f t="shared" si="5182"/>
        <v>7</v>
      </c>
      <c r="C2552" s="47">
        <f t="shared" si="5183"/>
        <v>12</v>
      </c>
      <c r="E2552" s="47">
        <f t="shared" ref="E2552" si="5234">plan_id</f>
        <v>25</v>
      </c>
      <c r="F2552" s="47">
        <f t="shared" ca="1" si="5178"/>
        <v>2005</v>
      </c>
      <c r="G2552" s="47">
        <f t="shared" ref="G2552" ca="1" si="5235">VLOOKUP(INDIRECT(CHAR(39)&amp;$A2552&amp;CHAR(39)&amp;"!r2c"&amp;$C2552,0),variables,2,0)</f>
        <v>10883</v>
      </c>
      <c r="H2552" s="50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3">
      <c r="A2553" s="47" t="s">
        <v>298</v>
      </c>
      <c r="B2553" s="47">
        <f t="shared" si="5182"/>
        <v>7</v>
      </c>
      <c r="C2553" s="47">
        <f t="shared" si="5183"/>
        <v>13</v>
      </c>
      <c r="E2553" s="47">
        <f t="shared" ref="E2553" si="5236">plan_id</f>
        <v>25</v>
      </c>
      <c r="F2553" s="47">
        <f t="shared" ca="1" si="5178"/>
        <v>2005</v>
      </c>
      <c r="G2553" s="47">
        <f t="shared" ref="G2553" ca="1" si="5237">VLOOKUP(INDIRECT(CHAR(39)&amp;$A2553&amp;CHAR(39)&amp;"!r2c"&amp;$C2553,0),variables,2,0)</f>
        <v>10989</v>
      </c>
      <c r="H2553" s="50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4658413000</v>
      </c>
    </row>
    <row r="2554" spans="1:8" x14ac:dyDescent="0.3">
      <c r="A2554" s="47" t="s">
        <v>298</v>
      </c>
      <c r="B2554" s="47">
        <f t="shared" si="5182"/>
        <v>7</v>
      </c>
      <c r="C2554" s="47">
        <f t="shared" si="5183"/>
        <v>14</v>
      </c>
      <c r="E2554" s="47">
        <f t="shared" ref="E2554" si="5238">plan_id</f>
        <v>25</v>
      </c>
      <c r="F2554" s="47">
        <f t="shared" ca="1" si="5178"/>
        <v>2005</v>
      </c>
      <c r="G2554" s="47">
        <f t="shared" ref="G2554" ca="1" si="5239">VLOOKUP(INDIRECT(CHAR(39)&amp;$A2554&amp;CHAR(39)&amp;"!r2c"&amp;$C2554,0),variables,2,0)</f>
        <v>10990</v>
      </c>
      <c r="H2554" s="50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7087191000</v>
      </c>
    </row>
    <row r="2555" spans="1:8" x14ac:dyDescent="0.3">
      <c r="A2555" s="47" t="s">
        <v>298</v>
      </c>
      <c r="B2555" s="47">
        <f t="shared" si="5182"/>
        <v>7</v>
      </c>
      <c r="C2555" s="47">
        <f t="shared" si="5183"/>
        <v>15</v>
      </c>
      <c r="E2555" s="47">
        <f t="shared" ref="E2555" si="5240">plan_id</f>
        <v>25</v>
      </c>
      <c r="F2555" s="47">
        <f t="shared" ca="1" si="5178"/>
        <v>2005</v>
      </c>
      <c r="G2555" s="47">
        <f t="shared" ref="G2555" ca="1" si="5241">VLOOKUP(INDIRECT(CHAR(39)&amp;$A2555&amp;CHAR(39)&amp;"!r2c"&amp;$C2555,0),variables,2,0)</f>
        <v>10991</v>
      </c>
      <c r="H2555" s="50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2428778000</v>
      </c>
    </row>
    <row r="2556" spans="1:8" x14ac:dyDescent="0.3">
      <c r="A2556" s="47" t="s">
        <v>298</v>
      </c>
      <c r="B2556" s="47">
        <f t="shared" si="5182"/>
        <v>7</v>
      </c>
      <c r="C2556" s="47">
        <f t="shared" si="5183"/>
        <v>16</v>
      </c>
      <c r="E2556" s="47">
        <f t="shared" ref="E2556" si="5242">plan_id</f>
        <v>25</v>
      </c>
      <c r="F2556" s="47">
        <f t="shared" ca="1" si="5178"/>
        <v>2005</v>
      </c>
      <c r="G2556" s="47">
        <f t="shared" ref="G2556" ca="1" si="5243">VLOOKUP(INDIRECT(CHAR(39)&amp;$A2556&amp;CHAR(39)&amp;"!r2c"&amp;$C2556,0),variables,2,0)</f>
        <v>10992</v>
      </c>
      <c r="H2556" s="50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0.65700000000000003</v>
      </c>
    </row>
    <row r="2557" spans="1:8" x14ac:dyDescent="0.3">
      <c r="A2557" s="47" t="s">
        <v>298</v>
      </c>
      <c r="B2557" s="47">
        <f t="shared" si="5182"/>
        <v>7</v>
      </c>
      <c r="C2557" s="47">
        <f t="shared" si="5183"/>
        <v>17</v>
      </c>
      <c r="E2557" s="47">
        <f t="shared" ref="E2557" si="5244">plan_id</f>
        <v>25</v>
      </c>
      <c r="F2557" s="47">
        <f t="shared" ca="1" si="5178"/>
        <v>2005</v>
      </c>
      <c r="G2557" s="47">
        <f t="shared" ref="G2557" ca="1" si="5245">VLOOKUP(INDIRECT(CHAR(39)&amp;$A2557&amp;CHAR(39)&amp;"!r2c"&amp;$C2557,0),variables,2,0)</f>
        <v>10993</v>
      </c>
      <c r="H2557" s="50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1404043000</v>
      </c>
    </row>
    <row r="2558" spans="1:8" x14ac:dyDescent="0.3">
      <c r="A2558" s="47" t="s">
        <v>298</v>
      </c>
      <c r="B2558" s="47">
        <f t="shared" si="5182"/>
        <v>7</v>
      </c>
      <c r="C2558" s="47">
        <f t="shared" si="5183"/>
        <v>18</v>
      </c>
      <c r="E2558" s="47">
        <f t="shared" ref="E2558" si="5246">plan_id</f>
        <v>25</v>
      </c>
      <c r="F2558" s="47">
        <f t="shared" ca="1" si="5178"/>
        <v>2005</v>
      </c>
      <c r="G2558" s="47">
        <f t="shared" ref="G2558" ca="1" si="5247">VLOOKUP(INDIRECT(CHAR(39)&amp;$A2558&amp;CHAR(39)&amp;"!r2c"&amp;$C2558,0),variables,2,0)</f>
        <v>11005</v>
      </c>
      <c r="H2558" s="50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3">
      <c r="A2559" s="47" t="s">
        <v>298</v>
      </c>
      <c r="B2559" s="47">
        <f t="shared" si="5182"/>
        <v>7</v>
      </c>
      <c r="C2559" s="47">
        <f t="shared" si="5183"/>
        <v>19</v>
      </c>
      <c r="E2559" s="47">
        <f t="shared" ref="E2559" si="5248">plan_id</f>
        <v>25</v>
      </c>
      <c r="F2559" s="47">
        <f t="shared" ca="1" si="5178"/>
        <v>2005</v>
      </c>
      <c r="G2559" s="47">
        <f t="shared" ref="G2559" ca="1" si="5249">VLOOKUP(INDIRECT(CHAR(39)&amp;$A2559&amp;CHAR(39)&amp;"!r2c"&amp;$C2559,0),variables,2,0)</f>
        <v>10988</v>
      </c>
      <c r="H2559" s="50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0.1496727664323671</v>
      </c>
    </row>
    <row r="2560" spans="1:8" x14ac:dyDescent="0.3">
      <c r="A2560" s="47" t="s">
        <v>298</v>
      </c>
      <c r="B2560" s="47">
        <f t="shared" si="5182"/>
        <v>7</v>
      </c>
      <c r="C2560" s="47">
        <f t="shared" si="5183"/>
        <v>20</v>
      </c>
      <c r="E2560" s="47">
        <f t="shared" ref="E2560" si="5250">plan_id</f>
        <v>25</v>
      </c>
      <c r="F2560" s="47">
        <f t="shared" ca="1" si="5178"/>
        <v>2005</v>
      </c>
      <c r="G2560" s="47">
        <f t="shared" ref="G2560" ca="1" si="5251">VLOOKUP(INDIRECT(CHAR(39)&amp;$A2560&amp;CHAR(39)&amp;"!r2c"&amp;$C2560,0),variables,2,0)</f>
        <v>10996</v>
      </c>
      <c r="H2560" s="50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6122064000</v>
      </c>
    </row>
    <row r="2561" spans="1:8" x14ac:dyDescent="0.3">
      <c r="A2561" s="47" t="s">
        <v>298</v>
      </c>
      <c r="B2561" s="47">
        <f t="shared" si="5182"/>
        <v>7</v>
      </c>
      <c r="C2561" s="47">
        <f t="shared" si="5183"/>
        <v>21</v>
      </c>
      <c r="E2561" s="47">
        <f t="shared" ref="E2561" si="5252">plan_id</f>
        <v>25</v>
      </c>
      <c r="F2561" s="47">
        <f t="shared" ca="1" si="5178"/>
        <v>2005</v>
      </c>
      <c r="G2561" s="47">
        <f t="shared" ref="G2561" ca="1" si="5253">VLOOKUP(INDIRECT(CHAR(39)&amp;$A2561&amp;CHAR(39)&amp;"!r2c"&amp;$C2561,0),variables,2,0)</f>
        <v>10997</v>
      </c>
      <c r="H2561" s="50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0.8638209411881238</v>
      </c>
    </row>
    <row r="2562" spans="1:8" x14ac:dyDescent="0.3">
      <c r="A2562" s="47" t="s">
        <v>298</v>
      </c>
      <c r="B2562" s="47">
        <f t="shared" si="5182"/>
        <v>7</v>
      </c>
      <c r="C2562" s="47">
        <f t="shared" si="5183"/>
        <v>22</v>
      </c>
      <c r="E2562" s="47">
        <f t="shared" ref="E2562" si="5254">plan_id</f>
        <v>25</v>
      </c>
      <c r="F2562" s="47">
        <f t="shared" ca="1" si="5178"/>
        <v>2005</v>
      </c>
      <c r="G2562" s="47">
        <f t="shared" ref="G2562" ca="1" si="5255">VLOOKUP(INDIRECT(CHAR(39)&amp;$A2562&amp;CHAR(39)&amp;"!r2c"&amp;$C2562,0),variables,2,0)</f>
        <v>10980</v>
      </c>
      <c r="H2562" s="50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3">
      <c r="A2563" s="47" t="s">
        <v>298</v>
      </c>
      <c r="B2563" s="47">
        <f t="shared" si="5182"/>
        <v>7</v>
      </c>
      <c r="C2563" s="47">
        <f t="shared" si="5183"/>
        <v>23</v>
      </c>
      <c r="E2563" s="47">
        <f t="shared" ref="E2563" si="5256">plan_id</f>
        <v>25</v>
      </c>
      <c r="F2563" s="47">
        <f t="shared" ca="1" si="5178"/>
        <v>2005</v>
      </c>
      <c r="G2563" s="47">
        <f t="shared" ref="G2563" ca="1" si="5257">VLOOKUP(INDIRECT(CHAR(39)&amp;$A2563&amp;CHAR(39)&amp;"!r2c"&amp;$C2563,0),variables,2,0)</f>
        <v>10981</v>
      </c>
      <c r="H2563" s="50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3">
      <c r="A2564" s="47" t="s">
        <v>298</v>
      </c>
      <c r="B2564" s="47">
        <f t="shared" si="5182"/>
        <v>7</v>
      </c>
      <c r="C2564" s="47">
        <f t="shared" si="5183"/>
        <v>24</v>
      </c>
      <c r="E2564" s="47">
        <f t="shared" ref="E2564" si="5258">plan_id</f>
        <v>25</v>
      </c>
      <c r="F2564" s="47">
        <f t="shared" ca="1" si="5178"/>
        <v>2005</v>
      </c>
      <c r="G2564" s="47">
        <f t="shared" ref="G2564" ca="1" si="5259">VLOOKUP(INDIRECT(CHAR(39)&amp;$A2564&amp;CHAR(39)&amp;"!r2c"&amp;$C2564,0),variables,2,0)</f>
        <v>10998</v>
      </c>
      <c r="H2564" s="50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0</v>
      </c>
    </row>
    <row r="2565" spans="1:8" x14ac:dyDescent="0.3">
      <c r="A2565" s="47" t="s">
        <v>298</v>
      </c>
      <c r="B2565" s="47">
        <f t="shared" si="5182"/>
        <v>7</v>
      </c>
      <c r="C2565" s="47">
        <f t="shared" si="5183"/>
        <v>25</v>
      </c>
      <c r="E2565" s="47">
        <f t="shared" ref="E2565" si="5260">plan_id</f>
        <v>25</v>
      </c>
      <c r="F2565" s="47">
        <f t="shared" ca="1" si="5178"/>
        <v>2005</v>
      </c>
      <c r="G2565" s="47">
        <f t="shared" ref="G2565" ca="1" si="5261">VLOOKUP(INDIRECT(CHAR(39)&amp;$A2565&amp;CHAR(39)&amp;"!r2c"&amp;$C2565,0),variables,2,0)</f>
        <v>10999</v>
      </c>
      <c r="H2565" s="50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357763000</v>
      </c>
    </row>
    <row r="2566" spans="1:8" x14ac:dyDescent="0.3">
      <c r="A2566" s="47" t="s">
        <v>298</v>
      </c>
      <c r="B2566" s="47">
        <f t="shared" si="5182"/>
        <v>7</v>
      </c>
      <c r="C2566" s="47">
        <f t="shared" si="5183"/>
        <v>26</v>
      </c>
      <c r="E2566" s="47">
        <f t="shared" ref="E2566" si="5262">plan_id</f>
        <v>25</v>
      </c>
      <c r="F2566" s="47">
        <f t="shared" ca="1" si="5178"/>
        <v>2005</v>
      </c>
      <c r="G2566" s="47">
        <f t="shared" ref="G2566" ca="1" si="5263">VLOOKUP(INDIRECT(CHAR(39)&amp;$A2566&amp;CHAR(39)&amp;"!r2c"&amp;$C2566,0),variables,2,0)</f>
        <v>11000</v>
      </c>
      <c r="H2566" s="50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10318000</v>
      </c>
    </row>
    <row r="2567" spans="1:8" x14ac:dyDescent="0.3">
      <c r="A2567" s="47" t="s">
        <v>298</v>
      </c>
      <c r="B2567" s="47">
        <f t="shared" si="5182"/>
        <v>7</v>
      </c>
      <c r="C2567" s="47">
        <f t="shared" si="5183"/>
        <v>27</v>
      </c>
      <c r="E2567" s="47">
        <f t="shared" ref="E2567" si="5264">plan_id</f>
        <v>25</v>
      </c>
      <c r="F2567" s="47">
        <f t="shared" ca="1" si="5178"/>
        <v>2005</v>
      </c>
      <c r="G2567" s="47">
        <f t="shared" ref="G2567" ca="1" si="5265">VLOOKUP(INDIRECT(CHAR(39)&amp;$A2567&amp;CHAR(39)&amp;"!r2c"&amp;$C2567,0),variables,2,0)</f>
        <v>11001</v>
      </c>
      <c r="H2567" s="50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3114000</v>
      </c>
    </row>
    <row r="2568" spans="1:8" x14ac:dyDescent="0.3">
      <c r="A2568" s="47" t="s">
        <v>298</v>
      </c>
      <c r="B2568" s="47">
        <f t="shared" si="5182"/>
        <v>7</v>
      </c>
      <c r="C2568" s="47">
        <f t="shared" si="5183"/>
        <v>28</v>
      </c>
      <c r="E2568" s="47">
        <f t="shared" ref="E2568" si="5266">plan_id</f>
        <v>25</v>
      </c>
      <c r="F2568" s="47">
        <f t="shared" ca="1" si="5178"/>
        <v>2005</v>
      </c>
      <c r="G2568" s="47">
        <f t="shared" ref="G2568" ca="1" si="5267">VLOOKUP(INDIRECT(CHAR(39)&amp;$A2568&amp;CHAR(39)&amp;"!r2c"&amp;$C2568,0),variables,2,0)</f>
        <v>11002</v>
      </c>
      <c r="H2568" s="50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</row>
    <row r="2569" spans="1:8" x14ac:dyDescent="0.3">
      <c r="A2569" s="47" t="s">
        <v>298</v>
      </c>
      <c r="B2569" s="47">
        <f t="shared" si="5182"/>
        <v>7</v>
      </c>
      <c r="C2569" s="47">
        <f t="shared" si="5183"/>
        <v>29</v>
      </c>
      <c r="E2569" s="47">
        <f t="shared" ref="E2569" si="5268">plan_id</f>
        <v>25</v>
      </c>
      <c r="F2569" s="47">
        <f t="shared" ca="1" si="5178"/>
        <v>2005</v>
      </c>
      <c r="G2569" s="47">
        <f t="shared" ref="G2569" ca="1" si="5269">VLOOKUP(INDIRECT(CHAR(39)&amp;$A2569&amp;CHAR(39)&amp;"!r2c"&amp;$C2569,0),variables,2,0)</f>
        <v>11003</v>
      </c>
      <c r="H2569" s="50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371195000</v>
      </c>
    </row>
    <row r="2570" spans="1:8" x14ac:dyDescent="0.3">
      <c r="A2570" s="47" t="s">
        <v>298</v>
      </c>
      <c r="B2570" s="47">
        <f t="shared" si="5182"/>
        <v>8</v>
      </c>
      <c r="C2570" s="47">
        <f t="shared" si="5183"/>
        <v>3</v>
      </c>
      <c r="E2570" s="47">
        <f t="shared" ref="E2570" si="5270">plan_id</f>
        <v>25</v>
      </c>
      <c r="F2570" s="47">
        <f t="shared" ca="1" si="5178"/>
        <v>2006</v>
      </c>
      <c r="G2570" s="47">
        <f t="shared" ref="G2570" ca="1" si="5271">VLOOKUP(INDIRECT(CHAR(39)&amp;$A2570&amp;CHAR(39)&amp;"!r2c"&amp;$C2570,0),variables,2,0)</f>
        <v>10982</v>
      </c>
      <c r="H2570" s="50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Yes</v>
      </c>
    </row>
    <row r="2571" spans="1:8" x14ac:dyDescent="0.3">
      <c r="A2571" s="47" t="s">
        <v>298</v>
      </c>
      <c r="B2571" s="47">
        <f t="shared" si="5182"/>
        <v>8</v>
      </c>
      <c r="C2571" s="47">
        <f t="shared" si="5183"/>
        <v>4</v>
      </c>
      <c r="E2571" s="47">
        <f t="shared" ref="E2571" si="5272">plan_id</f>
        <v>25</v>
      </c>
      <c r="F2571" s="47">
        <f t="shared" ca="1" si="5178"/>
        <v>2006</v>
      </c>
      <c r="G2571" s="47">
        <f t="shared" ref="G2571" ca="1" si="5273">VLOOKUP(INDIRECT(CHAR(39)&amp;$A2571&amp;CHAR(39)&amp;"!r2c"&amp;$C2571,0),variables,2,0)</f>
        <v>10984</v>
      </c>
      <c r="H2571" s="50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249488000</v>
      </c>
    </row>
    <row r="2572" spans="1:8" x14ac:dyDescent="0.3">
      <c r="A2572" s="47" t="s">
        <v>298</v>
      </c>
      <c r="B2572" s="47">
        <f t="shared" si="5182"/>
        <v>8</v>
      </c>
      <c r="C2572" s="47">
        <f t="shared" si="5183"/>
        <v>5</v>
      </c>
      <c r="E2572" s="47">
        <f t="shared" ref="E2572" si="5274">plan_id</f>
        <v>25</v>
      </c>
      <c r="F2572" s="47">
        <f t="shared" ca="1" si="5178"/>
        <v>2006</v>
      </c>
      <c r="G2572" s="47">
        <f t="shared" ref="G2572" ca="1" si="5275">VLOOKUP(INDIRECT(CHAR(39)&amp;$A2572&amp;CHAR(39)&amp;"!r2c"&amp;$C2572,0),variables,2,0)</f>
        <v>10985</v>
      </c>
      <c r="H2572" s="50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163165152</v>
      </c>
    </row>
    <row r="2573" spans="1:8" x14ac:dyDescent="0.3">
      <c r="A2573" s="47" t="s">
        <v>298</v>
      </c>
      <c r="B2573" s="47">
        <f t="shared" si="5182"/>
        <v>8</v>
      </c>
      <c r="C2573" s="47">
        <f t="shared" si="5183"/>
        <v>6</v>
      </c>
      <c r="E2573" s="47">
        <f t="shared" ref="E2573" si="5276">plan_id</f>
        <v>25</v>
      </c>
      <c r="F2573" s="47">
        <f t="shared" ca="1" si="5178"/>
        <v>2006</v>
      </c>
      <c r="G2573" s="47">
        <f t="shared" ref="G2573" ca="1" si="5277">VLOOKUP(INDIRECT(CHAR(39)&amp;$A2573&amp;CHAR(39)&amp;"!r2c"&amp;$C2573,0),variables,2,0)</f>
        <v>10986</v>
      </c>
      <c r="H2573" s="50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86322848</v>
      </c>
    </row>
    <row r="2574" spans="1:8" x14ac:dyDescent="0.3">
      <c r="A2574" s="47" t="s">
        <v>298</v>
      </c>
      <c r="B2574" s="47">
        <f t="shared" si="5182"/>
        <v>8</v>
      </c>
      <c r="C2574" s="47">
        <f t="shared" si="5183"/>
        <v>7</v>
      </c>
      <c r="E2574" s="47">
        <f t="shared" ref="E2574" si="5278">plan_id</f>
        <v>25</v>
      </c>
      <c r="F2574" s="47">
        <f t="shared" ca="1" si="5178"/>
        <v>2006</v>
      </c>
      <c r="G2574" s="47">
        <f t="shared" ref="G2574" ca="1" si="5279">VLOOKUP(INDIRECT(CHAR(39)&amp;$A2574&amp;CHAR(39)&amp;"!r2c"&amp;$C2574,0),variables,2,0)</f>
        <v>10974</v>
      </c>
      <c r="H2574" s="50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Projected Unit Credit</v>
      </c>
    </row>
    <row r="2575" spans="1:8" x14ac:dyDescent="0.3">
      <c r="A2575" s="47" t="s">
        <v>298</v>
      </c>
      <c r="B2575" s="47">
        <f t="shared" si="5182"/>
        <v>8</v>
      </c>
      <c r="C2575" s="47">
        <f t="shared" si="5183"/>
        <v>8</v>
      </c>
      <c r="E2575" s="47">
        <f t="shared" ref="E2575" si="5280">plan_id</f>
        <v>25</v>
      </c>
      <c r="F2575" s="47">
        <f t="shared" ca="1" si="5178"/>
        <v>2006</v>
      </c>
      <c r="G2575" s="47">
        <f t="shared" ref="G2575" ca="1" si="5281">VLOOKUP(INDIRECT(CHAR(39)&amp;$A2575&amp;CHAR(39)&amp;"!r2c"&amp;$C2575,0),variables,2,0)</f>
        <v>10987</v>
      </c>
      <c r="H2575" s="50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0.65400000000000003</v>
      </c>
    </row>
    <row r="2576" spans="1:8" x14ac:dyDescent="0.3">
      <c r="A2576" s="47" t="s">
        <v>298</v>
      </c>
      <c r="B2576" s="47">
        <f t="shared" si="5182"/>
        <v>8</v>
      </c>
      <c r="C2576" s="47">
        <f t="shared" si="5183"/>
        <v>9</v>
      </c>
      <c r="E2576" s="47">
        <f t="shared" ref="E2576" si="5282">plan_id</f>
        <v>25</v>
      </c>
      <c r="F2576" s="47">
        <f t="shared" ca="1" si="5178"/>
        <v>2006</v>
      </c>
      <c r="G2576" s="47">
        <f t="shared" ref="G2576" ca="1" si="5283">VLOOKUP(INDIRECT(CHAR(39)&amp;$A2576&amp;CHAR(39)&amp;"!r2c"&amp;$C2576,0),variables,2,0)</f>
        <v>10885</v>
      </c>
      <c r="H2576" s="50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3">
      <c r="A2577" s="47" t="s">
        <v>298</v>
      </c>
      <c r="B2577" s="47">
        <f t="shared" si="5182"/>
        <v>8</v>
      </c>
      <c r="C2577" s="47">
        <f t="shared" si="5183"/>
        <v>10</v>
      </c>
      <c r="E2577" s="47">
        <f t="shared" ref="E2577" si="5284">plan_id</f>
        <v>25</v>
      </c>
      <c r="F2577" s="47">
        <f t="shared" ca="1" si="5178"/>
        <v>2006</v>
      </c>
      <c r="G2577" s="47">
        <f t="shared" ref="G2577" ca="1" si="5285">VLOOKUP(INDIRECT(CHAR(39)&amp;$A2577&amp;CHAR(39)&amp;"!r2c"&amp;$C2577,0),variables,2,0)</f>
        <v>10886</v>
      </c>
      <c r="H2577" s="50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3">
      <c r="A2578" s="47" t="s">
        <v>298</v>
      </c>
      <c r="B2578" s="47">
        <f t="shared" si="5182"/>
        <v>8</v>
      </c>
      <c r="C2578" s="47">
        <f t="shared" si="5183"/>
        <v>11</v>
      </c>
      <c r="E2578" s="47">
        <f t="shared" ref="E2578" si="5286">plan_id</f>
        <v>25</v>
      </c>
      <c r="F2578" s="47">
        <f t="shared" ca="1" si="5178"/>
        <v>2006</v>
      </c>
      <c r="G2578" s="47">
        <f t="shared" ref="G2578" ca="1" si="5287">VLOOKUP(INDIRECT(CHAR(39)&amp;$A2578&amp;CHAR(39)&amp;"!r2c"&amp;$C2578,0),variables,2,0)</f>
        <v>10887</v>
      </c>
      <c r="H2578" s="50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3">
      <c r="A2579" s="47" t="s">
        <v>298</v>
      </c>
      <c r="B2579" s="47">
        <f t="shared" si="5182"/>
        <v>8</v>
      </c>
      <c r="C2579" s="47">
        <f t="shared" si="5183"/>
        <v>12</v>
      </c>
      <c r="E2579" s="47">
        <f t="shared" ref="E2579" si="5288">plan_id</f>
        <v>25</v>
      </c>
      <c r="F2579" s="47">
        <f t="shared" ca="1" si="5178"/>
        <v>2006</v>
      </c>
      <c r="G2579" s="47">
        <f t="shared" ref="G2579" ca="1" si="5289">VLOOKUP(INDIRECT(CHAR(39)&amp;$A2579&amp;CHAR(39)&amp;"!r2c"&amp;$C2579,0),variables,2,0)</f>
        <v>10883</v>
      </c>
      <c r="H2579" s="50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3">
      <c r="A2580" s="47" t="s">
        <v>298</v>
      </c>
      <c r="B2580" s="47">
        <f t="shared" si="5182"/>
        <v>8</v>
      </c>
      <c r="C2580" s="47">
        <f t="shared" si="5183"/>
        <v>13</v>
      </c>
      <c r="E2580" s="47">
        <f t="shared" ref="E2580" si="5290">plan_id</f>
        <v>25</v>
      </c>
      <c r="F2580" s="47">
        <f t="shared" ca="1" si="5178"/>
        <v>2006</v>
      </c>
      <c r="G2580" s="47">
        <f t="shared" ref="G2580" ca="1" si="5291">VLOOKUP(INDIRECT(CHAR(39)&amp;$A2580&amp;CHAR(39)&amp;"!r2c"&amp;$C2580,0),variables,2,0)</f>
        <v>10989</v>
      </c>
      <c r="H2580" s="50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6331065000</v>
      </c>
    </row>
    <row r="2581" spans="1:8" x14ac:dyDescent="0.3">
      <c r="A2581" s="47" t="s">
        <v>298</v>
      </c>
      <c r="B2581" s="47">
        <f t="shared" si="5182"/>
        <v>8</v>
      </c>
      <c r="C2581" s="47">
        <f t="shared" si="5183"/>
        <v>14</v>
      </c>
      <c r="E2581" s="47">
        <f t="shared" ref="E2581" si="5292">plan_id</f>
        <v>25</v>
      </c>
      <c r="F2581" s="47">
        <f t="shared" ca="1" si="5178"/>
        <v>2006</v>
      </c>
      <c r="G2581" s="47">
        <f t="shared" ref="G2581" ca="1" si="5293">VLOOKUP(INDIRECT(CHAR(39)&amp;$A2581&amp;CHAR(39)&amp;"!r2c"&amp;$C2581,0),variables,2,0)</f>
        <v>10990</v>
      </c>
      <c r="H2581" s="50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8094043000</v>
      </c>
    </row>
    <row r="2582" spans="1:8" x14ac:dyDescent="0.3">
      <c r="A2582" s="47" t="s">
        <v>298</v>
      </c>
      <c r="B2582" s="47">
        <f t="shared" si="5182"/>
        <v>8</v>
      </c>
      <c r="C2582" s="47">
        <f t="shared" si="5183"/>
        <v>15</v>
      </c>
      <c r="E2582" s="47">
        <f t="shared" ref="E2582" si="5294">plan_id</f>
        <v>25</v>
      </c>
      <c r="F2582" s="47">
        <f t="shared" ca="1" si="5178"/>
        <v>2006</v>
      </c>
      <c r="G2582" s="47">
        <f t="shared" ref="G2582" ca="1" si="5295">VLOOKUP(INDIRECT(CHAR(39)&amp;$A2582&amp;CHAR(39)&amp;"!r2c"&amp;$C2582,0),variables,2,0)</f>
        <v>10991</v>
      </c>
      <c r="H2582" s="50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1762978000</v>
      </c>
    </row>
    <row r="2583" spans="1:8" x14ac:dyDescent="0.3">
      <c r="A2583" s="47" t="s">
        <v>298</v>
      </c>
      <c r="B2583" s="47">
        <f t="shared" si="5182"/>
        <v>8</v>
      </c>
      <c r="C2583" s="47">
        <f t="shared" si="5183"/>
        <v>16</v>
      </c>
      <c r="E2583" s="47">
        <f t="shared" ref="E2583" si="5296">plan_id</f>
        <v>25</v>
      </c>
      <c r="F2583" s="47">
        <f t="shared" ca="1" si="5178"/>
        <v>2006</v>
      </c>
      <c r="G2583" s="47">
        <f t="shared" ref="G2583" ca="1" si="5297">VLOOKUP(INDIRECT(CHAR(39)&amp;$A2583&amp;CHAR(39)&amp;"!r2c"&amp;$C2583,0),variables,2,0)</f>
        <v>10992</v>
      </c>
      <c r="H2583" s="50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0.78200000000000003</v>
      </c>
    </row>
    <row r="2584" spans="1:8" x14ac:dyDescent="0.3">
      <c r="A2584" s="47" t="s">
        <v>298</v>
      </c>
      <c r="B2584" s="47">
        <f t="shared" si="5182"/>
        <v>8</v>
      </c>
      <c r="C2584" s="47">
        <f t="shared" si="5183"/>
        <v>17</v>
      </c>
      <c r="E2584" s="47">
        <f t="shared" ref="E2584" si="5298">plan_id</f>
        <v>25</v>
      </c>
      <c r="F2584" s="47">
        <f t="shared" ca="1" si="5178"/>
        <v>2006</v>
      </c>
      <c r="G2584" s="47">
        <f t="shared" ref="G2584" ca="1" si="5299">VLOOKUP(INDIRECT(CHAR(39)&amp;$A2584&amp;CHAR(39)&amp;"!r2c"&amp;$C2584,0),variables,2,0)</f>
        <v>10993</v>
      </c>
      <c r="H2584" s="50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1590693000</v>
      </c>
    </row>
    <row r="2585" spans="1:8" x14ac:dyDescent="0.3">
      <c r="A2585" s="47" t="s">
        <v>298</v>
      </c>
      <c r="B2585" s="47">
        <f t="shared" si="5182"/>
        <v>8</v>
      </c>
      <c r="C2585" s="47">
        <f t="shared" si="5183"/>
        <v>18</v>
      </c>
      <c r="E2585" s="47">
        <f t="shared" ref="E2585" si="5300">plan_id</f>
        <v>25</v>
      </c>
      <c r="F2585" s="47">
        <f t="shared" ca="1" si="5178"/>
        <v>2006</v>
      </c>
      <c r="G2585" s="47">
        <f t="shared" ref="G2585" ca="1" si="5301">VLOOKUP(INDIRECT(CHAR(39)&amp;$A2585&amp;CHAR(39)&amp;"!r2c"&amp;$C2585,0),variables,2,0)</f>
        <v>11005</v>
      </c>
      <c r="H2585" s="50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3">
      <c r="A2586" s="47" t="s">
        <v>298</v>
      </c>
      <c r="B2586" s="47">
        <f t="shared" si="5182"/>
        <v>8</v>
      </c>
      <c r="C2586" s="47">
        <f t="shared" si="5183"/>
        <v>19</v>
      </c>
      <c r="E2586" s="47">
        <f t="shared" ref="E2586" si="5302">plan_id</f>
        <v>25</v>
      </c>
      <c r="F2586" s="47">
        <f t="shared" ca="1" si="5178"/>
        <v>2006</v>
      </c>
      <c r="G2586" s="47">
        <f t="shared" ref="G2586" ca="1" si="5303">VLOOKUP(INDIRECT(CHAR(39)&amp;$A2586&amp;CHAR(39)&amp;"!r2c"&amp;$C2586,0),variables,2,0)</f>
        <v>10988</v>
      </c>
      <c r="H2586" s="50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0.15684233224135644</v>
      </c>
    </row>
    <row r="2587" spans="1:8" x14ac:dyDescent="0.3">
      <c r="A2587" s="47" t="s">
        <v>298</v>
      </c>
      <c r="B2587" s="47">
        <f t="shared" si="5182"/>
        <v>8</v>
      </c>
      <c r="C2587" s="47">
        <f t="shared" si="5183"/>
        <v>20</v>
      </c>
      <c r="E2587" s="47">
        <f t="shared" ref="E2587" si="5304">plan_id</f>
        <v>25</v>
      </c>
      <c r="F2587" s="47">
        <f t="shared" ca="1" si="5178"/>
        <v>2006</v>
      </c>
      <c r="G2587" s="47">
        <f t="shared" ref="G2587" ca="1" si="5305">VLOOKUP(INDIRECT(CHAR(39)&amp;$A2587&amp;CHAR(39)&amp;"!r2c"&amp;$C2587,0),variables,2,0)</f>
        <v>10996</v>
      </c>
      <c r="H2587" s="50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6568150000</v>
      </c>
    </row>
    <row r="2588" spans="1:8" x14ac:dyDescent="0.3">
      <c r="A2588" s="47" t="s">
        <v>298</v>
      </c>
      <c r="B2588" s="47">
        <f t="shared" si="5182"/>
        <v>8</v>
      </c>
      <c r="C2588" s="47">
        <f t="shared" si="5183"/>
        <v>21</v>
      </c>
      <c r="E2588" s="47">
        <f t="shared" ref="E2588" si="5306">plan_id</f>
        <v>25</v>
      </c>
      <c r="F2588" s="47">
        <f t="shared" ca="1" si="5178"/>
        <v>2006</v>
      </c>
      <c r="G2588" s="47">
        <f t="shared" ref="G2588" ca="1" si="5307">VLOOKUP(INDIRECT(CHAR(39)&amp;$A2588&amp;CHAR(39)&amp;"!r2c"&amp;$C2588,0),variables,2,0)</f>
        <v>10997</v>
      </c>
      <c r="H2588" s="50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0.81147950412420589</v>
      </c>
    </row>
    <row r="2589" spans="1:8" x14ac:dyDescent="0.3">
      <c r="A2589" s="47" t="s">
        <v>298</v>
      </c>
      <c r="B2589" s="47">
        <f t="shared" si="5182"/>
        <v>8</v>
      </c>
      <c r="C2589" s="47">
        <f t="shared" si="5183"/>
        <v>22</v>
      </c>
      <c r="E2589" s="47">
        <f t="shared" ref="E2589" si="5308">plan_id</f>
        <v>25</v>
      </c>
      <c r="F2589" s="47">
        <f t="shared" ca="1" si="5178"/>
        <v>2006</v>
      </c>
      <c r="G2589" s="47">
        <f t="shared" ref="G2589" ca="1" si="5309">VLOOKUP(INDIRECT(CHAR(39)&amp;$A2589&amp;CHAR(39)&amp;"!r2c"&amp;$C2589,0),variables,2,0)</f>
        <v>10980</v>
      </c>
      <c r="H2589" s="50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3">
      <c r="A2590" s="47" t="s">
        <v>298</v>
      </c>
      <c r="B2590" s="47">
        <f t="shared" si="5182"/>
        <v>8</v>
      </c>
      <c r="C2590" s="47">
        <f t="shared" si="5183"/>
        <v>23</v>
      </c>
      <c r="E2590" s="47">
        <f t="shared" ref="E2590" si="5310">plan_id</f>
        <v>25</v>
      </c>
      <c r="F2590" s="47">
        <f t="shared" ca="1" si="5178"/>
        <v>2006</v>
      </c>
      <c r="G2590" s="47">
        <f t="shared" ref="G2590" ca="1" si="5311">VLOOKUP(INDIRECT(CHAR(39)&amp;$A2590&amp;CHAR(39)&amp;"!r2c"&amp;$C2590,0),variables,2,0)</f>
        <v>10981</v>
      </c>
      <c r="H2590" s="50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3">
      <c r="A2591" s="47" t="s">
        <v>298</v>
      </c>
      <c r="B2591" s="47">
        <f t="shared" ref="B2591:B2654" si="5312">B2564+1</f>
        <v>8</v>
      </c>
      <c r="C2591" s="47">
        <f t="shared" ref="C2591:C2654" si="5313">C2564</f>
        <v>24</v>
      </c>
      <c r="E2591" s="47">
        <f t="shared" ref="E2591" si="5314">plan_id</f>
        <v>25</v>
      </c>
      <c r="F2591" s="47">
        <f t="shared" ca="1" si="5178"/>
        <v>2006</v>
      </c>
      <c r="G2591" s="47">
        <f t="shared" ref="G2591" ca="1" si="5315">VLOOKUP(INDIRECT(CHAR(39)&amp;$A2591&amp;CHAR(39)&amp;"!r2c"&amp;$C2591,0),variables,2,0)</f>
        <v>10998</v>
      </c>
      <c r="H2591" s="50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0</v>
      </c>
    </row>
    <row r="2592" spans="1:8" x14ac:dyDescent="0.3">
      <c r="A2592" s="47" t="s">
        <v>298</v>
      </c>
      <c r="B2592" s="47">
        <f t="shared" si="5312"/>
        <v>8</v>
      </c>
      <c r="C2592" s="47">
        <f t="shared" si="5313"/>
        <v>25</v>
      </c>
      <c r="E2592" s="47">
        <f t="shared" ref="E2592" si="5316">plan_id</f>
        <v>25</v>
      </c>
      <c r="F2592" s="47">
        <f t="shared" ca="1" si="5178"/>
        <v>2006</v>
      </c>
      <c r="G2592" s="47">
        <f t="shared" ref="G2592" ca="1" si="5317">VLOOKUP(INDIRECT(CHAR(39)&amp;$A2592&amp;CHAR(39)&amp;"!r2c"&amp;$C2592,0),variables,2,0)</f>
        <v>10999</v>
      </c>
      <c r="H2592" s="50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381672000</v>
      </c>
    </row>
    <row r="2593" spans="1:8" x14ac:dyDescent="0.3">
      <c r="A2593" s="47" t="s">
        <v>298</v>
      </c>
      <c r="B2593" s="47">
        <f t="shared" si="5312"/>
        <v>8</v>
      </c>
      <c r="C2593" s="47">
        <f t="shared" si="5313"/>
        <v>26</v>
      </c>
      <c r="E2593" s="47">
        <f t="shared" ref="E2593" si="5318">plan_id</f>
        <v>25</v>
      </c>
      <c r="F2593" s="47">
        <f t="shared" ca="1" si="5178"/>
        <v>2006</v>
      </c>
      <c r="G2593" s="47">
        <f t="shared" ref="G2593" ca="1" si="5319">VLOOKUP(INDIRECT(CHAR(39)&amp;$A2593&amp;CHAR(39)&amp;"!r2c"&amp;$C2593,0),variables,2,0)</f>
        <v>11000</v>
      </c>
      <c r="H2593" s="50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8429000</v>
      </c>
    </row>
    <row r="2594" spans="1:8" x14ac:dyDescent="0.3">
      <c r="A2594" s="47" t="s">
        <v>298</v>
      </c>
      <c r="B2594" s="47">
        <f t="shared" si="5312"/>
        <v>8</v>
      </c>
      <c r="C2594" s="47">
        <f t="shared" si="5313"/>
        <v>27</v>
      </c>
      <c r="E2594" s="47">
        <f t="shared" ref="E2594" si="5320">plan_id</f>
        <v>25</v>
      </c>
      <c r="F2594" s="47">
        <f t="shared" ca="1" si="5178"/>
        <v>2006</v>
      </c>
      <c r="G2594" s="47">
        <f t="shared" ref="G2594" ca="1" si="5321">VLOOKUP(INDIRECT(CHAR(39)&amp;$A2594&amp;CHAR(39)&amp;"!r2c"&amp;$C2594,0),variables,2,0)</f>
        <v>11001</v>
      </c>
      <c r="H2594" s="50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3477000</v>
      </c>
    </row>
    <row r="2595" spans="1:8" x14ac:dyDescent="0.3">
      <c r="A2595" s="47" t="s">
        <v>298</v>
      </c>
      <c r="B2595" s="47">
        <f t="shared" si="5312"/>
        <v>8</v>
      </c>
      <c r="C2595" s="47">
        <f t="shared" si="5313"/>
        <v>28</v>
      </c>
      <c r="E2595" s="47">
        <f t="shared" ref="E2595" si="5322">plan_id</f>
        <v>25</v>
      </c>
      <c r="F2595" s="47">
        <f t="shared" ca="1" si="5178"/>
        <v>2006</v>
      </c>
      <c r="G2595" s="47">
        <f t="shared" ref="G2595" ca="1" si="5323">VLOOKUP(INDIRECT(CHAR(39)&amp;$A2595&amp;CHAR(39)&amp;"!r2c"&amp;$C2595,0),variables,2,0)</f>
        <v>11002</v>
      </c>
      <c r="H2595" s="50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</row>
    <row r="2596" spans="1:8" x14ac:dyDescent="0.3">
      <c r="A2596" s="47" t="s">
        <v>298</v>
      </c>
      <c r="B2596" s="47">
        <f t="shared" si="5312"/>
        <v>8</v>
      </c>
      <c r="C2596" s="47">
        <f t="shared" si="5313"/>
        <v>29</v>
      </c>
      <c r="E2596" s="47">
        <f t="shared" ref="E2596" si="5324">plan_id</f>
        <v>25</v>
      </c>
      <c r="F2596" s="47">
        <f t="shared" ca="1" si="5178"/>
        <v>2006</v>
      </c>
      <c r="G2596" s="47">
        <f t="shared" ref="G2596" ca="1" si="5325">VLOOKUP(INDIRECT(CHAR(39)&amp;$A2596&amp;CHAR(39)&amp;"!r2c"&amp;$C2596,0),variables,2,0)</f>
        <v>11003</v>
      </c>
      <c r="H2596" s="50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393578000</v>
      </c>
    </row>
    <row r="2597" spans="1:8" x14ac:dyDescent="0.3">
      <c r="A2597" s="47" t="s">
        <v>298</v>
      </c>
      <c r="B2597" s="47">
        <f t="shared" si="5312"/>
        <v>9</v>
      </c>
      <c r="C2597" s="47">
        <f t="shared" si="5313"/>
        <v>3</v>
      </c>
      <c r="E2597" s="47">
        <f t="shared" ref="E2597" si="5326">plan_id</f>
        <v>25</v>
      </c>
      <c r="F2597" s="47">
        <f t="shared" ca="1" si="5178"/>
        <v>2007</v>
      </c>
      <c r="G2597" s="47">
        <f t="shared" ref="G2597" ca="1" si="5327">VLOOKUP(INDIRECT(CHAR(39)&amp;$A2597&amp;CHAR(39)&amp;"!r2c"&amp;$C2597,0),variables,2,0)</f>
        <v>10982</v>
      </c>
      <c r="H2597" s="50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Yes</v>
      </c>
    </row>
    <row r="2598" spans="1:8" x14ac:dyDescent="0.3">
      <c r="A2598" s="47" t="s">
        <v>298</v>
      </c>
      <c r="B2598" s="47">
        <f t="shared" si="5312"/>
        <v>9</v>
      </c>
      <c r="C2598" s="47">
        <f t="shared" si="5313"/>
        <v>4</v>
      </c>
      <c r="E2598" s="47">
        <f t="shared" ref="E2598" si="5328">plan_id</f>
        <v>25</v>
      </c>
      <c r="F2598" s="47">
        <f t="shared" ca="1" si="5178"/>
        <v>2007</v>
      </c>
      <c r="G2598" s="47">
        <f t="shared" ref="G2598" ca="1" si="5329">VLOOKUP(INDIRECT(CHAR(39)&amp;$A2598&amp;CHAR(39)&amp;"!r2c"&amp;$C2598,0),variables,2,0)</f>
        <v>10984</v>
      </c>
      <c r="H2598" s="50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268742000</v>
      </c>
    </row>
    <row r="2599" spans="1:8" x14ac:dyDescent="0.3">
      <c r="A2599" s="47" t="s">
        <v>298</v>
      </c>
      <c r="B2599" s="47">
        <f t="shared" si="5312"/>
        <v>9</v>
      </c>
      <c r="C2599" s="47">
        <f t="shared" si="5313"/>
        <v>5</v>
      </c>
      <c r="E2599" s="47">
        <f t="shared" ref="E2599" si="5330">plan_id</f>
        <v>25</v>
      </c>
      <c r="F2599" s="47">
        <f t="shared" ca="1" si="5178"/>
        <v>2007</v>
      </c>
      <c r="G2599" s="47">
        <f t="shared" ref="G2599" ca="1" si="5331">VLOOKUP(INDIRECT(CHAR(39)&amp;$A2599&amp;CHAR(39)&amp;"!r2c"&amp;$C2599,0),variables,2,0)</f>
        <v>10985</v>
      </c>
      <c r="H2599" s="50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207737566</v>
      </c>
    </row>
    <row r="2600" spans="1:8" x14ac:dyDescent="0.3">
      <c r="A2600" s="47" t="s">
        <v>298</v>
      </c>
      <c r="B2600" s="47">
        <f t="shared" si="5312"/>
        <v>9</v>
      </c>
      <c r="C2600" s="47">
        <f t="shared" si="5313"/>
        <v>6</v>
      </c>
      <c r="E2600" s="47">
        <f t="shared" ref="E2600" si="5332">plan_id</f>
        <v>25</v>
      </c>
      <c r="F2600" s="47">
        <f t="shared" ca="1" si="5178"/>
        <v>2007</v>
      </c>
      <c r="G2600" s="47">
        <f t="shared" ref="G2600" ca="1" si="5333">VLOOKUP(INDIRECT(CHAR(39)&amp;$A2600&amp;CHAR(39)&amp;"!r2c"&amp;$C2600,0),variables,2,0)</f>
        <v>10986</v>
      </c>
      <c r="H2600" s="50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61004434</v>
      </c>
    </row>
    <row r="2601" spans="1:8" x14ac:dyDescent="0.3">
      <c r="A2601" s="47" t="s">
        <v>298</v>
      </c>
      <c r="B2601" s="47">
        <f t="shared" si="5312"/>
        <v>9</v>
      </c>
      <c r="C2601" s="47">
        <f t="shared" si="5313"/>
        <v>7</v>
      </c>
      <c r="E2601" s="47">
        <f t="shared" ref="E2601" si="5334">plan_id</f>
        <v>25</v>
      </c>
      <c r="F2601" s="47">
        <f t="shared" ca="1" si="5178"/>
        <v>2007</v>
      </c>
      <c r="G2601" s="47">
        <f t="shared" ref="G2601" ca="1" si="5335">VLOOKUP(INDIRECT(CHAR(39)&amp;$A2601&amp;CHAR(39)&amp;"!r2c"&amp;$C2601,0),variables,2,0)</f>
        <v>10974</v>
      </c>
      <c r="H2601" s="50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Entry Age</v>
      </c>
    </row>
    <row r="2602" spans="1:8" x14ac:dyDescent="0.3">
      <c r="A2602" s="47" t="s">
        <v>298</v>
      </c>
      <c r="B2602" s="47">
        <f t="shared" si="5312"/>
        <v>9</v>
      </c>
      <c r="C2602" s="47">
        <f t="shared" si="5313"/>
        <v>8</v>
      </c>
      <c r="E2602" s="47">
        <f t="shared" ref="E2602" si="5336">plan_id</f>
        <v>25</v>
      </c>
      <c r="F2602" s="47">
        <f t="shared" ca="1" si="5178"/>
        <v>2007</v>
      </c>
      <c r="G2602" s="47">
        <f t="shared" ref="G2602" ca="1" si="5337">VLOOKUP(INDIRECT(CHAR(39)&amp;$A2602&amp;CHAR(39)&amp;"!r2c"&amp;$C2602,0),variables,2,0)</f>
        <v>10987</v>
      </c>
      <c r="H2602" s="50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0.77300000000000002</v>
      </c>
    </row>
    <row r="2603" spans="1:8" x14ac:dyDescent="0.3">
      <c r="A2603" s="47" t="s">
        <v>298</v>
      </c>
      <c r="B2603" s="47">
        <f t="shared" si="5312"/>
        <v>9</v>
      </c>
      <c r="C2603" s="47">
        <f t="shared" si="5313"/>
        <v>9</v>
      </c>
      <c r="E2603" s="47">
        <f t="shared" ref="E2603" si="5338">plan_id</f>
        <v>25</v>
      </c>
      <c r="F2603" s="47">
        <f t="shared" ca="1" si="5178"/>
        <v>2007</v>
      </c>
      <c r="G2603" s="47">
        <f t="shared" ref="G2603" ca="1" si="5339">VLOOKUP(INDIRECT(CHAR(39)&amp;$A2603&amp;CHAR(39)&amp;"!r2c"&amp;$C2603,0),variables,2,0)</f>
        <v>10885</v>
      </c>
      <c r="H2603" s="50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3">
      <c r="A2604" s="47" t="s">
        <v>298</v>
      </c>
      <c r="B2604" s="47">
        <f t="shared" si="5312"/>
        <v>9</v>
      </c>
      <c r="C2604" s="47">
        <f t="shared" si="5313"/>
        <v>10</v>
      </c>
      <c r="E2604" s="47">
        <f t="shared" ref="E2604" si="5340">plan_id</f>
        <v>25</v>
      </c>
      <c r="F2604" s="47">
        <f t="shared" ca="1" si="5178"/>
        <v>2007</v>
      </c>
      <c r="G2604" s="47">
        <f t="shared" ref="G2604" ca="1" si="5341">VLOOKUP(INDIRECT(CHAR(39)&amp;$A2604&amp;CHAR(39)&amp;"!r2c"&amp;$C2604,0),variables,2,0)</f>
        <v>10886</v>
      </c>
      <c r="H2604" s="50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3">
      <c r="A2605" s="47" t="s">
        <v>298</v>
      </c>
      <c r="B2605" s="47">
        <f t="shared" si="5312"/>
        <v>9</v>
      </c>
      <c r="C2605" s="47">
        <f t="shared" si="5313"/>
        <v>11</v>
      </c>
      <c r="E2605" s="47">
        <f t="shared" ref="E2605" si="5342">plan_id</f>
        <v>25</v>
      </c>
      <c r="F2605" s="47">
        <f t="shared" ca="1" si="5178"/>
        <v>2007</v>
      </c>
      <c r="G2605" s="47">
        <f t="shared" ref="G2605" ca="1" si="5343">VLOOKUP(INDIRECT(CHAR(39)&amp;$A2605&amp;CHAR(39)&amp;"!r2c"&amp;$C2605,0),variables,2,0)</f>
        <v>10887</v>
      </c>
      <c r="H2605" s="50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3">
      <c r="A2606" s="47" t="s">
        <v>298</v>
      </c>
      <c r="B2606" s="47">
        <f t="shared" si="5312"/>
        <v>9</v>
      </c>
      <c r="C2606" s="47">
        <f t="shared" si="5313"/>
        <v>12</v>
      </c>
      <c r="E2606" s="47">
        <f t="shared" ref="E2606" si="5344">plan_id</f>
        <v>25</v>
      </c>
      <c r="F2606" s="47">
        <f t="shared" ca="1" si="5178"/>
        <v>2007</v>
      </c>
      <c r="G2606" s="47">
        <f t="shared" ref="G2606" ca="1" si="5345">VLOOKUP(INDIRECT(CHAR(39)&amp;$A2606&amp;CHAR(39)&amp;"!r2c"&amp;$C2606,0),variables,2,0)</f>
        <v>10883</v>
      </c>
      <c r="H2606" s="50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3">
      <c r="A2607" s="47" t="s">
        <v>298</v>
      </c>
      <c r="B2607" s="47">
        <f t="shared" si="5312"/>
        <v>9</v>
      </c>
      <c r="C2607" s="47">
        <f t="shared" si="5313"/>
        <v>13</v>
      </c>
      <c r="E2607" s="47">
        <f t="shared" ref="E2607" si="5346">plan_id</f>
        <v>25</v>
      </c>
      <c r="F2607" s="47">
        <f t="shared" ca="1" si="5178"/>
        <v>2007</v>
      </c>
      <c r="G2607" s="47">
        <f t="shared" ref="G2607" ca="1" si="5347">VLOOKUP(INDIRECT(CHAR(39)&amp;$A2607&amp;CHAR(39)&amp;"!r2c"&amp;$C2607,0),variables,2,0)</f>
        <v>10989</v>
      </c>
      <c r="H2607" s="50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6739004000</v>
      </c>
    </row>
    <row r="2608" spans="1:8" x14ac:dyDescent="0.3">
      <c r="A2608" s="47" t="s">
        <v>298</v>
      </c>
      <c r="B2608" s="47">
        <f t="shared" si="5312"/>
        <v>9</v>
      </c>
      <c r="C2608" s="47">
        <f t="shared" si="5313"/>
        <v>14</v>
      </c>
      <c r="E2608" s="47">
        <f t="shared" ref="E2608" si="5348">plan_id</f>
        <v>25</v>
      </c>
      <c r="F2608" s="47">
        <f t="shared" ca="1" si="5178"/>
        <v>2007</v>
      </c>
      <c r="G2608" s="47">
        <f t="shared" ref="G2608" ca="1" si="5349">VLOOKUP(INDIRECT(CHAR(39)&amp;$A2608&amp;CHAR(39)&amp;"!r2c"&amp;$C2608,0),variables,2,0)</f>
        <v>10990</v>
      </c>
      <c r="H2608" s="50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8662324000</v>
      </c>
    </row>
    <row r="2609" spans="1:8" x14ac:dyDescent="0.3">
      <c r="A2609" s="47" t="s">
        <v>298</v>
      </c>
      <c r="B2609" s="47">
        <f t="shared" si="5312"/>
        <v>9</v>
      </c>
      <c r="C2609" s="47">
        <f t="shared" si="5313"/>
        <v>15</v>
      </c>
      <c r="E2609" s="47">
        <f t="shared" ref="E2609" si="5350">plan_id</f>
        <v>25</v>
      </c>
      <c r="F2609" s="47">
        <f t="shared" ca="1" si="5178"/>
        <v>2007</v>
      </c>
      <c r="G2609" s="47">
        <f t="shared" ref="G2609" ca="1" si="5351">VLOOKUP(INDIRECT(CHAR(39)&amp;$A2609&amp;CHAR(39)&amp;"!r2c"&amp;$C2609,0),variables,2,0)</f>
        <v>10991</v>
      </c>
      <c r="H2609" s="50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1923320000</v>
      </c>
    </row>
    <row r="2610" spans="1:8" x14ac:dyDescent="0.3">
      <c r="A2610" s="47" t="s">
        <v>298</v>
      </c>
      <c r="B2610" s="47">
        <f t="shared" si="5312"/>
        <v>9</v>
      </c>
      <c r="C2610" s="47">
        <f t="shared" si="5313"/>
        <v>16</v>
      </c>
      <c r="E2610" s="47">
        <f t="shared" ref="E2610" si="5352">plan_id</f>
        <v>25</v>
      </c>
      <c r="F2610" s="47">
        <f t="shared" ca="1" si="5178"/>
        <v>2007</v>
      </c>
      <c r="G2610" s="47">
        <f t="shared" ref="G2610" ca="1" si="5353">VLOOKUP(INDIRECT(CHAR(39)&amp;$A2610&amp;CHAR(39)&amp;"!r2c"&amp;$C2610,0),variables,2,0)</f>
        <v>10992</v>
      </c>
      <c r="H2610" s="50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0.77800000000000002</v>
      </c>
    </row>
    <row r="2611" spans="1:8" x14ac:dyDescent="0.3">
      <c r="A2611" s="47" t="s">
        <v>298</v>
      </c>
      <c r="B2611" s="47">
        <f t="shared" si="5312"/>
        <v>9</v>
      </c>
      <c r="C2611" s="47">
        <f t="shared" si="5313"/>
        <v>17</v>
      </c>
      <c r="E2611" s="47">
        <f t="shared" ref="E2611" si="5354">plan_id</f>
        <v>25</v>
      </c>
      <c r="F2611" s="47">
        <f t="shared" ca="1" si="5178"/>
        <v>2007</v>
      </c>
      <c r="G2611" s="47">
        <f t="shared" ref="G2611" ca="1" si="5355">VLOOKUP(INDIRECT(CHAR(39)&amp;$A2611&amp;CHAR(39)&amp;"!r2c"&amp;$C2611,0),variables,2,0)</f>
        <v>10993</v>
      </c>
      <c r="H2611" s="50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1605819000</v>
      </c>
    </row>
    <row r="2612" spans="1:8" x14ac:dyDescent="0.3">
      <c r="A2612" s="47" t="s">
        <v>298</v>
      </c>
      <c r="B2612" s="47">
        <f t="shared" si="5312"/>
        <v>9</v>
      </c>
      <c r="C2612" s="47">
        <f t="shared" si="5313"/>
        <v>18</v>
      </c>
      <c r="E2612" s="47">
        <f t="shared" ref="E2612" si="5356">plan_id</f>
        <v>25</v>
      </c>
      <c r="F2612" s="47">
        <f t="shared" ca="1" si="5178"/>
        <v>2007</v>
      </c>
      <c r="G2612" s="47">
        <f t="shared" ref="G2612" ca="1" si="5357">VLOOKUP(INDIRECT(CHAR(39)&amp;$A2612&amp;CHAR(39)&amp;"!r2c"&amp;$C2612,0),variables,2,0)</f>
        <v>11005</v>
      </c>
      <c r="H2612" s="50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3">
      <c r="A2613" s="47" t="s">
        <v>298</v>
      </c>
      <c r="B2613" s="47">
        <f t="shared" si="5312"/>
        <v>9</v>
      </c>
      <c r="C2613" s="47">
        <f t="shared" si="5313"/>
        <v>19</v>
      </c>
      <c r="E2613" s="47">
        <f t="shared" ref="E2613" si="5358">plan_id</f>
        <v>25</v>
      </c>
      <c r="F2613" s="47">
        <f t="shared" ca="1" si="5178"/>
        <v>2007</v>
      </c>
      <c r="G2613" s="47">
        <f t="shared" ref="G2613" ca="1" si="5359">VLOOKUP(INDIRECT(CHAR(39)&amp;$A2613&amp;CHAR(39)&amp;"!r2c"&amp;$C2613,0),variables,2,0)</f>
        <v>10988</v>
      </c>
      <c r="H2613" s="50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0.16735510041916304</v>
      </c>
    </row>
    <row r="2614" spans="1:8" x14ac:dyDescent="0.3">
      <c r="A2614" s="47" t="s">
        <v>298</v>
      </c>
      <c r="B2614" s="47">
        <f t="shared" si="5312"/>
        <v>9</v>
      </c>
      <c r="C2614" s="47">
        <f t="shared" si="5313"/>
        <v>20</v>
      </c>
      <c r="E2614" s="47">
        <f t="shared" ref="E2614" si="5360">plan_id</f>
        <v>25</v>
      </c>
      <c r="F2614" s="47">
        <f t="shared" ca="1" si="5178"/>
        <v>2007</v>
      </c>
      <c r="G2614" s="47">
        <f t="shared" ref="G2614" ca="1" si="5361">VLOOKUP(INDIRECT(CHAR(39)&amp;$A2614&amp;CHAR(39)&amp;"!r2c"&amp;$C2614,0),variables,2,0)</f>
        <v>10996</v>
      </c>
      <c r="H2614" s="50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7439387000</v>
      </c>
    </row>
    <row r="2615" spans="1:8" x14ac:dyDescent="0.3">
      <c r="A2615" s="47" t="s">
        <v>298</v>
      </c>
      <c r="B2615" s="47">
        <f t="shared" si="5312"/>
        <v>9</v>
      </c>
      <c r="C2615" s="47">
        <f t="shared" si="5313"/>
        <v>21</v>
      </c>
      <c r="E2615" s="47">
        <f t="shared" ref="E2615" si="5362">plan_id</f>
        <v>25</v>
      </c>
      <c r="F2615" s="47">
        <f t="shared" ca="1" si="5178"/>
        <v>2007</v>
      </c>
      <c r="G2615" s="47">
        <f t="shared" ref="G2615" ca="1" si="5363">VLOOKUP(INDIRECT(CHAR(39)&amp;$A2615&amp;CHAR(39)&amp;"!r2c"&amp;$C2615,0),variables,2,0)</f>
        <v>10997</v>
      </c>
      <c r="H2615" s="50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0.8588211431481898</v>
      </c>
    </row>
    <row r="2616" spans="1:8" x14ac:dyDescent="0.3">
      <c r="A2616" s="47" t="s">
        <v>298</v>
      </c>
      <c r="B2616" s="47">
        <f t="shared" si="5312"/>
        <v>9</v>
      </c>
      <c r="C2616" s="47">
        <f t="shared" si="5313"/>
        <v>22</v>
      </c>
      <c r="E2616" s="47">
        <f t="shared" ref="E2616" si="5364">plan_id</f>
        <v>25</v>
      </c>
      <c r="F2616" s="47">
        <f t="shared" ca="1" si="5178"/>
        <v>2007</v>
      </c>
      <c r="G2616" s="47">
        <f t="shared" ref="G2616" ca="1" si="5365">VLOOKUP(INDIRECT(CHAR(39)&amp;$A2616&amp;CHAR(39)&amp;"!r2c"&amp;$C2616,0),variables,2,0)</f>
        <v>10980</v>
      </c>
      <c r="H2616" s="50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3">
      <c r="A2617" s="47" t="s">
        <v>298</v>
      </c>
      <c r="B2617" s="47">
        <f t="shared" si="5312"/>
        <v>9</v>
      </c>
      <c r="C2617" s="47">
        <f t="shared" si="5313"/>
        <v>23</v>
      </c>
      <c r="E2617" s="47">
        <f t="shared" ref="E2617" si="5366">plan_id</f>
        <v>25</v>
      </c>
      <c r="F2617" s="47">
        <f t="shared" ca="1" si="5178"/>
        <v>2007</v>
      </c>
      <c r="G2617" s="47">
        <f t="shared" ref="G2617" ca="1" si="5367">VLOOKUP(INDIRECT(CHAR(39)&amp;$A2617&amp;CHAR(39)&amp;"!r2c"&amp;$C2617,0),variables,2,0)</f>
        <v>10981</v>
      </c>
      <c r="H2617" s="50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3">
      <c r="A2618" s="47" t="s">
        <v>298</v>
      </c>
      <c r="B2618" s="47">
        <f t="shared" si="5312"/>
        <v>9</v>
      </c>
      <c r="C2618" s="47">
        <f t="shared" si="5313"/>
        <v>24</v>
      </c>
      <c r="E2618" s="47">
        <f t="shared" ref="E2618" si="5368">plan_id</f>
        <v>25</v>
      </c>
      <c r="F2618" s="47">
        <f t="shared" ca="1" si="5178"/>
        <v>2007</v>
      </c>
      <c r="G2618" s="47">
        <f t="shared" ref="G2618" ca="1" si="5369">VLOOKUP(INDIRECT(CHAR(39)&amp;$A2618&amp;CHAR(39)&amp;"!r2c"&amp;$C2618,0),variables,2,0)</f>
        <v>10998</v>
      </c>
      <c r="H2618" s="50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0</v>
      </c>
    </row>
    <row r="2619" spans="1:8" x14ac:dyDescent="0.3">
      <c r="A2619" s="47" t="s">
        <v>298</v>
      </c>
      <c r="B2619" s="47">
        <f t="shared" si="5312"/>
        <v>9</v>
      </c>
      <c r="C2619" s="47">
        <f t="shared" si="5313"/>
        <v>25</v>
      </c>
      <c r="E2619" s="47">
        <f t="shared" ref="E2619" si="5370">plan_id</f>
        <v>25</v>
      </c>
      <c r="F2619" s="47">
        <f t="shared" ca="1" si="5178"/>
        <v>2007</v>
      </c>
      <c r="G2619" s="47">
        <f t="shared" ref="G2619" ca="1" si="5371">VLOOKUP(INDIRECT(CHAR(39)&amp;$A2619&amp;CHAR(39)&amp;"!r2c"&amp;$C2619,0),variables,2,0)</f>
        <v>10999</v>
      </c>
      <c r="H2619" s="50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410545000</v>
      </c>
    </row>
    <row r="2620" spans="1:8" x14ac:dyDescent="0.3">
      <c r="A2620" s="47" t="s">
        <v>298</v>
      </c>
      <c r="B2620" s="47">
        <f t="shared" si="5312"/>
        <v>9</v>
      </c>
      <c r="C2620" s="47">
        <f t="shared" si="5313"/>
        <v>26</v>
      </c>
      <c r="E2620" s="47">
        <f t="shared" ref="E2620" si="5372">plan_id</f>
        <v>25</v>
      </c>
      <c r="F2620" s="47">
        <f t="shared" ca="1" si="5178"/>
        <v>2007</v>
      </c>
      <c r="G2620" s="47">
        <f t="shared" ref="G2620" ca="1" si="5373">VLOOKUP(INDIRECT(CHAR(39)&amp;$A2620&amp;CHAR(39)&amp;"!r2c"&amp;$C2620,0),variables,2,0)</f>
        <v>11000</v>
      </c>
      <c r="H2620" s="50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8575000</v>
      </c>
    </row>
    <row r="2621" spans="1:8" x14ac:dyDescent="0.3">
      <c r="A2621" s="47" t="s">
        <v>298</v>
      </c>
      <c r="B2621" s="47">
        <f t="shared" si="5312"/>
        <v>9</v>
      </c>
      <c r="C2621" s="47">
        <f t="shared" si="5313"/>
        <v>27</v>
      </c>
      <c r="E2621" s="47">
        <f t="shared" ref="E2621" si="5374">plan_id</f>
        <v>25</v>
      </c>
      <c r="F2621" s="47">
        <f t="shared" ca="1" si="5178"/>
        <v>2007</v>
      </c>
      <c r="G2621" s="47">
        <f t="shared" ref="G2621" ca="1" si="5375">VLOOKUP(INDIRECT(CHAR(39)&amp;$A2621&amp;CHAR(39)&amp;"!r2c"&amp;$C2621,0),variables,2,0)</f>
        <v>11001</v>
      </c>
      <c r="H2621" s="50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3663000</v>
      </c>
    </row>
    <row r="2622" spans="1:8" x14ac:dyDescent="0.3">
      <c r="A2622" s="47" t="s">
        <v>298</v>
      </c>
      <c r="B2622" s="47">
        <f t="shared" si="5312"/>
        <v>9</v>
      </c>
      <c r="C2622" s="47">
        <f t="shared" si="5313"/>
        <v>28</v>
      </c>
      <c r="E2622" s="47">
        <f t="shared" ref="E2622" si="5376">plan_id</f>
        <v>25</v>
      </c>
      <c r="F2622" s="47">
        <f t="shared" ca="1" si="5178"/>
        <v>2007</v>
      </c>
      <c r="G2622" s="47">
        <f t="shared" ref="G2622" ca="1" si="5377">VLOOKUP(INDIRECT(CHAR(39)&amp;$A2622&amp;CHAR(39)&amp;"!r2c"&amp;$C2622,0),variables,2,0)</f>
        <v>11002</v>
      </c>
      <c r="H2622" s="50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0</v>
      </c>
    </row>
    <row r="2623" spans="1:8" x14ac:dyDescent="0.3">
      <c r="A2623" s="47" t="s">
        <v>298</v>
      </c>
      <c r="B2623" s="47">
        <f t="shared" si="5312"/>
        <v>9</v>
      </c>
      <c r="C2623" s="47">
        <f t="shared" si="5313"/>
        <v>29</v>
      </c>
      <c r="E2623" s="47">
        <f t="shared" ref="E2623" si="5378">plan_id</f>
        <v>25</v>
      </c>
      <c r="F2623" s="47">
        <f t="shared" ca="1" si="5178"/>
        <v>2007</v>
      </c>
      <c r="G2623" s="47">
        <f t="shared" ref="G2623" ca="1" si="5379">VLOOKUP(INDIRECT(CHAR(39)&amp;$A2623&amp;CHAR(39)&amp;"!r2c"&amp;$C2623,0),variables,2,0)</f>
        <v>11003</v>
      </c>
      <c r="H2623" s="50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422783000</v>
      </c>
    </row>
    <row r="2624" spans="1:8" x14ac:dyDescent="0.3">
      <c r="A2624" s="47" t="s">
        <v>298</v>
      </c>
      <c r="B2624" s="47">
        <f t="shared" si="5312"/>
        <v>10</v>
      </c>
      <c r="C2624" s="47">
        <f t="shared" si="5313"/>
        <v>3</v>
      </c>
      <c r="E2624" s="47">
        <f t="shared" ref="E2624" si="5380">plan_id</f>
        <v>25</v>
      </c>
      <c r="F2624" s="47">
        <f t="shared" ca="1" si="5178"/>
        <v>2008</v>
      </c>
      <c r="G2624" s="47">
        <f t="shared" ref="G2624" ca="1" si="5381">VLOOKUP(INDIRECT(CHAR(39)&amp;$A2624&amp;CHAR(39)&amp;"!r2c"&amp;$C2624,0),variables,2,0)</f>
        <v>10982</v>
      </c>
      <c r="H2624" s="50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Yes</v>
      </c>
    </row>
    <row r="2625" spans="1:8" x14ac:dyDescent="0.3">
      <c r="A2625" s="47" t="s">
        <v>298</v>
      </c>
      <c r="B2625" s="47">
        <f t="shared" si="5312"/>
        <v>10</v>
      </c>
      <c r="C2625" s="47">
        <f t="shared" si="5313"/>
        <v>4</v>
      </c>
      <c r="E2625" s="47">
        <f t="shared" ref="E2625" si="5382">plan_id</f>
        <v>25</v>
      </c>
      <c r="F2625" s="47">
        <f t="shared" ca="1" si="5178"/>
        <v>2008</v>
      </c>
      <c r="G2625" s="47">
        <f t="shared" ref="G2625" ca="1" si="5383">VLOOKUP(INDIRECT(CHAR(39)&amp;$A2625&amp;CHAR(39)&amp;"!r2c"&amp;$C2625,0),variables,2,0)</f>
        <v>10984</v>
      </c>
      <c r="H2625" s="50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140729000</v>
      </c>
    </row>
    <row r="2626" spans="1:8" x14ac:dyDescent="0.3">
      <c r="A2626" s="47" t="s">
        <v>298</v>
      </c>
      <c r="B2626" s="47">
        <f t="shared" si="5312"/>
        <v>10</v>
      </c>
      <c r="C2626" s="47">
        <f t="shared" si="5313"/>
        <v>5</v>
      </c>
      <c r="E2626" s="47">
        <f t="shared" ref="E2626" si="5384">plan_id</f>
        <v>25</v>
      </c>
      <c r="F2626" s="47">
        <f t="shared" ca="1" si="5178"/>
        <v>2008</v>
      </c>
      <c r="G2626" s="47">
        <f t="shared" ref="G2626" ca="1" si="5385">VLOOKUP(INDIRECT(CHAR(39)&amp;$A2626&amp;CHAR(39)&amp;"!r2c"&amp;$C2626,0),variables,2,0)</f>
        <v>10985</v>
      </c>
      <c r="H2626" s="50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151142946</v>
      </c>
    </row>
    <row r="2627" spans="1:8" x14ac:dyDescent="0.3">
      <c r="A2627" s="47" t="s">
        <v>298</v>
      </c>
      <c r="B2627" s="47">
        <f t="shared" si="5312"/>
        <v>10</v>
      </c>
      <c r="C2627" s="47">
        <f t="shared" si="5313"/>
        <v>6</v>
      </c>
      <c r="E2627" s="47">
        <f t="shared" ref="E2627" si="5386">plan_id</f>
        <v>25</v>
      </c>
      <c r="F2627" s="47">
        <f t="shared" ca="1" si="5178"/>
        <v>2008</v>
      </c>
      <c r="G2627" s="47">
        <f t="shared" ref="G2627" ca="1" si="5387">VLOOKUP(INDIRECT(CHAR(39)&amp;$A2627&amp;CHAR(39)&amp;"!r2c"&amp;$C2627,0),variables,2,0)</f>
        <v>10986</v>
      </c>
      <c r="H2627" s="50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-10413946</v>
      </c>
    </row>
    <row r="2628" spans="1:8" x14ac:dyDescent="0.3">
      <c r="A2628" s="47" t="s">
        <v>298</v>
      </c>
      <c r="B2628" s="47">
        <f t="shared" si="5312"/>
        <v>10</v>
      </c>
      <c r="C2628" s="47">
        <f t="shared" si="5313"/>
        <v>7</v>
      </c>
      <c r="E2628" s="47">
        <f t="shared" ref="E2628" si="5388">plan_id</f>
        <v>25</v>
      </c>
      <c r="F2628" s="47">
        <f t="shared" ca="1" si="5178"/>
        <v>2008</v>
      </c>
      <c r="G2628" s="47">
        <f t="shared" ref="G2628" ca="1" si="5389">VLOOKUP(INDIRECT(CHAR(39)&amp;$A2628&amp;CHAR(39)&amp;"!r2c"&amp;$C2628,0),variables,2,0)</f>
        <v>10974</v>
      </c>
      <c r="H2628" s="50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Entry Age</v>
      </c>
    </row>
    <row r="2629" spans="1:8" x14ac:dyDescent="0.3">
      <c r="A2629" s="47" t="s">
        <v>298</v>
      </c>
      <c r="B2629" s="47">
        <f t="shared" si="5312"/>
        <v>10</v>
      </c>
      <c r="C2629" s="47">
        <f t="shared" si="5313"/>
        <v>8</v>
      </c>
      <c r="E2629" s="47">
        <f t="shared" ref="E2629" si="5390">plan_id</f>
        <v>25</v>
      </c>
      <c r="F2629" s="47">
        <f t="shared" ca="1" si="5178"/>
        <v>2008</v>
      </c>
      <c r="G2629" s="47">
        <f t="shared" ref="G2629" ca="1" si="5391">VLOOKUP(INDIRECT(CHAR(39)&amp;$A2629&amp;CHAR(39)&amp;"!r2c"&amp;$C2629,0),variables,2,0)</f>
        <v>10987</v>
      </c>
      <c r="H2629" s="50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1.0740000000000001</v>
      </c>
    </row>
    <row r="2630" spans="1:8" x14ac:dyDescent="0.3">
      <c r="A2630" s="47" t="s">
        <v>298</v>
      </c>
      <c r="B2630" s="47">
        <f t="shared" si="5312"/>
        <v>10</v>
      </c>
      <c r="C2630" s="47">
        <f t="shared" si="5313"/>
        <v>9</v>
      </c>
      <c r="E2630" s="47">
        <f t="shared" ref="E2630" si="5392">plan_id</f>
        <v>25</v>
      </c>
      <c r="F2630" s="47">
        <f t="shared" ca="1" si="5178"/>
        <v>2008</v>
      </c>
      <c r="G2630" s="47">
        <f t="shared" ref="G2630" ca="1" si="5393">VLOOKUP(INDIRECT(CHAR(39)&amp;$A2630&amp;CHAR(39)&amp;"!r2c"&amp;$C2630,0),variables,2,0)</f>
        <v>10885</v>
      </c>
      <c r="H2630" s="50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3">
      <c r="A2631" s="47" t="s">
        <v>298</v>
      </c>
      <c r="B2631" s="47">
        <f t="shared" si="5312"/>
        <v>10</v>
      </c>
      <c r="C2631" s="47">
        <f t="shared" si="5313"/>
        <v>10</v>
      </c>
      <c r="E2631" s="47">
        <f t="shared" ref="E2631" si="5394">plan_id</f>
        <v>25</v>
      </c>
      <c r="F2631" s="47">
        <f t="shared" ca="1" si="5178"/>
        <v>2008</v>
      </c>
      <c r="G2631" s="47">
        <f t="shared" ref="G2631" ca="1" si="5395">VLOOKUP(INDIRECT(CHAR(39)&amp;$A2631&amp;CHAR(39)&amp;"!r2c"&amp;$C2631,0),variables,2,0)</f>
        <v>10886</v>
      </c>
      <c r="H2631" s="50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3">
      <c r="A2632" s="47" t="s">
        <v>298</v>
      </c>
      <c r="B2632" s="47">
        <f t="shared" si="5312"/>
        <v>10</v>
      </c>
      <c r="C2632" s="47">
        <f t="shared" si="5313"/>
        <v>11</v>
      </c>
      <c r="E2632" s="47">
        <f t="shared" ref="E2632" si="5396">plan_id</f>
        <v>25</v>
      </c>
      <c r="F2632" s="47">
        <f t="shared" ca="1" si="5178"/>
        <v>2008</v>
      </c>
      <c r="G2632" s="47">
        <f t="shared" ref="G2632" ca="1" si="5397">VLOOKUP(INDIRECT(CHAR(39)&amp;$A2632&amp;CHAR(39)&amp;"!r2c"&amp;$C2632,0),variables,2,0)</f>
        <v>10887</v>
      </c>
      <c r="H2632" s="50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3">
      <c r="A2633" s="47" t="s">
        <v>298</v>
      </c>
      <c r="B2633" s="47">
        <f t="shared" si="5312"/>
        <v>10</v>
      </c>
      <c r="C2633" s="47">
        <f t="shared" si="5313"/>
        <v>12</v>
      </c>
      <c r="E2633" s="47">
        <f t="shared" ref="E2633" si="5398">plan_id</f>
        <v>25</v>
      </c>
      <c r="F2633" s="47">
        <f t="shared" ca="1" si="5178"/>
        <v>2008</v>
      </c>
      <c r="G2633" s="47">
        <f t="shared" ref="G2633" ca="1" si="5399">VLOOKUP(INDIRECT(CHAR(39)&amp;$A2633&amp;CHAR(39)&amp;"!r2c"&amp;$C2633,0),variables,2,0)</f>
        <v>10883</v>
      </c>
      <c r="H2633" s="50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3">
      <c r="A2634" s="47" t="s">
        <v>298</v>
      </c>
      <c r="B2634" s="47">
        <f t="shared" si="5312"/>
        <v>10</v>
      </c>
      <c r="C2634" s="47">
        <f t="shared" si="5313"/>
        <v>13</v>
      </c>
      <c r="E2634" s="47">
        <f t="shared" ref="E2634" si="5400">plan_id</f>
        <v>25</v>
      </c>
      <c r="F2634" s="47">
        <f t="shared" ca="1" si="5178"/>
        <v>2008</v>
      </c>
      <c r="G2634" s="47">
        <f t="shared" ref="G2634" ca="1" si="5401">VLOOKUP(INDIRECT(CHAR(39)&amp;$A2634&amp;CHAR(39)&amp;"!r2c"&amp;$C2634,0),variables,2,0)</f>
        <v>10989</v>
      </c>
      <c r="H2634" s="50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7210772000</v>
      </c>
    </row>
    <row r="2635" spans="1:8" x14ac:dyDescent="0.3">
      <c r="A2635" s="47" t="s">
        <v>298</v>
      </c>
      <c r="B2635" s="47">
        <f t="shared" si="5312"/>
        <v>10</v>
      </c>
      <c r="C2635" s="47">
        <f t="shared" si="5313"/>
        <v>14</v>
      </c>
      <c r="E2635" s="47">
        <f t="shared" ref="E2635" si="5402">plan_id</f>
        <v>25</v>
      </c>
      <c r="F2635" s="47">
        <f t="shared" ca="1" si="5178"/>
        <v>2008</v>
      </c>
      <c r="G2635" s="47">
        <f t="shared" ref="G2635" ca="1" si="5403">VLOOKUP(INDIRECT(CHAR(39)&amp;$A2635&amp;CHAR(39)&amp;"!r2c"&amp;$C2635,0),variables,2,0)</f>
        <v>10990</v>
      </c>
      <c r="H2635" s="50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9154282000</v>
      </c>
    </row>
    <row r="2636" spans="1:8" x14ac:dyDescent="0.3">
      <c r="A2636" s="47" t="s">
        <v>298</v>
      </c>
      <c r="B2636" s="47">
        <f t="shared" si="5312"/>
        <v>10</v>
      </c>
      <c r="C2636" s="47">
        <f t="shared" si="5313"/>
        <v>15</v>
      </c>
      <c r="E2636" s="47">
        <f t="shared" ref="E2636" si="5404">plan_id</f>
        <v>25</v>
      </c>
      <c r="F2636" s="47">
        <f t="shared" ref="F2636:F2699" ca="1" si="5405">INDIRECT(CHAR(39)&amp;$A2636&amp;CHAR(39)&amp;"!r"&amp;$B2636&amp;"c2",0)</f>
        <v>2008</v>
      </c>
      <c r="G2636" s="47">
        <f t="shared" ref="G2636" ca="1" si="5406">VLOOKUP(INDIRECT(CHAR(39)&amp;$A2636&amp;CHAR(39)&amp;"!r2c"&amp;$C2636,0),variables,2,0)</f>
        <v>10991</v>
      </c>
      <c r="H2636" s="50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1943510000</v>
      </c>
    </row>
    <row r="2637" spans="1:8" x14ac:dyDescent="0.3">
      <c r="A2637" s="47" t="s">
        <v>298</v>
      </c>
      <c r="B2637" s="47">
        <f t="shared" si="5312"/>
        <v>10</v>
      </c>
      <c r="C2637" s="47">
        <f t="shared" si="5313"/>
        <v>16</v>
      </c>
      <c r="E2637" s="47">
        <f t="shared" ref="E2637" si="5407">plan_id</f>
        <v>25</v>
      </c>
      <c r="F2637" s="47">
        <f t="shared" ca="1" si="5405"/>
        <v>2008</v>
      </c>
      <c r="G2637" s="47">
        <f t="shared" ref="G2637" ca="1" si="5408">VLOOKUP(INDIRECT(CHAR(39)&amp;$A2637&amp;CHAR(39)&amp;"!r2c"&amp;$C2637,0),variables,2,0)</f>
        <v>10992</v>
      </c>
      <c r="H2637" s="50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0.78800000000000003</v>
      </c>
    </row>
    <row r="2638" spans="1:8" x14ac:dyDescent="0.3">
      <c r="A2638" s="47" t="s">
        <v>298</v>
      </c>
      <c r="B2638" s="47">
        <f t="shared" si="5312"/>
        <v>10</v>
      </c>
      <c r="C2638" s="47">
        <f t="shared" si="5313"/>
        <v>17</v>
      </c>
      <c r="E2638" s="47">
        <f t="shared" ref="E2638" si="5409">plan_id</f>
        <v>25</v>
      </c>
      <c r="F2638" s="47">
        <f t="shared" ca="1" si="5405"/>
        <v>2008</v>
      </c>
      <c r="G2638" s="47">
        <f t="shared" ref="G2638" ca="1" si="5410">VLOOKUP(INDIRECT(CHAR(39)&amp;$A2638&amp;CHAR(39)&amp;"!r2c"&amp;$C2638,0),variables,2,0)</f>
        <v>10993</v>
      </c>
      <c r="H2638" s="50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1577846000</v>
      </c>
    </row>
    <row r="2639" spans="1:8" x14ac:dyDescent="0.3">
      <c r="A2639" s="47" t="s">
        <v>298</v>
      </c>
      <c r="B2639" s="47">
        <f t="shared" si="5312"/>
        <v>10</v>
      </c>
      <c r="C2639" s="47">
        <f t="shared" si="5313"/>
        <v>18</v>
      </c>
      <c r="E2639" s="47">
        <f t="shared" ref="E2639" si="5411">plan_id</f>
        <v>25</v>
      </c>
      <c r="F2639" s="47">
        <f t="shared" ca="1" si="5405"/>
        <v>2008</v>
      </c>
      <c r="G2639" s="47">
        <f t="shared" ref="G2639" ca="1" si="5412">VLOOKUP(INDIRECT(CHAR(39)&amp;$A2639&amp;CHAR(39)&amp;"!r2c"&amp;$C2639,0),variables,2,0)</f>
        <v>11005</v>
      </c>
      <c r="H2639" s="50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3">
      <c r="A2640" s="47" t="s">
        <v>298</v>
      </c>
      <c r="B2640" s="47">
        <f t="shared" si="5312"/>
        <v>10</v>
      </c>
      <c r="C2640" s="47">
        <f t="shared" si="5313"/>
        <v>19</v>
      </c>
      <c r="E2640" s="47">
        <f t="shared" ref="E2640" si="5413">plan_id</f>
        <v>25</v>
      </c>
      <c r="F2640" s="47">
        <f t="shared" ca="1" si="5405"/>
        <v>2008</v>
      </c>
      <c r="G2640" s="47">
        <f t="shared" ref="G2640" ca="1" si="5414">VLOOKUP(INDIRECT(CHAR(39)&amp;$A2640&amp;CHAR(39)&amp;"!r2c"&amp;$C2640,0),variables,2,0)</f>
        <v>10988</v>
      </c>
      <c r="H2640" s="50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8.9190580069284334E-2</v>
      </c>
    </row>
    <row r="2641" spans="1:8" x14ac:dyDescent="0.3">
      <c r="A2641" s="47" t="s">
        <v>298</v>
      </c>
      <c r="B2641" s="47">
        <f t="shared" si="5312"/>
        <v>10</v>
      </c>
      <c r="C2641" s="47">
        <f t="shared" si="5313"/>
        <v>20</v>
      </c>
      <c r="E2641" s="47">
        <f t="shared" ref="E2641" si="5415">plan_id</f>
        <v>25</v>
      </c>
      <c r="F2641" s="47">
        <f t="shared" ca="1" si="5405"/>
        <v>2008</v>
      </c>
      <c r="G2641" s="47">
        <f t="shared" ref="G2641" ca="1" si="5416">VLOOKUP(INDIRECT(CHAR(39)&amp;$A2641&amp;CHAR(39)&amp;"!r2c"&amp;$C2641,0),variables,2,0)</f>
        <v>10996</v>
      </c>
      <c r="H2641" s="50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6935808000</v>
      </c>
    </row>
    <row r="2642" spans="1:8" x14ac:dyDescent="0.3">
      <c r="A2642" s="47" t="s">
        <v>298</v>
      </c>
      <c r="B2642" s="47">
        <f t="shared" si="5312"/>
        <v>10</v>
      </c>
      <c r="C2642" s="47">
        <f t="shared" si="5313"/>
        <v>21</v>
      </c>
      <c r="E2642" s="47">
        <f t="shared" ref="E2642" si="5417">plan_id</f>
        <v>25</v>
      </c>
      <c r="F2642" s="47">
        <f t="shared" ca="1" si="5405"/>
        <v>2008</v>
      </c>
      <c r="G2642" s="47">
        <f t="shared" ref="G2642" ca="1" si="5418">VLOOKUP(INDIRECT(CHAR(39)&amp;$A2642&amp;CHAR(39)&amp;"!r2c"&amp;$C2642,0),variables,2,0)</f>
        <v>10997</v>
      </c>
      <c r="H2642" s="50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0.75765723625293602</v>
      </c>
    </row>
    <row r="2643" spans="1:8" x14ac:dyDescent="0.3">
      <c r="A2643" s="47" t="s">
        <v>298</v>
      </c>
      <c r="B2643" s="47">
        <f t="shared" si="5312"/>
        <v>10</v>
      </c>
      <c r="C2643" s="47">
        <f t="shared" si="5313"/>
        <v>22</v>
      </c>
      <c r="E2643" s="47">
        <f t="shared" ref="E2643" si="5419">plan_id</f>
        <v>25</v>
      </c>
      <c r="F2643" s="47">
        <f t="shared" ca="1" si="5405"/>
        <v>2008</v>
      </c>
      <c r="G2643" s="47">
        <f t="shared" ref="G2643" ca="1" si="5420">VLOOKUP(INDIRECT(CHAR(39)&amp;$A2643&amp;CHAR(39)&amp;"!r2c"&amp;$C2643,0),variables,2,0)</f>
        <v>10980</v>
      </c>
      <c r="H2643" s="50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3">
      <c r="A2644" s="47" t="s">
        <v>298</v>
      </c>
      <c r="B2644" s="47">
        <f t="shared" si="5312"/>
        <v>10</v>
      </c>
      <c r="C2644" s="47">
        <f t="shared" si="5313"/>
        <v>23</v>
      </c>
      <c r="E2644" s="47">
        <f t="shared" ref="E2644" si="5421">plan_id</f>
        <v>25</v>
      </c>
      <c r="F2644" s="47">
        <f t="shared" ca="1" si="5405"/>
        <v>2008</v>
      </c>
      <c r="G2644" s="47">
        <f t="shared" ref="G2644" ca="1" si="5422">VLOOKUP(INDIRECT(CHAR(39)&amp;$A2644&amp;CHAR(39)&amp;"!r2c"&amp;$C2644,0),variables,2,0)</f>
        <v>10981</v>
      </c>
      <c r="H2644" s="50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3">
      <c r="A2645" s="47" t="s">
        <v>298</v>
      </c>
      <c r="B2645" s="47">
        <f t="shared" si="5312"/>
        <v>10</v>
      </c>
      <c r="C2645" s="47">
        <f t="shared" si="5313"/>
        <v>24</v>
      </c>
      <c r="E2645" s="47">
        <f t="shared" ref="E2645" si="5423">plan_id</f>
        <v>25</v>
      </c>
      <c r="F2645" s="47">
        <f t="shared" ca="1" si="5405"/>
        <v>2008</v>
      </c>
      <c r="G2645" s="47">
        <f t="shared" ref="G2645" ca="1" si="5424">VLOOKUP(INDIRECT(CHAR(39)&amp;$A2645&amp;CHAR(39)&amp;"!r2c"&amp;$C2645,0),variables,2,0)</f>
        <v>10998</v>
      </c>
      <c r="H2645" s="50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0</v>
      </c>
    </row>
    <row r="2646" spans="1:8" x14ac:dyDescent="0.3">
      <c r="A2646" s="47" t="s">
        <v>298</v>
      </c>
      <c r="B2646" s="47">
        <f t="shared" si="5312"/>
        <v>10</v>
      </c>
      <c r="C2646" s="47">
        <f t="shared" si="5313"/>
        <v>25</v>
      </c>
      <c r="E2646" s="47">
        <f t="shared" ref="E2646" si="5425">plan_id</f>
        <v>25</v>
      </c>
      <c r="F2646" s="47">
        <f t="shared" ca="1" si="5405"/>
        <v>2008</v>
      </c>
      <c r="G2646" s="47">
        <f t="shared" ref="G2646" ca="1" si="5426">VLOOKUP(INDIRECT(CHAR(39)&amp;$A2646&amp;CHAR(39)&amp;"!r2c"&amp;$C2646,0),variables,2,0)</f>
        <v>10999</v>
      </c>
      <c r="H2646" s="50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439123000</v>
      </c>
    </row>
    <row r="2647" spans="1:8" x14ac:dyDescent="0.3">
      <c r="A2647" s="47" t="s">
        <v>298</v>
      </c>
      <c r="B2647" s="47">
        <f t="shared" si="5312"/>
        <v>10</v>
      </c>
      <c r="C2647" s="47">
        <f t="shared" si="5313"/>
        <v>26</v>
      </c>
      <c r="E2647" s="47">
        <f t="shared" ref="E2647" si="5427">plan_id</f>
        <v>25</v>
      </c>
      <c r="F2647" s="47">
        <f t="shared" ca="1" si="5405"/>
        <v>2008</v>
      </c>
      <c r="G2647" s="47">
        <f t="shared" ref="G2647" ca="1" si="5428">VLOOKUP(INDIRECT(CHAR(39)&amp;$A2647&amp;CHAR(39)&amp;"!r2c"&amp;$C2647,0),variables,2,0)</f>
        <v>11000</v>
      </c>
      <c r="H2647" s="50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14333000</v>
      </c>
    </row>
    <row r="2648" spans="1:8" x14ac:dyDescent="0.3">
      <c r="A2648" s="47" t="s">
        <v>298</v>
      </c>
      <c r="B2648" s="47">
        <f t="shared" si="5312"/>
        <v>10</v>
      </c>
      <c r="C2648" s="47">
        <f t="shared" si="5313"/>
        <v>27</v>
      </c>
      <c r="E2648" s="47">
        <f t="shared" ref="E2648" si="5429">plan_id</f>
        <v>25</v>
      </c>
      <c r="F2648" s="47">
        <f t="shared" ca="1" si="5405"/>
        <v>2008</v>
      </c>
      <c r="G2648" s="47">
        <f t="shared" ref="G2648" ca="1" si="5430">VLOOKUP(INDIRECT(CHAR(39)&amp;$A2648&amp;CHAR(39)&amp;"!r2c"&amp;$C2648,0),variables,2,0)</f>
        <v>11001</v>
      </c>
      <c r="H2648" s="50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6585000</v>
      </c>
    </row>
    <row r="2649" spans="1:8" x14ac:dyDescent="0.3">
      <c r="A2649" s="47" t="s">
        <v>298</v>
      </c>
      <c r="B2649" s="47">
        <f t="shared" si="5312"/>
        <v>10</v>
      </c>
      <c r="C2649" s="47">
        <f t="shared" si="5313"/>
        <v>28</v>
      </c>
      <c r="E2649" s="47">
        <f t="shared" ref="E2649" si="5431">plan_id</f>
        <v>25</v>
      </c>
      <c r="F2649" s="47">
        <f t="shared" ca="1" si="5405"/>
        <v>2008</v>
      </c>
      <c r="G2649" s="47">
        <f t="shared" ref="G2649" ca="1" si="5432">VLOOKUP(INDIRECT(CHAR(39)&amp;$A2649&amp;CHAR(39)&amp;"!r2c"&amp;$C2649,0),variables,2,0)</f>
        <v>11002</v>
      </c>
      <c r="H2649" s="50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</row>
    <row r="2650" spans="1:8" x14ac:dyDescent="0.3">
      <c r="A2650" s="47" t="s">
        <v>298</v>
      </c>
      <c r="B2650" s="47">
        <f t="shared" si="5312"/>
        <v>10</v>
      </c>
      <c r="C2650" s="47">
        <f t="shared" si="5313"/>
        <v>29</v>
      </c>
      <c r="E2650" s="47">
        <f t="shared" ref="E2650" si="5433">plan_id</f>
        <v>25</v>
      </c>
      <c r="F2650" s="47">
        <f t="shared" ca="1" si="5405"/>
        <v>2008</v>
      </c>
      <c r="G2650" s="47">
        <f t="shared" ref="G2650" ca="1" si="5434">VLOOKUP(INDIRECT(CHAR(39)&amp;$A2650&amp;CHAR(39)&amp;"!r2c"&amp;$C2650,0),variables,2,0)</f>
        <v>11003</v>
      </c>
      <c r="H2650" s="50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460041000</v>
      </c>
    </row>
    <row r="2651" spans="1:8" x14ac:dyDescent="0.3">
      <c r="A2651" s="47" t="s">
        <v>298</v>
      </c>
      <c r="B2651" s="47">
        <f t="shared" si="5312"/>
        <v>11</v>
      </c>
      <c r="C2651" s="47">
        <f t="shared" si="5313"/>
        <v>3</v>
      </c>
      <c r="E2651" s="47">
        <f t="shared" ref="E2651" si="5435">plan_id</f>
        <v>25</v>
      </c>
      <c r="F2651" s="47">
        <f t="shared" ca="1" si="5405"/>
        <v>2009</v>
      </c>
      <c r="G2651" s="47">
        <f t="shared" ref="G2651" ca="1" si="5436">VLOOKUP(INDIRECT(CHAR(39)&amp;$A2651&amp;CHAR(39)&amp;"!r2c"&amp;$C2651,0),variables,2,0)</f>
        <v>10982</v>
      </c>
      <c r="H2651" s="50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Yes</v>
      </c>
    </row>
    <row r="2652" spans="1:8" x14ac:dyDescent="0.3">
      <c r="A2652" s="47" t="s">
        <v>298</v>
      </c>
      <c r="B2652" s="47">
        <f t="shared" si="5312"/>
        <v>11</v>
      </c>
      <c r="C2652" s="47">
        <f t="shared" si="5313"/>
        <v>4</v>
      </c>
      <c r="E2652" s="47">
        <f t="shared" ref="E2652" si="5437">plan_id</f>
        <v>25</v>
      </c>
      <c r="F2652" s="47">
        <f t="shared" ca="1" si="5405"/>
        <v>2009</v>
      </c>
      <c r="G2652" s="47">
        <f t="shared" ref="G2652" ca="1" si="5438">VLOOKUP(INDIRECT(CHAR(39)&amp;$A2652&amp;CHAR(39)&amp;"!r2c"&amp;$C2652,0),variables,2,0)</f>
        <v>10984</v>
      </c>
      <c r="H2652" s="50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166016000</v>
      </c>
    </row>
    <row r="2653" spans="1:8" x14ac:dyDescent="0.3">
      <c r="A2653" s="47" t="s">
        <v>298</v>
      </c>
      <c r="B2653" s="47">
        <f t="shared" si="5312"/>
        <v>11</v>
      </c>
      <c r="C2653" s="47">
        <f t="shared" si="5313"/>
        <v>5</v>
      </c>
      <c r="E2653" s="47">
        <f t="shared" ref="E2653" si="5439">plan_id</f>
        <v>25</v>
      </c>
      <c r="F2653" s="47">
        <f t="shared" ca="1" si="5405"/>
        <v>2009</v>
      </c>
      <c r="G2653" s="47">
        <f t="shared" ref="G2653" ca="1" si="5440">VLOOKUP(INDIRECT(CHAR(39)&amp;$A2653&amp;CHAR(39)&amp;"!r2c"&amp;$C2653,0),variables,2,0)</f>
        <v>10985</v>
      </c>
      <c r="H2653" s="50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192744576</v>
      </c>
    </row>
    <row r="2654" spans="1:8" x14ac:dyDescent="0.3">
      <c r="A2654" s="47" t="s">
        <v>298</v>
      </c>
      <c r="B2654" s="47">
        <f t="shared" si="5312"/>
        <v>11</v>
      </c>
      <c r="C2654" s="47">
        <f t="shared" si="5313"/>
        <v>6</v>
      </c>
      <c r="E2654" s="47">
        <f t="shared" ref="E2654" si="5441">plan_id</f>
        <v>25</v>
      </c>
      <c r="F2654" s="47">
        <f t="shared" ca="1" si="5405"/>
        <v>2009</v>
      </c>
      <c r="G2654" s="47">
        <f t="shared" ref="G2654" ca="1" si="5442">VLOOKUP(INDIRECT(CHAR(39)&amp;$A2654&amp;CHAR(39)&amp;"!r2c"&amp;$C2654,0),variables,2,0)</f>
        <v>10986</v>
      </c>
      <c r="H2654" s="50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-26728576</v>
      </c>
    </row>
    <row r="2655" spans="1:8" x14ac:dyDescent="0.3">
      <c r="A2655" s="47" t="s">
        <v>298</v>
      </c>
      <c r="B2655" s="47">
        <f t="shared" ref="B2655:B2718" si="5443">B2628+1</f>
        <v>11</v>
      </c>
      <c r="C2655" s="47">
        <f t="shared" ref="C2655:C2718" si="5444">C2628</f>
        <v>7</v>
      </c>
      <c r="E2655" s="47">
        <f t="shared" ref="E2655" si="5445">plan_id</f>
        <v>25</v>
      </c>
      <c r="F2655" s="47">
        <f t="shared" ca="1" si="5405"/>
        <v>2009</v>
      </c>
      <c r="G2655" s="47">
        <f t="shared" ref="G2655" ca="1" si="5446">VLOOKUP(INDIRECT(CHAR(39)&amp;$A2655&amp;CHAR(39)&amp;"!r2c"&amp;$C2655,0),variables,2,0)</f>
        <v>10974</v>
      </c>
      <c r="H2655" s="50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Entry Age</v>
      </c>
    </row>
    <row r="2656" spans="1:8" x14ac:dyDescent="0.3">
      <c r="A2656" s="47" t="s">
        <v>298</v>
      </c>
      <c r="B2656" s="47">
        <f t="shared" si="5443"/>
        <v>11</v>
      </c>
      <c r="C2656" s="47">
        <f t="shared" si="5444"/>
        <v>8</v>
      </c>
      <c r="E2656" s="47">
        <f t="shared" ref="E2656" si="5447">plan_id</f>
        <v>25</v>
      </c>
      <c r="F2656" s="47">
        <f t="shared" ca="1" si="5405"/>
        <v>2009</v>
      </c>
      <c r="G2656" s="47">
        <f t="shared" ref="G2656" ca="1" si="5448">VLOOKUP(INDIRECT(CHAR(39)&amp;$A2656&amp;CHAR(39)&amp;"!r2c"&amp;$C2656,0),variables,2,0)</f>
        <v>10987</v>
      </c>
      <c r="H2656" s="50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1.1140000000000001</v>
      </c>
    </row>
    <row r="2657" spans="1:8" x14ac:dyDescent="0.3">
      <c r="A2657" s="47" t="s">
        <v>298</v>
      </c>
      <c r="B2657" s="47">
        <f t="shared" si="5443"/>
        <v>11</v>
      </c>
      <c r="C2657" s="47">
        <f t="shared" si="5444"/>
        <v>9</v>
      </c>
      <c r="E2657" s="47">
        <f t="shared" ref="E2657" si="5449">plan_id</f>
        <v>25</v>
      </c>
      <c r="F2657" s="47">
        <f t="shared" ca="1" si="5405"/>
        <v>2009</v>
      </c>
      <c r="G2657" s="47">
        <f t="shared" ref="G2657" ca="1" si="5450">VLOOKUP(INDIRECT(CHAR(39)&amp;$A2657&amp;CHAR(39)&amp;"!r2c"&amp;$C2657,0),variables,2,0)</f>
        <v>10885</v>
      </c>
      <c r="H2657" s="50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3">
      <c r="A2658" s="47" t="s">
        <v>298</v>
      </c>
      <c r="B2658" s="47">
        <f t="shared" si="5443"/>
        <v>11</v>
      </c>
      <c r="C2658" s="47">
        <f t="shared" si="5444"/>
        <v>10</v>
      </c>
      <c r="E2658" s="47">
        <f t="shared" ref="E2658" si="5451">plan_id</f>
        <v>25</v>
      </c>
      <c r="F2658" s="47">
        <f t="shared" ca="1" si="5405"/>
        <v>2009</v>
      </c>
      <c r="G2658" s="47">
        <f t="shared" ref="G2658" ca="1" si="5452">VLOOKUP(INDIRECT(CHAR(39)&amp;$A2658&amp;CHAR(39)&amp;"!r2c"&amp;$C2658,0),variables,2,0)</f>
        <v>10886</v>
      </c>
      <c r="H2658" s="50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3">
      <c r="A2659" s="47" t="s">
        <v>298</v>
      </c>
      <c r="B2659" s="47">
        <f t="shared" si="5443"/>
        <v>11</v>
      </c>
      <c r="C2659" s="47">
        <f t="shared" si="5444"/>
        <v>11</v>
      </c>
      <c r="E2659" s="47">
        <f t="shared" ref="E2659" si="5453">plan_id</f>
        <v>25</v>
      </c>
      <c r="F2659" s="47">
        <f t="shared" ca="1" si="5405"/>
        <v>2009</v>
      </c>
      <c r="G2659" s="47">
        <f t="shared" ref="G2659" ca="1" si="5454">VLOOKUP(INDIRECT(CHAR(39)&amp;$A2659&amp;CHAR(39)&amp;"!r2c"&amp;$C2659,0),variables,2,0)</f>
        <v>10887</v>
      </c>
      <c r="H2659" s="50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3">
      <c r="A2660" s="47" t="s">
        <v>298</v>
      </c>
      <c r="B2660" s="47">
        <f t="shared" si="5443"/>
        <v>11</v>
      </c>
      <c r="C2660" s="47">
        <f t="shared" si="5444"/>
        <v>12</v>
      </c>
      <c r="E2660" s="47">
        <f t="shared" ref="E2660" si="5455">plan_id</f>
        <v>25</v>
      </c>
      <c r="F2660" s="47">
        <f t="shared" ca="1" si="5405"/>
        <v>2009</v>
      </c>
      <c r="G2660" s="47">
        <f t="shared" ref="G2660" ca="1" si="5456">VLOOKUP(INDIRECT(CHAR(39)&amp;$A2660&amp;CHAR(39)&amp;"!r2c"&amp;$C2660,0),variables,2,0)</f>
        <v>10883</v>
      </c>
      <c r="H2660" s="50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3">
      <c r="A2661" s="47" t="s">
        <v>298</v>
      </c>
      <c r="B2661" s="47">
        <f t="shared" si="5443"/>
        <v>11</v>
      </c>
      <c r="C2661" s="47">
        <f t="shared" si="5444"/>
        <v>13</v>
      </c>
      <c r="E2661" s="47">
        <f t="shared" ref="E2661" si="5457">plan_id</f>
        <v>25</v>
      </c>
      <c r="F2661" s="47">
        <f t="shared" ca="1" si="5405"/>
        <v>2009</v>
      </c>
      <c r="G2661" s="47">
        <f t="shared" ref="G2661" ca="1" si="5458">VLOOKUP(INDIRECT(CHAR(39)&amp;$A2661&amp;CHAR(39)&amp;"!r2c"&amp;$C2661,0),variables,2,0)</f>
        <v>10989</v>
      </c>
      <c r="H2661" s="50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6108528000</v>
      </c>
    </row>
    <row r="2662" spans="1:8" x14ac:dyDescent="0.3">
      <c r="A2662" s="47" t="s">
        <v>298</v>
      </c>
      <c r="B2662" s="47">
        <f t="shared" si="5443"/>
        <v>11</v>
      </c>
      <c r="C2662" s="47">
        <f t="shared" si="5444"/>
        <v>14</v>
      </c>
      <c r="E2662" s="47">
        <f t="shared" ref="E2662" si="5459">plan_id</f>
        <v>25</v>
      </c>
      <c r="F2662" s="47">
        <f t="shared" ca="1" si="5405"/>
        <v>2009</v>
      </c>
      <c r="G2662" s="47">
        <f t="shared" ref="G2662" ca="1" si="5460">VLOOKUP(INDIRECT(CHAR(39)&amp;$A2662&amp;CHAR(39)&amp;"!r2c"&amp;$C2662,0),variables,2,0)</f>
        <v>10990</v>
      </c>
      <c r="H2662" s="50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9702086000</v>
      </c>
    </row>
    <row r="2663" spans="1:8" x14ac:dyDescent="0.3">
      <c r="A2663" s="47" t="s">
        <v>298</v>
      </c>
      <c r="B2663" s="47">
        <f t="shared" si="5443"/>
        <v>11</v>
      </c>
      <c r="C2663" s="47">
        <f t="shared" si="5444"/>
        <v>15</v>
      </c>
      <c r="E2663" s="47">
        <f t="shared" ref="E2663" si="5461">plan_id</f>
        <v>25</v>
      </c>
      <c r="F2663" s="47">
        <f t="shared" ca="1" si="5405"/>
        <v>2009</v>
      </c>
      <c r="G2663" s="47">
        <f t="shared" ref="G2663" ca="1" si="5462">VLOOKUP(INDIRECT(CHAR(39)&amp;$A2663&amp;CHAR(39)&amp;"!r2c"&amp;$C2663,0),variables,2,0)</f>
        <v>10991</v>
      </c>
      <c r="H2663" s="50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3593558000</v>
      </c>
    </row>
    <row r="2664" spans="1:8" x14ac:dyDescent="0.3">
      <c r="A2664" s="47" t="s">
        <v>298</v>
      </c>
      <c r="B2664" s="47">
        <f t="shared" si="5443"/>
        <v>11</v>
      </c>
      <c r="C2664" s="47">
        <f t="shared" si="5444"/>
        <v>16</v>
      </c>
      <c r="E2664" s="47">
        <f t="shared" ref="E2664" si="5463">plan_id</f>
        <v>25</v>
      </c>
      <c r="F2664" s="47">
        <f t="shared" ca="1" si="5405"/>
        <v>2009</v>
      </c>
      <c r="G2664" s="47">
        <f t="shared" ref="G2664" ca="1" si="5464">VLOOKUP(INDIRECT(CHAR(39)&amp;$A2664&amp;CHAR(39)&amp;"!r2c"&amp;$C2664,0),variables,2,0)</f>
        <v>10992</v>
      </c>
      <c r="H2664" s="50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0.63</v>
      </c>
    </row>
    <row r="2665" spans="1:8" x14ac:dyDescent="0.3">
      <c r="A2665" s="47" t="s">
        <v>298</v>
      </c>
      <c r="B2665" s="47">
        <f t="shared" si="5443"/>
        <v>11</v>
      </c>
      <c r="C2665" s="47">
        <f t="shared" si="5444"/>
        <v>17</v>
      </c>
      <c r="E2665" s="47">
        <f t="shared" ref="E2665" si="5465">plan_id</f>
        <v>25</v>
      </c>
      <c r="F2665" s="47">
        <f t="shared" ca="1" si="5405"/>
        <v>2009</v>
      </c>
      <c r="G2665" s="47">
        <f t="shared" ref="G2665" ca="1" si="5466">VLOOKUP(INDIRECT(CHAR(39)&amp;$A2665&amp;CHAR(39)&amp;"!r2c"&amp;$C2665,0),variables,2,0)</f>
        <v>10993</v>
      </c>
      <c r="H2665" s="50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1585490000</v>
      </c>
    </row>
    <row r="2666" spans="1:8" x14ac:dyDescent="0.3">
      <c r="A2666" s="47" t="s">
        <v>298</v>
      </c>
      <c r="B2666" s="47">
        <f t="shared" si="5443"/>
        <v>11</v>
      </c>
      <c r="C2666" s="47">
        <f t="shared" si="5444"/>
        <v>18</v>
      </c>
      <c r="E2666" s="47">
        <f t="shared" ref="E2666" si="5467">plan_id</f>
        <v>25</v>
      </c>
      <c r="F2666" s="47">
        <f t="shared" ca="1" si="5405"/>
        <v>2009</v>
      </c>
      <c r="G2666" s="47">
        <f t="shared" ref="G2666" ca="1" si="5468">VLOOKUP(INDIRECT(CHAR(39)&amp;$A2666&amp;CHAR(39)&amp;"!r2c"&amp;$C2666,0),variables,2,0)</f>
        <v>11005</v>
      </c>
      <c r="H2666" s="50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3">
      <c r="A2667" s="47" t="s">
        <v>298</v>
      </c>
      <c r="B2667" s="47">
        <f t="shared" si="5443"/>
        <v>11</v>
      </c>
      <c r="C2667" s="47">
        <f t="shared" si="5444"/>
        <v>19</v>
      </c>
      <c r="E2667" s="47">
        <f t="shared" ref="E2667" si="5469">plan_id</f>
        <v>25</v>
      </c>
      <c r="F2667" s="47">
        <f t="shared" ca="1" si="5405"/>
        <v>2009</v>
      </c>
      <c r="G2667" s="47">
        <f t="shared" ref="G2667" ca="1" si="5470">VLOOKUP(INDIRECT(CHAR(39)&amp;$A2667&amp;CHAR(39)&amp;"!r2c"&amp;$C2667,0),variables,2,0)</f>
        <v>10988</v>
      </c>
      <c r="H2667" s="50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0.1047095850494169</v>
      </c>
    </row>
    <row r="2668" spans="1:8" x14ac:dyDescent="0.3">
      <c r="A2668" s="47" t="s">
        <v>298</v>
      </c>
      <c r="B2668" s="47">
        <f t="shared" si="5443"/>
        <v>11</v>
      </c>
      <c r="C2668" s="47">
        <f t="shared" si="5444"/>
        <v>20</v>
      </c>
      <c r="E2668" s="47">
        <f t="shared" ref="E2668" si="5471">plan_id</f>
        <v>25</v>
      </c>
      <c r="F2668" s="47">
        <f t="shared" ca="1" si="5405"/>
        <v>2009</v>
      </c>
      <c r="G2668" s="47">
        <f t="shared" ref="G2668" ca="1" si="5472">VLOOKUP(INDIRECT(CHAR(39)&amp;$A2668&amp;CHAR(39)&amp;"!r2c"&amp;$C2668,0),variables,2,0)</f>
        <v>10996</v>
      </c>
      <c r="H2668" s="50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5090440000</v>
      </c>
    </row>
    <row r="2669" spans="1:8" x14ac:dyDescent="0.3">
      <c r="A2669" s="47" t="s">
        <v>298</v>
      </c>
      <c r="B2669" s="47">
        <f t="shared" si="5443"/>
        <v>11</v>
      </c>
      <c r="C2669" s="47">
        <f t="shared" si="5444"/>
        <v>21</v>
      </c>
      <c r="E2669" s="47">
        <f t="shared" ref="E2669" si="5473">plan_id</f>
        <v>25</v>
      </c>
      <c r="F2669" s="47">
        <f t="shared" ca="1" si="5405"/>
        <v>2009</v>
      </c>
      <c r="G2669" s="47">
        <f t="shared" ref="G2669" ca="1" si="5474">VLOOKUP(INDIRECT(CHAR(39)&amp;$A2669&amp;CHAR(39)&amp;"!r2c"&amp;$C2669,0),variables,2,0)</f>
        <v>10997</v>
      </c>
      <c r="H2669" s="50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0.52467479673958772</v>
      </c>
    </row>
    <row r="2670" spans="1:8" x14ac:dyDescent="0.3">
      <c r="A2670" s="47" t="s">
        <v>298</v>
      </c>
      <c r="B2670" s="47">
        <f t="shared" si="5443"/>
        <v>11</v>
      </c>
      <c r="C2670" s="47">
        <f t="shared" si="5444"/>
        <v>22</v>
      </c>
      <c r="E2670" s="47">
        <f t="shared" ref="E2670" si="5475">plan_id</f>
        <v>25</v>
      </c>
      <c r="F2670" s="47">
        <f t="shared" ca="1" si="5405"/>
        <v>2009</v>
      </c>
      <c r="G2670" s="47">
        <f t="shared" ref="G2670" ca="1" si="5476">VLOOKUP(INDIRECT(CHAR(39)&amp;$A2670&amp;CHAR(39)&amp;"!r2c"&amp;$C2670,0),variables,2,0)</f>
        <v>10980</v>
      </c>
      <c r="H2670" s="50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3">
      <c r="A2671" s="47" t="s">
        <v>298</v>
      </c>
      <c r="B2671" s="47">
        <f t="shared" si="5443"/>
        <v>11</v>
      </c>
      <c r="C2671" s="47">
        <f t="shared" si="5444"/>
        <v>23</v>
      </c>
      <c r="E2671" s="47">
        <f t="shared" ref="E2671" si="5477">plan_id</f>
        <v>25</v>
      </c>
      <c r="F2671" s="47">
        <f t="shared" ca="1" si="5405"/>
        <v>2009</v>
      </c>
      <c r="G2671" s="47">
        <f t="shared" ref="G2671" ca="1" si="5478">VLOOKUP(INDIRECT(CHAR(39)&amp;$A2671&amp;CHAR(39)&amp;"!r2c"&amp;$C2671,0),variables,2,0)</f>
        <v>10981</v>
      </c>
      <c r="H2671" s="50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3">
      <c r="A2672" s="47" t="s">
        <v>298</v>
      </c>
      <c r="B2672" s="47">
        <f t="shared" si="5443"/>
        <v>11</v>
      </c>
      <c r="C2672" s="47">
        <f t="shared" si="5444"/>
        <v>24</v>
      </c>
      <c r="E2672" s="47">
        <f t="shared" ref="E2672" si="5479">plan_id</f>
        <v>25</v>
      </c>
      <c r="F2672" s="47">
        <f t="shared" ca="1" si="5405"/>
        <v>2009</v>
      </c>
      <c r="G2672" s="47">
        <f t="shared" ref="G2672" ca="1" si="5480">VLOOKUP(INDIRECT(CHAR(39)&amp;$A2672&amp;CHAR(39)&amp;"!r2c"&amp;$C2672,0),variables,2,0)</f>
        <v>10998</v>
      </c>
      <c r="H2672" s="50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0</v>
      </c>
    </row>
    <row r="2673" spans="1:8" x14ac:dyDescent="0.3">
      <c r="A2673" s="47" t="s">
        <v>298</v>
      </c>
      <c r="B2673" s="47">
        <f t="shared" si="5443"/>
        <v>11</v>
      </c>
      <c r="C2673" s="47">
        <f t="shared" si="5444"/>
        <v>25</v>
      </c>
      <c r="E2673" s="47">
        <f t="shared" ref="E2673" si="5481">plan_id</f>
        <v>25</v>
      </c>
      <c r="F2673" s="47">
        <f t="shared" ca="1" si="5405"/>
        <v>2009</v>
      </c>
      <c r="G2673" s="47">
        <f t="shared" ref="G2673" ca="1" si="5482">VLOOKUP(INDIRECT(CHAR(39)&amp;$A2673&amp;CHAR(39)&amp;"!r2c"&amp;$C2673,0),variables,2,0)</f>
        <v>10999</v>
      </c>
      <c r="H2673" s="50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466085000</v>
      </c>
    </row>
    <row r="2674" spans="1:8" x14ac:dyDescent="0.3">
      <c r="A2674" s="47" t="s">
        <v>298</v>
      </c>
      <c r="B2674" s="47">
        <f t="shared" si="5443"/>
        <v>11</v>
      </c>
      <c r="C2674" s="47">
        <f t="shared" si="5444"/>
        <v>26</v>
      </c>
      <c r="E2674" s="47">
        <f t="shared" ref="E2674" si="5483">plan_id</f>
        <v>25</v>
      </c>
      <c r="F2674" s="47">
        <f t="shared" ca="1" si="5405"/>
        <v>2009</v>
      </c>
      <c r="G2674" s="47">
        <f t="shared" ref="G2674" ca="1" si="5484">VLOOKUP(INDIRECT(CHAR(39)&amp;$A2674&amp;CHAR(39)&amp;"!r2c"&amp;$C2674,0),variables,2,0)</f>
        <v>11000</v>
      </c>
      <c r="H2674" s="50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12498000</v>
      </c>
    </row>
    <row r="2675" spans="1:8" x14ac:dyDescent="0.3">
      <c r="A2675" s="47" t="s">
        <v>298</v>
      </c>
      <c r="B2675" s="47">
        <f t="shared" si="5443"/>
        <v>11</v>
      </c>
      <c r="C2675" s="47">
        <f t="shared" si="5444"/>
        <v>27</v>
      </c>
      <c r="E2675" s="47">
        <f t="shared" ref="E2675" si="5485">plan_id</f>
        <v>25</v>
      </c>
      <c r="F2675" s="47">
        <f t="shared" ca="1" si="5405"/>
        <v>2009</v>
      </c>
      <c r="G2675" s="47">
        <f t="shared" ref="G2675" ca="1" si="5486">VLOOKUP(INDIRECT(CHAR(39)&amp;$A2675&amp;CHAR(39)&amp;"!r2c"&amp;$C2675,0),variables,2,0)</f>
        <v>11001</v>
      </c>
      <c r="H2675" s="50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6568000</v>
      </c>
    </row>
    <row r="2676" spans="1:8" x14ac:dyDescent="0.3">
      <c r="A2676" s="47" t="s">
        <v>298</v>
      </c>
      <c r="B2676" s="47">
        <f t="shared" si="5443"/>
        <v>11</v>
      </c>
      <c r="C2676" s="47">
        <f t="shared" si="5444"/>
        <v>28</v>
      </c>
      <c r="E2676" s="47">
        <f t="shared" ref="E2676" si="5487">plan_id</f>
        <v>25</v>
      </c>
      <c r="F2676" s="47">
        <f t="shared" ca="1" si="5405"/>
        <v>2009</v>
      </c>
      <c r="G2676" s="47">
        <f t="shared" ref="G2676" ca="1" si="5488">VLOOKUP(INDIRECT(CHAR(39)&amp;$A2676&amp;CHAR(39)&amp;"!r2c"&amp;$C2676,0),variables,2,0)</f>
        <v>11002</v>
      </c>
      <c r="H2676" s="50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0</v>
      </c>
    </row>
    <row r="2677" spans="1:8" x14ac:dyDescent="0.3">
      <c r="A2677" s="47" t="s">
        <v>298</v>
      </c>
      <c r="B2677" s="47">
        <f t="shared" si="5443"/>
        <v>11</v>
      </c>
      <c r="C2677" s="47">
        <f t="shared" si="5444"/>
        <v>29</v>
      </c>
      <c r="E2677" s="47">
        <f t="shared" ref="E2677" si="5489">plan_id</f>
        <v>25</v>
      </c>
      <c r="F2677" s="47">
        <f t="shared" ca="1" si="5405"/>
        <v>2009</v>
      </c>
      <c r="G2677" s="47">
        <f t="shared" ref="G2677" ca="1" si="5490">VLOOKUP(INDIRECT(CHAR(39)&amp;$A2677&amp;CHAR(39)&amp;"!r2c"&amp;$C2677,0),variables,2,0)</f>
        <v>11003</v>
      </c>
      <c r="H2677" s="50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485151000</v>
      </c>
    </row>
    <row r="2678" spans="1:8" x14ac:dyDescent="0.3">
      <c r="A2678" s="47" t="s">
        <v>298</v>
      </c>
      <c r="B2678" s="47">
        <f t="shared" si="5443"/>
        <v>12</v>
      </c>
      <c r="C2678" s="47">
        <f t="shared" si="5444"/>
        <v>3</v>
      </c>
      <c r="E2678" s="47">
        <f t="shared" ref="E2678" si="5491">plan_id</f>
        <v>25</v>
      </c>
      <c r="F2678" s="47">
        <f t="shared" ca="1" si="5405"/>
        <v>2010</v>
      </c>
      <c r="G2678" s="47">
        <f t="shared" ref="G2678" ca="1" si="5492">VLOOKUP(INDIRECT(CHAR(39)&amp;$A2678&amp;CHAR(39)&amp;"!r2c"&amp;$C2678,0),variables,2,0)</f>
        <v>10982</v>
      </c>
      <c r="H2678" s="50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Yes</v>
      </c>
    </row>
    <row r="2679" spans="1:8" x14ac:dyDescent="0.3">
      <c r="A2679" s="47" t="s">
        <v>298</v>
      </c>
      <c r="B2679" s="47">
        <f t="shared" si="5443"/>
        <v>12</v>
      </c>
      <c r="C2679" s="47">
        <f t="shared" si="5444"/>
        <v>4</v>
      </c>
      <c r="E2679" s="47">
        <f t="shared" ref="E2679" si="5493">plan_id</f>
        <v>25</v>
      </c>
      <c r="F2679" s="47">
        <f t="shared" ca="1" si="5405"/>
        <v>2010</v>
      </c>
      <c r="G2679" s="47">
        <f t="shared" ref="G2679" ca="1" si="5494">VLOOKUP(INDIRECT(CHAR(39)&amp;$A2679&amp;CHAR(39)&amp;"!r2c"&amp;$C2679,0),variables,2,0)</f>
        <v>10984</v>
      </c>
      <c r="H2679" s="50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162177000</v>
      </c>
    </row>
    <row r="2680" spans="1:8" x14ac:dyDescent="0.3">
      <c r="A2680" s="47" t="s">
        <v>298</v>
      </c>
      <c r="B2680" s="47">
        <f t="shared" si="5443"/>
        <v>12</v>
      </c>
      <c r="C2680" s="47">
        <f t="shared" si="5444"/>
        <v>5</v>
      </c>
      <c r="E2680" s="47">
        <f t="shared" ref="E2680" si="5495">plan_id</f>
        <v>25</v>
      </c>
      <c r="F2680" s="47">
        <f t="shared" ca="1" si="5405"/>
        <v>2010</v>
      </c>
      <c r="G2680" s="47">
        <f t="shared" ref="G2680" ca="1" si="5496">VLOOKUP(INDIRECT(CHAR(39)&amp;$A2680&amp;CHAR(39)&amp;"!r2c"&amp;$C2680,0),variables,2,0)</f>
        <v>10985</v>
      </c>
      <c r="H2680" s="50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186665727</v>
      </c>
    </row>
    <row r="2681" spans="1:8" x14ac:dyDescent="0.3">
      <c r="A2681" s="47" t="s">
        <v>298</v>
      </c>
      <c r="B2681" s="47">
        <f t="shared" si="5443"/>
        <v>12</v>
      </c>
      <c r="C2681" s="47">
        <f t="shared" si="5444"/>
        <v>6</v>
      </c>
      <c r="E2681" s="47">
        <f t="shared" ref="E2681" si="5497">plan_id</f>
        <v>25</v>
      </c>
      <c r="F2681" s="47">
        <f t="shared" ca="1" si="5405"/>
        <v>2010</v>
      </c>
      <c r="G2681" s="47">
        <f t="shared" ref="G2681" ca="1" si="5498">VLOOKUP(INDIRECT(CHAR(39)&amp;$A2681&amp;CHAR(39)&amp;"!r2c"&amp;$C2681,0),variables,2,0)</f>
        <v>10986</v>
      </c>
      <c r="H2681" s="50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-24488727</v>
      </c>
    </row>
    <row r="2682" spans="1:8" x14ac:dyDescent="0.3">
      <c r="A2682" s="47" t="s">
        <v>298</v>
      </c>
      <c r="B2682" s="47">
        <f t="shared" si="5443"/>
        <v>12</v>
      </c>
      <c r="C2682" s="47">
        <f t="shared" si="5444"/>
        <v>7</v>
      </c>
      <c r="E2682" s="47">
        <f t="shared" ref="E2682" si="5499">plan_id</f>
        <v>25</v>
      </c>
      <c r="F2682" s="47">
        <f t="shared" ca="1" si="5405"/>
        <v>2010</v>
      </c>
      <c r="G2682" s="47">
        <f t="shared" ref="G2682" ca="1" si="5500">VLOOKUP(INDIRECT(CHAR(39)&amp;$A2682&amp;CHAR(39)&amp;"!r2c"&amp;$C2682,0),variables,2,0)</f>
        <v>10974</v>
      </c>
      <c r="H2682" s="50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Entry Age</v>
      </c>
    </row>
    <row r="2683" spans="1:8" x14ac:dyDescent="0.3">
      <c r="A2683" s="47" t="s">
        <v>298</v>
      </c>
      <c r="B2683" s="47">
        <f t="shared" si="5443"/>
        <v>12</v>
      </c>
      <c r="C2683" s="47">
        <f t="shared" si="5444"/>
        <v>8</v>
      </c>
      <c r="E2683" s="47">
        <f t="shared" ref="E2683" si="5501">plan_id</f>
        <v>25</v>
      </c>
      <c r="F2683" s="47">
        <f t="shared" ca="1" si="5405"/>
        <v>2010</v>
      </c>
      <c r="G2683" s="47">
        <f t="shared" ref="G2683" ca="1" si="5502">VLOOKUP(INDIRECT(CHAR(39)&amp;$A2683&amp;CHAR(39)&amp;"!r2c"&amp;$C2683,0),variables,2,0)</f>
        <v>10987</v>
      </c>
      <c r="H2683" s="50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1.1439999999999999</v>
      </c>
    </row>
    <row r="2684" spans="1:8" x14ac:dyDescent="0.3">
      <c r="A2684" s="47" t="s">
        <v>298</v>
      </c>
      <c r="B2684" s="47">
        <f t="shared" si="5443"/>
        <v>12</v>
      </c>
      <c r="C2684" s="47">
        <f t="shared" si="5444"/>
        <v>9</v>
      </c>
      <c r="E2684" s="47">
        <f t="shared" ref="E2684" si="5503">plan_id</f>
        <v>25</v>
      </c>
      <c r="F2684" s="47">
        <f t="shared" ca="1" si="5405"/>
        <v>2010</v>
      </c>
      <c r="G2684" s="47">
        <f t="shared" ref="G2684" ca="1" si="5504">VLOOKUP(INDIRECT(CHAR(39)&amp;$A2684&amp;CHAR(39)&amp;"!r2c"&amp;$C2684,0),variables,2,0)</f>
        <v>10885</v>
      </c>
      <c r="H2684" s="50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3">
      <c r="A2685" s="47" t="s">
        <v>298</v>
      </c>
      <c r="B2685" s="47">
        <f t="shared" si="5443"/>
        <v>12</v>
      </c>
      <c r="C2685" s="47">
        <f t="shared" si="5444"/>
        <v>10</v>
      </c>
      <c r="E2685" s="47">
        <f t="shared" ref="E2685" si="5505">plan_id</f>
        <v>25</v>
      </c>
      <c r="F2685" s="47">
        <f t="shared" ca="1" si="5405"/>
        <v>2010</v>
      </c>
      <c r="G2685" s="47">
        <f t="shared" ref="G2685" ca="1" si="5506">VLOOKUP(INDIRECT(CHAR(39)&amp;$A2685&amp;CHAR(39)&amp;"!r2c"&amp;$C2685,0),variables,2,0)</f>
        <v>10886</v>
      </c>
      <c r="H2685" s="50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3">
      <c r="A2686" s="47" t="s">
        <v>298</v>
      </c>
      <c r="B2686" s="47">
        <f t="shared" si="5443"/>
        <v>12</v>
      </c>
      <c r="C2686" s="47">
        <f t="shared" si="5444"/>
        <v>11</v>
      </c>
      <c r="E2686" s="47">
        <f t="shared" ref="E2686" si="5507">plan_id</f>
        <v>25</v>
      </c>
      <c r="F2686" s="47">
        <f t="shared" ca="1" si="5405"/>
        <v>2010</v>
      </c>
      <c r="G2686" s="47">
        <f t="shared" ref="G2686" ca="1" si="5508">VLOOKUP(INDIRECT(CHAR(39)&amp;$A2686&amp;CHAR(39)&amp;"!r2c"&amp;$C2686,0),variables,2,0)</f>
        <v>10887</v>
      </c>
      <c r="H2686" s="50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3">
      <c r="A2687" s="47" t="s">
        <v>298</v>
      </c>
      <c r="B2687" s="47">
        <f t="shared" si="5443"/>
        <v>12</v>
      </c>
      <c r="C2687" s="47">
        <f t="shared" si="5444"/>
        <v>12</v>
      </c>
      <c r="E2687" s="47">
        <f t="shared" ref="E2687" si="5509">plan_id</f>
        <v>25</v>
      </c>
      <c r="F2687" s="47">
        <f t="shared" ca="1" si="5405"/>
        <v>2010</v>
      </c>
      <c r="G2687" s="47">
        <f t="shared" ref="G2687" ca="1" si="5510">VLOOKUP(INDIRECT(CHAR(39)&amp;$A2687&amp;CHAR(39)&amp;"!r2c"&amp;$C2687,0),variables,2,0)</f>
        <v>10883</v>
      </c>
      <c r="H2687" s="50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3">
      <c r="A2688" s="47" t="s">
        <v>298</v>
      </c>
      <c r="B2688" s="47">
        <f t="shared" si="5443"/>
        <v>12</v>
      </c>
      <c r="C2688" s="47">
        <f t="shared" si="5444"/>
        <v>13</v>
      </c>
      <c r="E2688" s="47">
        <f t="shared" ref="E2688" si="5511">plan_id</f>
        <v>25</v>
      </c>
      <c r="F2688" s="47">
        <f t="shared" ca="1" si="5405"/>
        <v>2010</v>
      </c>
      <c r="G2688" s="47">
        <f t="shared" ref="G2688" ca="1" si="5512">VLOOKUP(INDIRECT(CHAR(39)&amp;$A2688&amp;CHAR(39)&amp;"!r2c"&amp;$C2688,0),variables,2,0)</f>
        <v>10989</v>
      </c>
      <c r="H2688" s="50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6469832000</v>
      </c>
    </row>
    <row r="2689" spans="1:8" x14ac:dyDescent="0.3">
      <c r="A2689" s="47" t="s">
        <v>298</v>
      </c>
      <c r="B2689" s="47">
        <f t="shared" si="5443"/>
        <v>12</v>
      </c>
      <c r="C2689" s="47">
        <f t="shared" si="5444"/>
        <v>14</v>
      </c>
      <c r="E2689" s="47">
        <f t="shared" ref="E2689" si="5513">plan_id</f>
        <v>25</v>
      </c>
      <c r="F2689" s="47">
        <f t="shared" ca="1" si="5405"/>
        <v>2010</v>
      </c>
      <c r="G2689" s="47">
        <f t="shared" ref="G2689" ca="1" si="5514">VLOOKUP(INDIRECT(CHAR(39)&amp;$A2689&amp;CHAR(39)&amp;"!r2c"&amp;$C2689,0),variables,2,0)</f>
        <v>10990</v>
      </c>
      <c r="H2689" s="50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10371672000</v>
      </c>
    </row>
    <row r="2690" spans="1:8" x14ac:dyDescent="0.3">
      <c r="A2690" s="47" t="s">
        <v>298</v>
      </c>
      <c r="B2690" s="47">
        <f t="shared" si="5443"/>
        <v>12</v>
      </c>
      <c r="C2690" s="47">
        <f t="shared" si="5444"/>
        <v>15</v>
      </c>
      <c r="E2690" s="47">
        <f t="shared" ref="E2690" si="5515">plan_id</f>
        <v>25</v>
      </c>
      <c r="F2690" s="47">
        <f t="shared" ca="1" si="5405"/>
        <v>2010</v>
      </c>
      <c r="G2690" s="47">
        <f t="shared" ref="G2690" ca="1" si="5516">VLOOKUP(INDIRECT(CHAR(39)&amp;$A2690&amp;CHAR(39)&amp;"!r2c"&amp;$C2690,0),variables,2,0)</f>
        <v>10991</v>
      </c>
      <c r="H2690" s="50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3901840000</v>
      </c>
    </row>
    <row r="2691" spans="1:8" x14ac:dyDescent="0.3">
      <c r="A2691" s="47" t="s">
        <v>298</v>
      </c>
      <c r="B2691" s="47">
        <f t="shared" si="5443"/>
        <v>12</v>
      </c>
      <c r="C2691" s="47">
        <f t="shared" si="5444"/>
        <v>16</v>
      </c>
      <c r="E2691" s="47">
        <f t="shared" ref="E2691" si="5517">plan_id</f>
        <v>25</v>
      </c>
      <c r="F2691" s="47">
        <f t="shared" ca="1" si="5405"/>
        <v>2010</v>
      </c>
      <c r="G2691" s="47">
        <f t="shared" ref="G2691" ca="1" si="5518">VLOOKUP(INDIRECT(CHAR(39)&amp;$A2691&amp;CHAR(39)&amp;"!r2c"&amp;$C2691,0),variables,2,0)</f>
        <v>10992</v>
      </c>
      <c r="H2691" s="50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0.624</v>
      </c>
    </row>
    <row r="2692" spans="1:8" x14ac:dyDescent="0.3">
      <c r="A2692" s="47" t="s">
        <v>298</v>
      </c>
      <c r="B2692" s="47">
        <f t="shared" si="5443"/>
        <v>12</v>
      </c>
      <c r="C2692" s="47">
        <f t="shared" si="5444"/>
        <v>17</v>
      </c>
      <c r="E2692" s="47">
        <f t="shared" ref="E2692" si="5519">plan_id</f>
        <v>25</v>
      </c>
      <c r="F2692" s="47">
        <f t="shared" ca="1" si="5405"/>
        <v>2010</v>
      </c>
      <c r="G2692" s="47">
        <f t="shared" ref="G2692" ca="1" si="5520">VLOOKUP(INDIRECT(CHAR(39)&amp;$A2692&amp;CHAR(39)&amp;"!r2c"&amp;$C2692,0),variables,2,0)</f>
        <v>10993</v>
      </c>
      <c r="H2692" s="50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1586697000</v>
      </c>
    </row>
    <row r="2693" spans="1:8" x14ac:dyDescent="0.3">
      <c r="A2693" s="47" t="s">
        <v>298</v>
      </c>
      <c r="B2693" s="47">
        <f t="shared" si="5443"/>
        <v>12</v>
      </c>
      <c r="C2693" s="47">
        <f t="shared" si="5444"/>
        <v>18</v>
      </c>
      <c r="E2693" s="47">
        <f t="shared" ref="E2693" si="5521">plan_id</f>
        <v>25</v>
      </c>
      <c r="F2693" s="47">
        <f t="shared" ca="1" si="5405"/>
        <v>2010</v>
      </c>
      <c r="G2693" s="47">
        <f t="shared" ref="G2693" ca="1" si="5522">VLOOKUP(INDIRECT(CHAR(39)&amp;$A2693&amp;CHAR(39)&amp;"!r2c"&amp;$C2693,0),variables,2,0)</f>
        <v>11005</v>
      </c>
      <c r="H2693" s="50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3">
      <c r="A2694" s="47" t="s">
        <v>298</v>
      </c>
      <c r="B2694" s="47">
        <f t="shared" si="5443"/>
        <v>12</v>
      </c>
      <c r="C2694" s="47">
        <f t="shared" si="5444"/>
        <v>19</v>
      </c>
      <c r="E2694" s="47">
        <f t="shared" ref="E2694" si="5523">plan_id</f>
        <v>25</v>
      </c>
      <c r="F2694" s="47">
        <f t="shared" ca="1" si="5405"/>
        <v>2010</v>
      </c>
      <c r="G2694" s="47">
        <f t="shared" ref="G2694" ca="1" si="5524">VLOOKUP(INDIRECT(CHAR(39)&amp;$A2694&amp;CHAR(39)&amp;"!r2c"&amp;$C2694,0),variables,2,0)</f>
        <v>10988</v>
      </c>
      <c r="H2694" s="50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0.10221044093484767</v>
      </c>
    </row>
    <row r="2695" spans="1:8" x14ac:dyDescent="0.3">
      <c r="A2695" s="47" t="s">
        <v>298</v>
      </c>
      <c r="B2695" s="47">
        <f t="shared" si="5443"/>
        <v>12</v>
      </c>
      <c r="C2695" s="47">
        <f t="shared" si="5444"/>
        <v>20</v>
      </c>
      <c r="E2695" s="47">
        <f t="shared" ref="E2695" si="5525">plan_id</f>
        <v>25</v>
      </c>
      <c r="F2695" s="47">
        <f t="shared" ca="1" si="5405"/>
        <v>2010</v>
      </c>
      <c r="G2695" s="47">
        <f t="shared" ref="G2695" ca="1" si="5526">VLOOKUP(INDIRECT(CHAR(39)&amp;$A2695&amp;CHAR(39)&amp;"!r2c"&amp;$C2695,0),variables,2,0)</f>
        <v>10996</v>
      </c>
      <c r="H2695" s="50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5391527000</v>
      </c>
    </row>
    <row r="2696" spans="1:8" x14ac:dyDescent="0.3">
      <c r="A2696" s="47" t="s">
        <v>298</v>
      </c>
      <c r="B2696" s="47">
        <f t="shared" si="5443"/>
        <v>12</v>
      </c>
      <c r="C2696" s="47">
        <f t="shared" si="5444"/>
        <v>21</v>
      </c>
      <c r="E2696" s="47">
        <f t="shared" ref="E2696" si="5527">plan_id</f>
        <v>25</v>
      </c>
      <c r="F2696" s="47">
        <f t="shared" ca="1" si="5405"/>
        <v>2010</v>
      </c>
      <c r="G2696" s="47">
        <f t="shared" ref="G2696" ca="1" si="5528">VLOOKUP(INDIRECT(CHAR(39)&amp;$A2696&amp;CHAR(39)&amp;"!r2c"&amp;$C2696,0),variables,2,0)</f>
        <v>10997</v>
      </c>
      <c r="H2696" s="50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0.51983200008638919</v>
      </c>
    </row>
    <row r="2697" spans="1:8" x14ac:dyDescent="0.3">
      <c r="A2697" s="47" t="s">
        <v>298</v>
      </c>
      <c r="B2697" s="47">
        <f t="shared" si="5443"/>
        <v>12</v>
      </c>
      <c r="C2697" s="47">
        <f t="shared" si="5444"/>
        <v>22</v>
      </c>
      <c r="E2697" s="47">
        <f t="shared" ref="E2697" si="5529">plan_id</f>
        <v>25</v>
      </c>
      <c r="F2697" s="47">
        <f t="shared" ca="1" si="5405"/>
        <v>2010</v>
      </c>
      <c r="G2697" s="47">
        <f t="shared" ref="G2697" ca="1" si="5530">VLOOKUP(INDIRECT(CHAR(39)&amp;$A2697&amp;CHAR(39)&amp;"!r2c"&amp;$C2697,0),variables,2,0)</f>
        <v>10980</v>
      </c>
      <c r="H2697" s="50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3">
      <c r="A2698" s="47" t="s">
        <v>298</v>
      </c>
      <c r="B2698" s="47">
        <f t="shared" si="5443"/>
        <v>12</v>
      </c>
      <c r="C2698" s="47">
        <f t="shared" si="5444"/>
        <v>23</v>
      </c>
      <c r="E2698" s="47">
        <f t="shared" ref="E2698" si="5531">plan_id</f>
        <v>25</v>
      </c>
      <c r="F2698" s="47">
        <f t="shared" ca="1" si="5405"/>
        <v>2010</v>
      </c>
      <c r="G2698" s="47">
        <f t="shared" ref="G2698" ca="1" si="5532">VLOOKUP(INDIRECT(CHAR(39)&amp;$A2698&amp;CHAR(39)&amp;"!r2c"&amp;$C2698,0),variables,2,0)</f>
        <v>10981</v>
      </c>
      <c r="H2698" s="50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3">
      <c r="A2699" s="47" t="s">
        <v>298</v>
      </c>
      <c r="B2699" s="47">
        <f t="shared" si="5443"/>
        <v>12</v>
      </c>
      <c r="C2699" s="47">
        <f t="shared" si="5444"/>
        <v>24</v>
      </c>
      <c r="E2699" s="47">
        <f t="shared" ref="E2699" si="5533">plan_id</f>
        <v>25</v>
      </c>
      <c r="F2699" s="47">
        <f t="shared" ca="1" si="5405"/>
        <v>2010</v>
      </c>
      <c r="G2699" s="47">
        <f t="shared" ref="G2699" ca="1" si="5534">VLOOKUP(INDIRECT(CHAR(39)&amp;$A2699&amp;CHAR(39)&amp;"!r2c"&amp;$C2699,0),variables,2,0)</f>
        <v>10998</v>
      </c>
      <c r="H2699" s="50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0</v>
      </c>
    </row>
    <row r="2700" spans="1:8" x14ac:dyDescent="0.3">
      <c r="A2700" s="47" t="s">
        <v>298</v>
      </c>
      <c r="B2700" s="47">
        <f t="shared" si="5443"/>
        <v>12</v>
      </c>
      <c r="C2700" s="47">
        <f t="shared" si="5444"/>
        <v>25</v>
      </c>
      <c r="E2700" s="47">
        <f t="shared" ref="E2700" si="5535">plan_id</f>
        <v>25</v>
      </c>
      <c r="F2700" s="47">
        <f t="shared" ref="F2700:F2763" ca="1" si="5536">INDIRECT(CHAR(39)&amp;$A2700&amp;CHAR(39)&amp;"!r"&amp;$B2700&amp;"c2",0)</f>
        <v>2010</v>
      </c>
      <c r="G2700" s="47">
        <f t="shared" ref="G2700" ca="1" si="5537">VLOOKUP(INDIRECT(CHAR(39)&amp;$A2700&amp;CHAR(39)&amp;"!r2c"&amp;$C2700,0),variables,2,0)</f>
        <v>10999</v>
      </c>
      <c r="H2700" s="50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496015000</v>
      </c>
    </row>
    <row r="2701" spans="1:8" x14ac:dyDescent="0.3">
      <c r="A2701" s="47" t="s">
        <v>298</v>
      </c>
      <c r="B2701" s="47">
        <f t="shared" si="5443"/>
        <v>12</v>
      </c>
      <c r="C2701" s="47">
        <f t="shared" si="5444"/>
        <v>26</v>
      </c>
      <c r="E2701" s="47">
        <f t="shared" ref="E2701" si="5538">plan_id</f>
        <v>25</v>
      </c>
      <c r="F2701" s="47">
        <f t="shared" ca="1" si="5536"/>
        <v>2010</v>
      </c>
      <c r="G2701" s="47">
        <f t="shared" ref="G2701" ca="1" si="5539">VLOOKUP(INDIRECT(CHAR(39)&amp;$A2701&amp;CHAR(39)&amp;"!r2c"&amp;$C2701,0),variables,2,0)</f>
        <v>11000</v>
      </c>
      <c r="H2701" s="50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12364000</v>
      </c>
    </row>
    <row r="2702" spans="1:8" x14ac:dyDescent="0.3">
      <c r="A2702" s="47" t="s">
        <v>298</v>
      </c>
      <c r="B2702" s="47">
        <f t="shared" si="5443"/>
        <v>12</v>
      </c>
      <c r="C2702" s="47">
        <f t="shared" si="5444"/>
        <v>27</v>
      </c>
      <c r="E2702" s="47">
        <f t="shared" ref="E2702" si="5540">plan_id</f>
        <v>25</v>
      </c>
      <c r="F2702" s="47">
        <f t="shared" ca="1" si="5536"/>
        <v>2010</v>
      </c>
      <c r="G2702" s="47">
        <f t="shared" ref="G2702" ca="1" si="5541">VLOOKUP(INDIRECT(CHAR(39)&amp;$A2702&amp;CHAR(39)&amp;"!r2c"&amp;$C2702,0),variables,2,0)</f>
        <v>11001</v>
      </c>
      <c r="H2702" s="50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6365000</v>
      </c>
    </row>
    <row r="2703" spans="1:8" x14ac:dyDescent="0.3">
      <c r="A2703" s="47" t="s">
        <v>298</v>
      </c>
      <c r="B2703" s="47">
        <f t="shared" si="5443"/>
        <v>12</v>
      </c>
      <c r="C2703" s="47">
        <f t="shared" si="5444"/>
        <v>28</v>
      </c>
      <c r="E2703" s="47">
        <f t="shared" ref="E2703" si="5542">plan_id</f>
        <v>25</v>
      </c>
      <c r="F2703" s="47">
        <f t="shared" ca="1" si="5536"/>
        <v>2010</v>
      </c>
      <c r="G2703" s="47">
        <f t="shared" ref="G2703" ca="1" si="5543">VLOOKUP(INDIRECT(CHAR(39)&amp;$A2703&amp;CHAR(39)&amp;"!r2c"&amp;$C2703,0),variables,2,0)</f>
        <v>11002</v>
      </c>
      <c r="H2703" s="50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0</v>
      </c>
    </row>
    <row r="2704" spans="1:8" x14ac:dyDescent="0.3">
      <c r="A2704" s="47" t="s">
        <v>298</v>
      </c>
      <c r="B2704" s="47">
        <f t="shared" si="5443"/>
        <v>12</v>
      </c>
      <c r="C2704" s="47">
        <f t="shared" si="5444"/>
        <v>29</v>
      </c>
      <c r="E2704" s="47">
        <f t="shared" ref="E2704" si="5544">plan_id</f>
        <v>25</v>
      </c>
      <c r="F2704" s="47">
        <f t="shared" ca="1" si="5536"/>
        <v>2010</v>
      </c>
      <c r="G2704" s="47">
        <f t="shared" ref="G2704" ca="1" si="5545">VLOOKUP(INDIRECT(CHAR(39)&amp;$A2704&amp;CHAR(39)&amp;"!r2c"&amp;$C2704,0),variables,2,0)</f>
        <v>11003</v>
      </c>
      <c r="H2704" s="50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514744000</v>
      </c>
    </row>
    <row r="2705" spans="1:8" x14ac:dyDescent="0.3">
      <c r="A2705" s="47" t="s">
        <v>298</v>
      </c>
      <c r="B2705" s="47">
        <f t="shared" si="5443"/>
        <v>13</v>
      </c>
      <c r="C2705" s="47">
        <f t="shared" si="5444"/>
        <v>3</v>
      </c>
      <c r="E2705" s="47">
        <f t="shared" ref="E2705" si="5546">plan_id</f>
        <v>25</v>
      </c>
      <c r="F2705" s="47">
        <f t="shared" ca="1" si="5536"/>
        <v>2011</v>
      </c>
      <c r="G2705" s="47">
        <f t="shared" ref="G2705" ca="1" si="5547">VLOOKUP(INDIRECT(CHAR(39)&amp;$A2705&amp;CHAR(39)&amp;"!r2c"&amp;$C2705,0),variables,2,0)</f>
        <v>10982</v>
      </c>
      <c r="H2705" s="50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Yes</v>
      </c>
    </row>
    <row r="2706" spans="1:8" x14ac:dyDescent="0.3">
      <c r="A2706" s="47" t="s">
        <v>298</v>
      </c>
      <c r="B2706" s="47">
        <f t="shared" si="5443"/>
        <v>13</v>
      </c>
      <c r="C2706" s="47">
        <f t="shared" si="5444"/>
        <v>4</v>
      </c>
      <c r="E2706" s="47">
        <f t="shared" ref="E2706" si="5548">plan_id</f>
        <v>25</v>
      </c>
      <c r="F2706" s="47">
        <f t="shared" ca="1" si="5536"/>
        <v>2011</v>
      </c>
      <c r="G2706" s="47">
        <f t="shared" ref="G2706" ca="1" si="5549">VLOOKUP(INDIRECT(CHAR(39)&amp;$A2706&amp;CHAR(39)&amp;"!r2c"&amp;$C2706,0),variables,2,0)</f>
        <v>10984</v>
      </c>
      <c r="H2706" s="50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220419000</v>
      </c>
    </row>
    <row r="2707" spans="1:8" x14ac:dyDescent="0.3">
      <c r="A2707" s="47" t="s">
        <v>298</v>
      </c>
      <c r="B2707" s="47">
        <f t="shared" si="5443"/>
        <v>13</v>
      </c>
      <c r="C2707" s="47">
        <f t="shared" si="5444"/>
        <v>5</v>
      </c>
      <c r="E2707" s="47">
        <f t="shared" ref="E2707" si="5550">plan_id</f>
        <v>25</v>
      </c>
      <c r="F2707" s="47">
        <f t="shared" ca="1" si="5536"/>
        <v>2011</v>
      </c>
      <c r="G2707" s="47">
        <f t="shared" ref="G2707" ca="1" si="5551">VLOOKUP(INDIRECT(CHAR(39)&amp;$A2707&amp;CHAR(39)&amp;"!r2c"&amp;$C2707,0),variables,2,0)</f>
        <v>10985</v>
      </c>
      <c r="H2707" s="50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204328413</v>
      </c>
    </row>
    <row r="2708" spans="1:8" x14ac:dyDescent="0.3">
      <c r="A2708" s="47" t="s">
        <v>298</v>
      </c>
      <c r="B2708" s="47">
        <f t="shared" si="5443"/>
        <v>13</v>
      </c>
      <c r="C2708" s="47">
        <f t="shared" si="5444"/>
        <v>6</v>
      </c>
      <c r="E2708" s="47">
        <f t="shared" ref="E2708" si="5552">plan_id</f>
        <v>25</v>
      </c>
      <c r="F2708" s="47">
        <f t="shared" ca="1" si="5536"/>
        <v>2011</v>
      </c>
      <c r="G2708" s="47">
        <f t="shared" ref="G2708" ca="1" si="5553">VLOOKUP(INDIRECT(CHAR(39)&amp;$A2708&amp;CHAR(39)&amp;"!r2c"&amp;$C2708,0),variables,2,0)</f>
        <v>10986</v>
      </c>
      <c r="H2708" s="50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16090587</v>
      </c>
    </row>
    <row r="2709" spans="1:8" x14ac:dyDescent="0.3">
      <c r="A2709" s="47" t="s">
        <v>298</v>
      </c>
      <c r="B2709" s="47">
        <f t="shared" si="5443"/>
        <v>13</v>
      </c>
      <c r="C2709" s="47">
        <f t="shared" si="5444"/>
        <v>7</v>
      </c>
      <c r="E2709" s="47">
        <f t="shared" ref="E2709" si="5554">plan_id</f>
        <v>25</v>
      </c>
      <c r="F2709" s="47">
        <f t="shared" ca="1" si="5536"/>
        <v>2011</v>
      </c>
      <c r="G2709" s="47">
        <f t="shared" ref="G2709" ca="1" si="5555">VLOOKUP(INDIRECT(CHAR(39)&amp;$A2709&amp;CHAR(39)&amp;"!r2c"&amp;$C2709,0),variables,2,0)</f>
        <v>10974</v>
      </c>
      <c r="H2709" s="50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Entry Age</v>
      </c>
    </row>
    <row r="2710" spans="1:8" x14ac:dyDescent="0.3">
      <c r="A2710" s="47" t="s">
        <v>298</v>
      </c>
      <c r="B2710" s="47">
        <f t="shared" si="5443"/>
        <v>13</v>
      </c>
      <c r="C2710" s="47">
        <f t="shared" si="5444"/>
        <v>8</v>
      </c>
      <c r="E2710" s="47">
        <f t="shared" ref="E2710" si="5556">plan_id</f>
        <v>25</v>
      </c>
      <c r="F2710" s="47">
        <f t="shared" ca="1" si="5536"/>
        <v>2011</v>
      </c>
      <c r="G2710" s="47">
        <f t="shared" ref="G2710" ca="1" si="5557">VLOOKUP(INDIRECT(CHAR(39)&amp;$A2710&amp;CHAR(39)&amp;"!r2c"&amp;$C2710,0),variables,2,0)</f>
        <v>10987</v>
      </c>
      <c r="H2710" s="50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0.92700000000000005</v>
      </c>
    </row>
    <row r="2711" spans="1:8" x14ac:dyDescent="0.3">
      <c r="A2711" s="47" t="s">
        <v>298</v>
      </c>
      <c r="B2711" s="47">
        <f t="shared" si="5443"/>
        <v>13</v>
      </c>
      <c r="C2711" s="47">
        <f t="shared" si="5444"/>
        <v>9</v>
      </c>
      <c r="E2711" s="47">
        <f t="shared" ref="E2711" si="5558">plan_id</f>
        <v>25</v>
      </c>
      <c r="F2711" s="47">
        <f t="shared" ca="1" si="5536"/>
        <v>2011</v>
      </c>
      <c r="G2711" s="47">
        <f t="shared" ref="G2711" ca="1" si="5559">VLOOKUP(INDIRECT(CHAR(39)&amp;$A2711&amp;CHAR(39)&amp;"!r2c"&amp;$C2711,0),variables,2,0)</f>
        <v>10885</v>
      </c>
      <c r="H2711" s="50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3">
      <c r="A2712" s="47" t="s">
        <v>298</v>
      </c>
      <c r="B2712" s="47">
        <f t="shared" si="5443"/>
        <v>13</v>
      </c>
      <c r="C2712" s="47">
        <f t="shared" si="5444"/>
        <v>10</v>
      </c>
      <c r="E2712" s="47">
        <f t="shared" ref="E2712" si="5560">plan_id</f>
        <v>25</v>
      </c>
      <c r="F2712" s="47">
        <f t="shared" ca="1" si="5536"/>
        <v>2011</v>
      </c>
      <c r="G2712" s="47">
        <f t="shared" ref="G2712" ca="1" si="5561">VLOOKUP(INDIRECT(CHAR(39)&amp;$A2712&amp;CHAR(39)&amp;"!r2c"&amp;$C2712,0),variables,2,0)</f>
        <v>10886</v>
      </c>
      <c r="H2712" s="50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3">
      <c r="A2713" s="47" t="s">
        <v>298</v>
      </c>
      <c r="B2713" s="47">
        <f t="shared" si="5443"/>
        <v>13</v>
      </c>
      <c r="C2713" s="47">
        <f t="shared" si="5444"/>
        <v>11</v>
      </c>
      <c r="E2713" s="47">
        <f t="shared" ref="E2713" si="5562">plan_id</f>
        <v>25</v>
      </c>
      <c r="F2713" s="47">
        <f t="shared" ca="1" si="5536"/>
        <v>2011</v>
      </c>
      <c r="G2713" s="47">
        <f t="shared" ref="G2713" ca="1" si="5563">VLOOKUP(INDIRECT(CHAR(39)&amp;$A2713&amp;CHAR(39)&amp;"!r2c"&amp;$C2713,0),variables,2,0)</f>
        <v>10887</v>
      </c>
      <c r="H2713" s="50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3">
      <c r="A2714" s="47" t="s">
        <v>298</v>
      </c>
      <c r="B2714" s="47">
        <f t="shared" si="5443"/>
        <v>13</v>
      </c>
      <c r="C2714" s="47">
        <f t="shared" si="5444"/>
        <v>12</v>
      </c>
      <c r="E2714" s="47">
        <f t="shared" ref="E2714" si="5564">plan_id</f>
        <v>25</v>
      </c>
      <c r="F2714" s="47">
        <f t="shared" ca="1" si="5536"/>
        <v>2011</v>
      </c>
      <c r="G2714" s="47">
        <f t="shared" ref="G2714" ca="1" si="5565">VLOOKUP(INDIRECT(CHAR(39)&amp;$A2714&amp;CHAR(39)&amp;"!r2c"&amp;$C2714,0),variables,2,0)</f>
        <v>10883</v>
      </c>
      <c r="H2714" s="50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3">
      <c r="A2715" s="47" t="s">
        <v>298</v>
      </c>
      <c r="B2715" s="47">
        <f t="shared" si="5443"/>
        <v>13</v>
      </c>
      <c r="C2715" s="47">
        <f t="shared" si="5444"/>
        <v>13</v>
      </c>
      <c r="E2715" s="47">
        <f t="shared" ref="E2715" si="5566">plan_id</f>
        <v>25</v>
      </c>
      <c r="F2715" s="47">
        <f t="shared" ca="1" si="5536"/>
        <v>2011</v>
      </c>
      <c r="G2715" s="47">
        <f t="shared" ref="G2715" ca="1" si="5567">VLOOKUP(INDIRECT(CHAR(39)&amp;$A2715&amp;CHAR(39)&amp;"!r2c"&amp;$C2715,0),variables,2,0)</f>
        <v>10989</v>
      </c>
      <c r="H2715" s="50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6762149000</v>
      </c>
    </row>
    <row r="2716" spans="1:8" x14ac:dyDescent="0.3">
      <c r="A2716" s="47" t="s">
        <v>298</v>
      </c>
      <c r="B2716" s="47">
        <f t="shared" si="5443"/>
        <v>13</v>
      </c>
      <c r="C2716" s="47">
        <f t="shared" si="5444"/>
        <v>14</v>
      </c>
      <c r="E2716" s="47">
        <f t="shared" ref="E2716" si="5568">plan_id</f>
        <v>25</v>
      </c>
      <c r="F2716" s="47">
        <f t="shared" ca="1" si="5536"/>
        <v>2011</v>
      </c>
      <c r="G2716" s="47">
        <f t="shared" ref="G2716" ca="1" si="5569">VLOOKUP(INDIRECT(CHAR(39)&amp;$A2716&amp;CHAR(39)&amp;"!r2c"&amp;$C2716,0),variables,2,0)</f>
        <v>10990</v>
      </c>
      <c r="H2716" s="50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10919047000</v>
      </c>
    </row>
    <row r="2717" spans="1:8" x14ac:dyDescent="0.3">
      <c r="A2717" s="47" t="s">
        <v>298</v>
      </c>
      <c r="B2717" s="47">
        <f t="shared" si="5443"/>
        <v>13</v>
      </c>
      <c r="C2717" s="47">
        <f t="shared" si="5444"/>
        <v>15</v>
      </c>
      <c r="E2717" s="47">
        <f t="shared" ref="E2717" si="5570">plan_id</f>
        <v>25</v>
      </c>
      <c r="F2717" s="47">
        <f t="shared" ca="1" si="5536"/>
        <v>2011</v>
      </c>
      <c r="G2717" s="47">
        <f t="shared" ref="G2717" ca="1" si="5571">VLOOKUP(INDIRECT(CHAR(39)&amp;$A2717&amp;CHAR(39)&amp;"!r2c"&amp;$C2717,0),variables,2,0)</f>
        <v>10991</v>
      </c>
      <c r="H2717" s="50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4156898000</v>
      </c>
    </row>
    <row r="2718" spans="1:8" x14ac:dyDescent="0.3">
      <c r="A2718" s="47" t="s">
        <v>298</v>
      </c>
      <c r="B2718" s="47">
        <f t="shared" si="5443"/>
        <v>13</v>
      </c>
      <c r="C2718" s="47">
        <f t="shared" si="5444"/>
        <v>16</v>
      </c>
      <c r="E2718" s="47">
        <f t="shared" ref="E2718" si="5572">plan_id</f>
        <v>25</v>
      </c>
      <c r="F2718" s="47">
        <f t="shared" ca="1" si="5536"/>
        <v>2011</v>
      </c>
      <c r="G2718" s="47">
        <f t="shared" ref="G2718" ca="1" si="5573">VLOOKUP(INDIRECT(CHAR(39)&amp;$A2718&amp;CHAR(39)&amp;"!r2c"&amp;$C2718,0),variables,2,0)</f>
        <v>10992</v>
      </c>
      <c r="H2718" s="50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0.61899999999999999</v>
      </c>
    </row>
    <row r="2719" spans="1:8" x14ac:dyDescent="0.3">
      <c r="A2719" s="47" t="s">
        <v>298</v>
      </c>
      <c r="B2719" s="47">
        <f t="shared" ref="B2719:B2782" si="5574">B2692+1</f>
        <v>13</v>
      </c>
      <c r="C2719" s="47">
        <f t="shared" ref="C2719:C2782" si="5575">C2692</f>
        <v>17</v>
      </c>
      <c r="E2719" s="47">
        <f t="shared" ref="E2719" si="5576">plan_id</f>
        <v>25</v>
      </c>
      <c r="F2719" s="47">
        <f t="shared" ca="1" si="5536"/>
        <v>2011</v>
      </c>
      <c r="G2719" s="47">
        <f t="shared" ref="G2719" ca="1" si="5577">VLOOKUP(INDIRECT(CHAR(39)&amp;$A2719&amp;CHAR(39)&amp;"!r2c"&amp;$C2719,0),variables,2,0)</f>
        <v>10993</v>
      </c>
      <c r="H2719" s="50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1559938000</v>
      </c>
    </row>
    <row r="2720" spans="1:8" x14ac:dyDescent="0.3">
      <c r="A2720" s="47" t="s">
        <v>298</v>
      </c>
      <c r="B2720" s="47">
        <f t="shared" si="5574"/>
        <v>13</v>
      </c>
      <c r="C2720" s="47">
        <f t="shared" si="5575"/>
        <v>18</v>
      </c>
      <c r="E2720" s="47">
        <f t="shared" ref="E2720" si="5578">plan_id</f>
        <v>25</v>
      </c>
      <c r="F2720" s="47">
        <f t="shared" ca="1" si="5536"/>
        <v>2011</v>
      </c>
      <c r="G2720" s="47">
        <f t="shared" ref="G2720" ca="1" si="5579">VLOOKUP(INDIRECT(CHAR(39)&amp;$A2720&amp;CHAR(39)&amp;"!r2c"&amp;$C2720,0),variables,2,0)</f>
        <v>11005</v>
      </c>
      <c r="H2720" s="50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3">
      <c r="A2721" s="47" t="s">
        <v>298</v>
      </c>
      <c r="B2721" s="47">
        <f t="shared" si="5574"/>
        <v>13</v>
      </c>
      <c r="C2721" s="47">
        <f t="shared" si="5575"/>
        <v>19</v>
      </c>
      <c r="E2721" s="47">
        <f t="shared" ref="E2721" si="5580">plan_id</f>
        <v>25</v>
      </c>
      <c r="F2721" s="47">
        <f t="shared" ca="1" si="5536"/>
        <v>2011</v>
      </c>
      <c r="G2721" s="47">
        <f t="shared" ref="G2721" ca="1" si="5581">VLOOKUP(INDIRECT(CHAR(39)&amp;$A2721&amp;CHAR(39)&amp;"!r2c"&amp;$C2721,0),variables,2,0)</f>
        <v>10988</v>
      </c>
      <c r="H2721" s="50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0.14129984653236219</v>
      </c>
    </row>
    <row r="2722" spans="1:8" x14ac:dyDescent="0.3">
      <c r="A2722" s="47" t="s">
        <v>298</v>
      </c>
      <c r="B2722" s="47">
        <f t="shared" si="5574"/>
        <v>13</v>
      </c>
      <c r="C2722" s="47">
        <f t="shared" si="5575"/>
        <v>20</v>
      </c>
      <c r="E2722" s="47">
        <f t="shared" ref="E2722" si="5582">plan_id</f>
        <v>25</v>
      </c>
      <c r="F2722" s="47">
        <f t="shared" ca="1" si="5536"/>
        <v>2011</v>
      </c>
      <c r="G2722" s="47">
        <f t="shared" ref="G2722" ca="1" si="5583">VLOOKUP(INDIRECT(CHAR(39)&amp;$A2722&amp;CHAR(39)&amp;"!r2c"&amp;$C2722,0),variables,2,0)</f>
        <v>10996</v>
      </c>
      <c r="H2722" s="50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6267925000</v>
      </c>
    </row>
    <row r="2723" spans="1:8" x14ac:dyDescent="0.3">
      <c r="A2723" s="47" t="s">
        <v>298</v>
      </c>
      <c r="B2723" s="47">
        <f t="shared" si="5574"/>
        <v>13</v>
      </c>
      <c r="C2723" s="47">
        <f t="shared" si="5575"/>
        <v>21</v>
      </c>
      <c r="E2723" s="47">
        <f t="shared" ref="E2723" si="5584">plan_id</f>
        <v>25</v>
      </c>
      <c r="F2723" s="47">
        <f t="shared" ca="1" si="5536"/>
        <v>2011</v>
      </c>
      <c r="G2723" s="47">
        <f t="shared" ref="G2723" ca="1" si="5585">VLOOKUP(INDIRECT(CHAR(39)&amp;$A2723&amp;CHAR(39)&amp;"!r2c"&amp;$C2723,0),variables,2,0)</f>
        <v>10997</v>
      </c>
      <c r="H2723" s="50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0.5740359025838061</v>
      </c>
    </row>
    <row r="2724" spans="1:8" x14ac:dyDescent="0.3">
      <c r="A2724" s="47" t="s">
        <v>298</v>
      </c>
      <c r="B2724" s="47">
        <f t="shared" si="5574"/>
        <v>13</v>
      </c>
      <c r="C2724" s="47">
        <f t="shared" si="5575"/>
        <v>22</v>
      </c>
      <c r="E2724" s="47">
        <f t="shared" ref="E2724" si="5586">plan_id</f>
        <v>25</v>
      </c>
      <c r="F2724" s="47">
        <f t="shared" ca="1" si="5536"/>
        <v>2011</v>
      </c>
      <c r="G2724" s="47">
        <f t="shared" ref="G2724" ca="1" si="5587">VLOOKUP(INDIRECT(CHAR(39)&amp;$A2724&amp;CHAR(39)&amp;"!r2c"&amp;$C2724,0),variables,2,0)</f>
        <v>10980</v>
      </c>
      <c r="H2724" s="50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3">
      <c r="A2725" s="47" t="s">
        <v>298</v>
      </c>
      <c r="B2725" s="47">
        <f t="shared" si="5574"/>
        <v>13</v>
      </c>
      <c r="C2725" s="47">
        <f t="shared" si="5575"/>
        <v>23</v>
      </c>
      <c r="E2725" s="47">
        <f t="shared" ref="E2725" si="5588">plan_id</f>
        <v>25</v>
      </c>
      <c r="F2725" s="47">
        <f t="shared" ca="1" si="5536"/>
        <v>2011</v>
      </c>
      <c r="G2725" s="47">
        <f t="shared" ref="G2725" ca="1" si="5589">VLOOKUP(INDIRECT(CHAR(39)&amp;$A2725&amp;CHAR(39)&amp;"!r2c"&amp;$C2725,0),variables,2,0)</f>
        <v>10981</v>
      </c>
      <c r="H2725" s="50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3">
      <c r="A2726" s="47" t="s">
        <v>298</v>
      </c>
      <c r="B2726" s="47">
        <f t="shared" si="5574"/>
        <v>13</v>
      </c>
      <c r="C2726" s="47">
        <f t="shared" si="5575"/>
        <v>24</v>
      </c>
      <c r="E2726" s="47">
        <f t="shared" ref="E2726" si="5590">plan_id</f>
        <v>25</v>
      </c>
      <c r="F2726" s="47">
        <f t="shared" ca="1" si="5536"/>
        <v>2011</v>
      </c>
      <c r="G2726" s="47">
        <f t="shared" ref="G2726" ca="1" si="5591">VLOOKUP(INDIRECT(CHAR(39)&amp;$A2726&amp;CHAR(39)&amp;"!r2c"&amp;$C2726,0),variables,2,0)</f>
        <v>10998</v>
      </c>
      <c r="H2726" s="50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0</v>
      </c>
    </row>
    <row r="2727" spans="1:8" x14ac:dyDescent="0.3">
      <c r="A2727" s="47" t="s">
        <v>298</v>
      </c>
      <c r="B2727" s="47">
        <f t="shared" si="5574"/>
        <v>13</v>
      </c>
      <c r="C2727" s="47">
        <f t="shared" si="5575"/>
        <v>25</v>
      </c>
      <c r="E2727" s="47">
        <f t="shared" ref="E2727" si="5592">plan_id</f>
        <v>25</v>
      </c>
      <c r="F2727" s="47">
        <f t="shared" ca="1" si="5536"/>
        <v>2011</v>
      </c>
      <c r="G2727" s="47">
        <f t="shared" ref="G2727" ca="1" si="5593">VLOOKUP(INDIRECT(CHAR(39)&amp;$A2727&amp;CHAR(39)&amp;"!r2c"&amp;$C2727,0),variables,2,0)</f>
        <v>10999</v>
      </c>
      <c r="H2727" s="50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525277000</v>
      </c>
    </row>
    <row r="2728" spans="1:8" x14ac:dyDescent="0.3">
      <c r="A2728" s="47" t="s">
        <v>298</v>
      </c>
      <c r="B2728" s="47">
        <f t="shared" si="5574"/>
        <v>13</v>
      </c>
      <c r="C2728" s="47">
        <f t="shared" si="5575"/>
        <v>26</v>
      </c>
      <c r="E2728" s="47">
        <f t="shared" ref="E2728" si="5594">plan_id</f>
        <v>25</v>
      </c>
      <c r="F2728" s="47">
        <f t="shared" ca="1" si="5536"/>
        <v>2011</v>
      </c>
      <c r="G2728" s="47">
        <f t="shared" ref="G2728" ca="1" si="5595">VLOOKUP(INDIRECT(CHAR(39)&amp;$A2728&amp;CHAR(39)&amp;"!r2c"&amp;$C2728,0),variables,2,0)</f>
        <v>11000</v>
      </c>
      <c r="H2728" s="50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11923000</v>
      </c>
    </row>
    <row r="2729" spans="1:8" x14ac:dyDescent="0.3">
      <c r="A2729" s="47" t="s">
        <v>298</v>
      </c>
      <c r="B2729" s="47">
        <f t="shared" si="5574"/>
        <v>13</v>
      </c>
      <c r="C2729" s="47">
        <f t="shared" si="5575"/>
        <v>27</v>
      </c>
      <c r="E2729" s="47">
        <f t="shared" ref="E2729" si="5596">plan_id</f>
        <v>25</v>
      </c>
      <c r="F2729" s="47">
        <f t="shared" ca="1" si="5536"/>
        <v>2011</v>
      </c>
      <c r="G2729" s="47">
        <f t="shared" ref="G2729" ca="1" si="5597">VLOOKUP(INDIRECT(CHAR(39)&amp;$A2729&amp;CHAR(39)&amp;"!r2c"&amp;$C2729,0),variables,2,0)</f>
        <v>11001</v>
      </c>
      <c r="H2729" s="50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6744000</v>
      </c>
    </row>
    <row r="2730" spans="1:8" x14ac:dyDescent="0.3">
      <c r="A2730" s="47" t="s">
        <v>298</v>
      </c>
      <c r="B2730" s="47">
        <f t="shared" si="5574"/>
        <v>13</v>
      </c>
      <c r="C2730" s="47">
        <f t="shared" si="5575"/>
        <v>28</v>
      </c>
      <c r="E2730" s="47">
        <f t="shared" ref="E2730" si="5598">plan_id</f>
        <v>25</v>
      </c>
      <c r="F2730" s="47">
        <f t="shared" ca="1" si="5536"/>
        <v>2011</v>
      </c>
      <c r="G2730" s="47">
        <f t="shared" ref="G2730" ca="1" si="5599">VLOOKUP(INDIRECT(CHAR(39)&amp;$A2730&amp;CHAR(39)&amp;"!r2c"&amp;$C2730,0),variables,2,0)</f>
        <v>11002</v>
      </c>
      <c r="H2730" s="50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0</v>
      </c>
    </row>
    <row r="2731" spans="1:8" x14ac:dyDescent="0.3">
      <c r="A2731" s="47" t="s">
        <v>298</v>
      </c>
      <c r="B2731" s="47">
        <f t="shared" si="5574"/>
        <v>13</v>
      </c>
      <c r="C2731" s="47">
        <f t="shared" si="5575"/>
        <v>29</v>
      </c>
      <c r="E2731" s="47">
        <f t="shared" ref="E2731" si="5600">plan_id</f>
        <v>25</v>
      </c>
      <c r="F2731" s="47">
        <f t="shared" ca="1" si="5536"/>
        <v>2011</v>
      </c>
      <c r="G2731" s="47">
        <f t="shared" ref="G2731" ca="1" si="5601">VLOOKUP(INDIRECT(CHAR(39)&amp;$A2731&amp;CHAR(39)&amp;"!r2c"&amp;$C2731,0),variables,2,0)</f>
        <v>11003</v>
      </c>
      <c r="H2731" s="50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543944000</v>
      </c>
    </row>
    <row r="2732" spans="1:8" x14ac:dyDescent="0.3">
      <c r="A2732" s="47" t="s">
        <v>298</v>
      </c>
      <c r="B2732" s="47">
        <f t="shared" si="5574"/>
        <v>14</v>
      </c>
      <c r="C2732" s="47">
        <f t="shared" si="5575"/>
        <v>3</v>
      </c>
      <c r="E2732" s="47">
        <f t="shared" ref="E2732" si="5602">plan_id</f>
        <v>25</v>
      </c>
      <c r="F2732" s="47">
        <f t="shared" ca="1" si="5536"/>
        <v>2012</v>
      </c>
      <c r="G2732" s="47">
        <f t="shared" ref="G2732" ca="1" si="5603">VLOOKUP(INDIRECT(CHAR(39)&amp;$A2732&amp;CHAR(39)&amp;"!r2c"&amp;$C2732,0),variables,2,0)</f>
        <v>10982</v>
      </c>
      <c r="H2732" s="50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Yes</v>
      </c>
    </row>
    <row r="2733" spans="1:8" x14ac:dyDescent="0.3">
      <c r="A2733" s="47" t="s">
        <v>298</v>
      </c>
      <c r="B2733" s="47">
        <f t="shared" si="5574"/>
        <v>14</v>
      </c>
      <c r="C2733" s="47">
        <f t="shared" si="5575"/>
        <v>4</v>
      </c>
      <c r="E2733" s="47">
        <f t="shared" ref="E2733" si="5604">plan_id</f>
        <v>25</v>
      </c>
      <c r="F2733" s="47">
        <f t="shared" ca="1" si="5536"/>
        <v>2012</v>
      </c>
      <c r="G2733" s="47">
        <f t="shared" ref="G2733" ca="1" si="5605">VLOOKUP(INDIRECT(CHAR(39)&amp;$A2733&amp;CHAR(39)&amp;"!r2c"&amp;$C2733,0),variables,2,0)</f>
        <v>10984</v>
      </c>
      <c r="H2733" s="50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351674000</v>
      </c>
    </row>
    <row r="2734" spans="1:8" x14ac:dyDescent="0.3">
      <c r="A2734" s="47" t="s">
        <v>298</v>
      </c>
      <c r="B2734" s="47">
        <f t="shared" si="5574"/>
        <v>14</v>
      </c>
      <c r="C2734" s="47">
        <f t="shared" si="5575"/>
        <v>5</v>
      </c>
      <c r="E2734" s="47">
        <f t="shared" ref="E2734" si="5606">plan_id</f>
        <v>25</v>
      </c>
      <c r="F2734" s="47">
        <f t="shared" ca="1" si="5536"/>
        <v>2012</v>
      </c>
      <c r="G2734" s="47">
        <f t="shared" ref="G2734" ca="1" si="5607">VLOOKUP(INDIRECT(CHAR(39)&amp;$A2734&amp;CHAR(39)&amp;"!r2c"&amp;$C2734,0),variables,2,0)</f>
        <v>10985</v>
      </c>
      <c r="H2734" s="50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313693208.00000006</v>
      </c>
    </row>
    <row r="2735" spans="1:8" x14ac:dyDescent="0.3">
      <c r="A2735" s="47" t="s">
        <v>298</v>
      </c>
      <c r="B2735" s="47">
        <f t="shared" si="5574"/>
        <v>14</v>
      </c>
      <c r="C2735" s="47">
        <f t="shared" si="5575"/>
        <v>6</v>
      </c>
      <c r="E2735" s="47">
        <f t="shared" ref="E2735" si="5608">plan_id</f>
        <v>25</v>
      </c>
      <c r="F2735" s="47">
        <f t="shared" ca="1" si="5536"/>
        <v>2012</v>
      </c>
      <c r="G2735" s="47">
        <f t="shared" ref="G2735" ca="1" si="5609">VLOOKUP(INDIRECT(CHAR(39)&amp;$A2735&amp;CHAR(39)&amp;"!r2c"&amp;$C2735,0),variables,2,0)</f>
        <v>10986</v>
      </c>
      <c r="H2735" s="50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37980791.99999994</v>
      </c>
    </row>
    <row r="2736" spans="1:8" x14ac:dyDescent="0.3">
      <c r="A2736" s="47" t="s">
        <v>298</v>
      </c>
      <c r="B2736" s="47">
        <f t="shared" si="5574"/>
        <v>14</v>
      </c>
      <c r="C2736" s="47">
        <f t="shared" si="5575"/>
        <v>7</v>
      </c>
      <c r="E2736" s="47">
        <f t="shared" ref="E2736" si="5610">plan_id</f>
        <v>25</v>
      </c>
      <c r="F2736" s="47">
        <f t="shared" ca="1" si="5536"/>
        <v>2012</v>
      </c>
      <c r="G2736" s="47">
        <f t="shared" ref="G2736" ca="1" si="5611">VLOOKUP(INDIRECT(CHAR(39)&amp;$A2736&amp;CHAR(39)&amp;"!r2c"&amp;$C2736,0),variables,2,0)</f>
        <v>10974</v>
      </c>
      <c r="H2736" s="50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Entry Age</v>
      </c>
    </row>
    <row r="2737" spans="1:8" x14ac:dyDescent="0.3">
      <c r="A2737" s="47" t="s">
        <v>298</v>
      </c>
      <c r="B2737" s="47">
        <f t="shared" si="5574"/>
        <v>14</v>
      </c>
      <c r="C2737" s="47">
        <f t="shared" si="5575"/>
        <v>8</v>
      </c>
      <c r="E2737" s="47">
        <f t="shared" ref="E2737" si="5612">plan_id</f>
        <v>25</v>
      </c>
      <c r="F2737" s="47">
        <f t="shared" ca="1" si="5536"/>
        <v>2012</v>
      </c>
      <c r="G2737" s="47">
        <f t="shared" ref="G2737" ca="1" si="5613">VLOOKUP(INDIRECT(CHAR(39)&amp;$A2737&amp;CHAR(39)&amp;"!r2c"&amp;$C2737,0),variables,2,0)</f>
        <v>10987</v>
      </c>
      <c r="H2737" s="50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0.89200000000000002</v>
      </c>
    </row>
    <row r="2738" spans="1:8" x14ac:dyDescent="0.3">
      <c r="A2738" s="47" t="s">
        <v>298</v>
      </c>
      <c r="B2738" s="47">
        <f t="shared" si="5574"/>
        <v>14</v>
      </c>
      <c r="C2738" s="47">
        <f t="shared" si="5575"/>
        <v>9</v>
      </c>
      <c r="E2738" s="47">
        <f t="shared" ref="E2738" si="5614">plan_id</f>
        <v>25</v>
      </c>
      <c r="F2738" s="47">
        <f t="shared" ca="1" si="5536"/>
        <v>2012</v>
      </c>
      <c r="G2738" s="47">
        <f t="shared" ref="G2738" ca="1" si="5615">VLOOKUP(INDIRECT(CHAR(39)&amp;$A2738&amp;CHAR(39)&amp;"!r2c"&amp;$C2738,0),variables,2,0)</f>
        <v>10885</v>
      </c>
      <c r="H2738" s="50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3">
      <c r="A2739" s="47" t="s">
        <v>298</v>
      </c>
      <c r="B2739" s="47">
        <f t="shared" si="5574"/>
        <v>14</v>
      </c>
      <c r="C2739" s="47">
        <f t="shared" si="5575"/>
        <v>10</v>
      </c>
      <c r="E2739" s="47">
        <f t="shared" ref="E2739" si="5616">plan_id</f>
        <v>25</v>
      </c>
      <c r="F2739" s="47">
        <f t="shared" ca="1" si="5536"/>
        <v>2012</v>
      </c>
      <c r="G2739" s="47">
        <f t="shared" ref="G2739" ca="1" si="5617">VLOOKUP(INDIRECT(CHAR(39)&amp;$A2739&amp;CHAR(39)&amp;"!r2c"&amp;$C2739,0),variables,2,0)</f>
        <v>10886</v>
      </c>
      <c r="H2739" s="50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3">
      <c r="A2740" s="47" t="s">
        <v>298</v>
      </c>
      <c r="B2740" s="47">
        <f t="shared" si="5574"/>
        <v>14</v>
      </c>
      <c r="C2740" s="47">
        <f t="shared" si="5575"/>
        <v>11</v>
      </c>
      <c r="E2740" s="47">
        <f t="shared" ref="E2740" si="5618">plan_id</f>
        <v>25</v>
      </c>
      <c r="F2740" s="47">
        <f t="shared" ca="1" si="5536"/>
        <v>2012</v>
      </c>
      <c r="G2740" s="47">
        <f t="shared" ref="G2740" ca="1" si="5619">VLOOKUP(INDIRECT(CHAR(39)&amp;$A2740&amp;CHAR(39)&amp;"!r2c"&amp;$C2740,0),variables,2,0)</f>
        <v>10887</v>
      </c>
      <c r="H2740" s="50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3">
      <c r="A2741" s="47" t="s">
        <v>298</v>
      </c>
      <c r="B2741" s="47">
        <f t="shared" si="5574"/>
        <v>14</v>
      </c>
      <c r="C2741" s="47">
        <f t="shared" si="5575"/>
        <v>12</v>
      </c>
      <c r="E2741" s="47">
        <f t="shared" ref="E2741" si="5620">plan_id</f>
        <v>25</v>
      </c>
      <c r="F2741" s="47">
        <f t="shared" ca="1" si="5536"/>
        <v>2012</v>
      </c>
      <c r="G2741" s="47">
        <f t="shared" ref="G2741" ca="1" si="5621">VLOOKUP(INDIRECT(CHAR(39)&amp;$A2741&amp;CHAR(39)&amp;"!r2c"&amp;$C2741,0),variables,2,0)</f>
        <v>10883</v>
      </c>
      <c r="H2741" s="50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3">
      <c r="A2742" s="47" t="s">
        <v>298</v>
      </c>
      <c r="B2742" s="47">
        <f t="shared" si="5574"/>
        <v>14</v>
      </c>
      <c r="C2742" s="47">
        <f t="shared" si="5575"/>
        <v>13</v>
      </c>
      <c r="E2742" s="47">
        <f t="shared" ref="E2742" si="5622">plan_id</f>
        <v>25</v>
      </c>
      <c r="F2742" s="47">
        <f t="shared" ca="1" si="5536"/>
        <v>2012</v>
      </c>
      <c r="G2742" s="47">
        <f t="shared" ref="G2742" ca="1" si="5623">VLOOKUP(INDIRECT(CHAR(39)&amp;$A2742&amp;CHAR(39)&amp;"!r2c"&amp;$C2742,0),variables,2,0)</f>
        <v>10989</v>
      </c>
      <c r="H2742" s="50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6530421000</v>
      </c>
    </row>
    <row r="2743" spans="1:8" x14ac:dyDescent="0.3">
      <c r="A2743" s="47" t="s">
        <v>298</v>
      </c>
      <c r="B2743" s="47">
        <f t="shared" si="5574"/>
        <v>14</v>
      </c>
      <c r="C2743" s="47">
        <f t="shared" si="5575"/>
        <v>14</v>
      </c>
      <c r="E2743" s="47">
        <f t="shared" ref="E2743" si="5624">plan_id</f>
        <v>25</v>
      </c>
      <c r="F2743" s="47">
        <f t="shared" ca="1" si="5536"/>
        <v>2012</v>
      </c>
      <c r="G2743" s="47">
        <f t="shared" ref="G2743" ca="1" si="5625">VLOOKUP(INDIRECT(CHAR(39)&amp;$A2743&amp;CHAR(39)&amp;"!r2c"&amp;$C2743,0),variables,2,0)</f>
        <v>10990</v>
      </c>
      <c r="H2743" s="50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11428944000</v>
      </c>
    </row>
    <row r="2744" spans="1:8" x14ac:dyDescent="0.3">
      <c r="A2744" s="47" t="s">
        <v>298</v>
      </c>
      <c r="B2744" s="47">
        <f t="shared" si="5574"/>
        <v>14</v>
      </c>
      <c r="C2744" s="47">
        <f t="shared" si="5575"/>
        <v>15</v>
      </c>
      <c r="E2744" s="47">
        <f t="shared" ref="E2744" si="5626">plan_id</f>
        <v>25</v>
      </c>
      <c r="F2744" s="47">
        <f t="shared" ca="1" si="5536"/>
        <v>2012</v>
      </c>
      <c r="G2744" s="47">
        <f t="shared" ref="G2744" ca="1" si="5627">VLOOKUP(INDIRECT(CHAR(39)&amp;$A2744&amp;CHAR(39)&amp;"!r2c"&amp;$C2744,0),variables,2,0)</f>
        <v>10991</v>
      </c>
      <c r="H2744" s="50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4898523000</v>
      </c>
    </row>
    <row r="2745" spans="1:8" x14ac:dyDescent="0.3">
      <c r="A2745" s="47" t="s">
        <v>298</v>
      </c>
      <c r="B2745" s="47">
        <f t="shared" si="5574"/>
        <v>14</v>
      </c>
      <c r="C2745" s="47">
        <f t="shared" si="5575"/>
        <v>16</v>
      </c>
      <c r="E2745" s="47">
        <f t="shared" ref="E2745" si="5628">plan_id</f>
        <v>25</v>
      </c>
      <c r="F2745" s="47">
        <f t="shared" ca="1" si="5536"/>
        <v>2012</v>
      </c>
      <c r="G2745" s="47">
        <f t="shared" ref="G2745" ca="1" si="5629">VLOOKUP(INDIRECT(CHAR(39)&amp;$A2745&amp;CHAR(39)&amp;"!r2c"&amp;$C2745,0),variables,2,0)</f>
        <v>10992</v>
      </c>
      <c r="H2745" s="50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0.57099999999999995</v>
      </c>
    </row>
    <row r="2746" spans="1:8" x14ac:dyDescent="0.3">
      <c r="A2746" s="47" t="s">
        <v>298</v>
      </c>
      <c r="B2746" s="47">
        <f t="shared" si="5574"/>
        <v>14</v>
      </c>
      <c r="C2746" s="47">
        <f t="shared" si="5575"/>
        <v>17</v>
      </c>
      <c r="E2746" s="47">
        <f t="shared" ref="E2746" si="5630">plan_id</f>
        <v>25</v>
      </c>
      <c r="F2746" s="47">
        <f t="shared" ca="1" si="5536"/>
        <v>2012</v>
      </c>
      <c r="G2746" s="47">
        <f t="shared" ref="G2746" ca="1" si="5631">VLOOKUP(INDIRECT(CHAR(39)&amp;$A2746&amp;CHAR(39)&amp;"!r2c"&amp;$C2746,0),variables,2,0)</f>
        <v>10993</v>
      </c>
      <c r="H2746" s="50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1522399000</v>
      </c>
    </row>
    <row r="2747" spans="1:8" x14ac:dyDescent="0.3">
      <c r="A2747" s="47" t="s">
        <v>298</v>
      </c>
      <c r="B2747" s="47">
        <f t="shared" si="5574"/>
        <v>14</v>
      </c>
      <c r="C2747" s="47">
        <f t="shared" si="5575"/>
        <v>18</v>
      </c>
      <c r="E2747" s="47">
        <f t="shared" ref="E2747" si="5632">plan_id</f>
        <v>25</v>
      </c>
      <c r="F2747" s="47">
        <f t="shared" ca="1" si="5536"/>
        <v>2012</v>
      </c>
      <c r="G2747" s="47">
        <f t="shared" ref="G2747" ca="1" si="5633">VLOOKUP(INDIRECT(CHAR(39)&amp;$A2747&amp;CHAR(39)&amp;"!r2c"&amp;$C2747,0),variables,2,0)</f>
        <v>11005</v>
      </c>
      <c r="H2747" s="50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3">
      <c r="A2748" s="47" t="s">
        <v>298</v>
      </c>
      <c r="B2748" s="47">
        <f t="shared" si="5574"/>
        <v>14</v>
      </c>
      <c r="C2748" s="47">
        <f t="shared" si="5575"/>
        <v>19</v>
      </c>
      <c r="E2748" s="47">
        <f t="shared" ref="E2748" si="5634">plan_id</f>
        <v>25</v>
      </c>
      <c r="F2748" s="47">
        <f t="shared" ca="1" si="5536"/>
        <v>2012</v>
      </c>
      <c r="G2748" s="47">
        <f t="shared" ref="G2748" ca="1" si="5635">VLOOKUP(INDIRECT(CHAR(39)&amp;$A2748&amp;CHAR(39)&amp;"!r2c"&amp;$C2748,0),variables,2,0)</f>
        <v>10988</v>
      </c>
      <c r="H2748" s="50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0.23099988899099383</v>
      </c>
    </row>
    <row r="2749" spans="1:8" x14ac:dyDescent="0.3">
      <c r="A2749" s="47" t="s">
        <v>298</v>
      </c>
      <c r="B2749" s="47">
        <f t="shared" si="5574"/>
        <v>14</v>
      </c>
      <c r="C2749" s="47">
        <f t="shared" si="5575"/>
        <v>20</v>
      </c>
      <c r="E2749" s="47">
        <f t="shared" ref="E2749" si="5636">plan_id</f>
        <v>25</v>
      </c>
      <c r="F2749" s="47">
        <f t="shared" ca="1" si="5536"/>
        <v>2012</v>
      </c>
      <c r="G2749" s="47">
        <f t="shared" ref="G2749" ca="1" si="5637">VLOOKUP(INDIRECT(CHAR(39)&amp;$A2749&amp;CHAR(39)&amp;"!r2c"&amp;$C2749,0),variables,2,0)</f>
        <v>10996</v>
      </c>
      <c r="H2749" s="50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6118294000</v>
      </c>
    </row>
    <row r="2750" spans="1:8" x14ac:dyDescent="0.3">
      <c r="A2750" s="47" t="s">
        <v>298</v>
      </c>
      <c r="B2750" s="47">
        <f t="shared" si="5574"/>
        <v>14</v>
      </c>
      <c r="C2750" s="47">
        <f t="shared" si="5575"/>
        <v>21</v>
      </c>
      <c r="E2750" s="47">
        <f t="shared" ref="E2750" si="5638">plan_id</f>
        <v>25</v>
      </c>
      <c r="F2750" s="47">
        <f t="shared" ca="1" si="5536"/>
        <v>2012</v>
      </c>
      <c r="G2750" s="47">
        <f t="shared" ref="G2750" ca="1" si="5639">VLOOKUP(INDIRECT(CHAR(39)&amp;$A2750&amp;CHAR(39)&amp;"!r2c"&amp;$C2750,0),variables,2,0)</f>
        <v>10997</v>
      </c>
      <c r="H2750" s="50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0.53533327313529577</v>
      </c>
    </row>
    <row r="2751" spans="1:8" x14ac:dyDescent="0.3">
      <c r="A2751" s="47" t="s">
        <v>298</v>
      </c>
      <c r="B2751" s="47">
        <f t="shared" si="5574"/>
        <v>14</v>
      </c>
      <c r="C2751" s="47">
        <f t="shared" si="5575"/>
        <v>22</v>
      </c>
      <c r="E2751" s="47">
        <f t="shared" ref="E2751" si="5640">plan_id</f>
        <v>25</v>
      </c>
      <c r="F2751" s="47">
        <f t="shared" ca="1" si="5536"/>
        <v>2012</v>
      </c>
      <c r="G2751" s="47">
        <f t="shared" ref="G2751" ca="1" si="5641">VLOOKUP(INDIRECT(CHAR(39)&amp;$A2751&amp;CHAR(39)&amp;"!r2c"&amp;$C2751,0),variables,2,0)</f>
        <v>10980</v>
      </c>
      <c r="H2751" s="50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3">
      <c r="A2752" s="47" t="s">
        <v>298</v>
      </c>
      <c r="B2752" s="47">
        <f t="shared" si="5574"/>
        <v>14</v>
      </c>
      <c r="C2752" s="47">
        <f t="shared" si="5575"/>
        <v>23</v>
      </c>
      <c r="E2752" s="47">
        <f t="shared" ref="E2752" si="5642">plan_id</f>
        <v>25</v>
      </c>
      <c r="F2752" s="47">
        <f t="shared" ca="1" si="5536"/>
        <v>2012</v>
      </c>
      <c r="G2752" s="47">
        <f t="shared" ref="G2752" ca="1" si="5643">VLOOKUP(INDIRECT(CHAR(39)&amp;$A2752&amp;CHAR(39)&amp;"!r2c"&amp;$C2752,0),variables,2,0)</f>
        <v>10981</v>
      </c>
      <c r="H2752" s="50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3">
      <c r="A2753" s="47" t="s">
        <v>298</v>
      </c>
      <c r="B2753" s="47">
        <f t="shared" si="5574"/>
        <v>14</v>
      </c>
      <c r="C2753" s="47">
        <f t="shared" si="5575"/>
        <v>24</v>
      </c>
      <c r="E2753" s="47">
        <f t="shared" ref="E2753" si="5644">plan_id</f>
        <v>25</v>
      </c>
      <c r="F2753" s="47">
        <f t="shared" ca="1" si="5536"/>
        <v>2012</v>
      </c>
      <c r="G2753" s="47">
        <f t="shared" ref="G2753" ca="1" si="5645">VLOOKUP(INDIRECT(CHAR(39)&amp;$A2753&amp;CHAR(39)&amp;"!r2c"&amp;$C2753,0),variables,2,0)</f>
        <v>10998</v>
      </c>
      <c r="H2753" s="50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0</v>
      </c>
    </row>
    <row r="2754" spans="1:8" x14ac:dyDescent="0.3">
      <c r="A2754" s="47" t="s">
        <v>298</v>
      </c>
      <c r="B2754" s="47">
        <f t="shared" si="5574"/>
        <v>14</v>
      </c>
      <c r="C2754" s="47">
        <f t="shared" si="5575"/>
        <v>25</v>
      </c>
      <c r="E2754" s="47">
        <f t="shared" ref="E2754" si="5646">plan_id</f>
        <v>25</v>
      </c>
      <c r="F2754" s="47">
        <f t="shared" ca="1" si="5536"/>
        <v>2012</v>
      </c>
      <c r="G2754" s="47">
        <f t="shared" ref="G2754" ca="1" si="5647">VLOOKUP(INDIRECT(CHAR(39)&amp;$A2754&amp;CHAR(39)&amp;"!r2c"&amp;$C2754,0),variables,2,0)</f>
        <v>10999</v>
      </c>
      <c r="H2754" s="50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559977000</v>
      </c>
    </row>
    <row r="2755" spans="1:8" x14ac:dyDescent="0.3">
      <c r="A2755" s="47" t="s">
        <v>298</v>
      </c>
      <c r="B2755" s="47">
        <f t="shared" si="5574"/>
        <v>14</v>
      </c>
      <c r="C2755" s="47">
        <f t="shared" si="5575"/>
        <v>26</v>
      </c>
      <c r="E2755" s="47">
        <f t="shared" ref="E2755" si="5648">plan_id</f>
        <v>25</v>
      </c>
      <c r="F2755" s="47">
        <f t="shared" ca="1" si="5536"/>
        <v>2012</v>
      </c>
      <c r="G2755" s="47">
        <f t="shared" ref="G2755" ca="1" si="5649">VLOOKUP(INDIRECT(CHAR(39)&amp;$A2755&amp;CHAR(39)&amp;"!r2c"&amp;$C2755,0),variables,2,0)</f>
        <v>11000</v>
      </c>
      <c r="H2755" s="50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10906000</v>
      </c>
    </row>
    <row r="2756" spans="1:8" x14ac:dyDescent="0.3">
      <c r="A2756" s="47" t="s">
        <v>298</v>
      </c>
      <c r="B2756" s="47">
        <f t="shared" si="5574"/>
        <v>14</v>
      </c>
      <c r="C2756" s="47">
        <f t="shared" si="5575"/>
        <v>27</v>
      </c>
      <c r="E2756" s="47">
        <f t="shared" ref="E2756" si="5650">plan_id</f>
        <v>25</v>
      </c>
      <c r="F2756" s="47">
        <f t="shared" ca="1" si="5536"/>
        <v>2012</v>
      </c>
      <c r="G2756" s="47">
        <f t="shared" ref="G2756" ca="1" si="5651">VLOOKUP(INDIRECT(CHAR(39)&amp;$A2756&amp;CHAR(39)&amp;"!r2c"&amp;$C2756,0),variables,2,0)</f>
        <v>11001</v>
      </c>
      <c r="H2756" s="50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6743000</v>
      </c>
    </row>
    <row r="2757" spans="1:8" x14ac:dyDescent="0.3">
      <c r="A2757" s="47" t="s">
        <v>298</v>
      </c>
      <c r="B2757" s="47">
        <f t="shared" si="5574"/>
        <v>14</v>
      </c>
      <c r="C2757" s="47">
        <f t="shared" si="5575"/>
        <v>28</v>
      </c>
      <c r="E2757" s="47">
        <f t="shared" ref="E2757" si="5652">plan_id</f>
        <v>25</v>
      </c>
      <c r="F2757" s="47">
        <f t="shared" ca="1" si="5536"/>
        <v>2012</v>
      </c>
      <c r="G2757" s="47">
        <f t="shared" ref="G2757" ca="1" si="5653">VLOOKUP(INDIRECT(CHAR(39)&amp;$A2757&amp;CHAR(39)&amp;"!r2c"&amp;$C2757,0),variables,2,0)</f>
        <v>11002</v>
      </c>
      <c r="H2757" s="50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0</v>
      </c>
    </row>
    <row r="2758" spans="1:8" x14ac:dyDescent="0.3">
      <c r="A2758" s="47" t="s">
        <v>298</v>
      </c>
      <c r="B2758" s="47">
        <f t="shared" si="5574"/>
        <v>14</v>
      </c>
      <c r="C2758" s="47">
        <f t="shared" si="5575"/>
        <v>29</v>
      </c>
      <c r="E2758" s="47">
        <f t="shared" ref="E2758" si="5654">plan_id</f>
        <v>25</v>
      </c>
      <c r="F2758" s="47">
        <f t="shared" ca="1" si="5536"/>
        <v>2012</v>
      </c>
      <c r="G2758" s="47">
        <f t="shared" ref="G2758" ca="1" si="5655">VLOOKUP(INDIRECT(CHAR(39)&amp;$A2758&amp;CHAR(39)&amp;"!r2c"&amp;$C2758,0),variables,2,0)</f>
        <v>11003</v>
      </c>
      <c r="H2758" s="50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577626000</v>
      </c>
    </row>
    <row r="2759" spans="1:8" x14ac:dyDescent="0.3">
      <c r="A2759" s="47" t="s">
        <v>298</v>
      </c>
      <c r="B2759" s="47">
        <f t="shared" si="5574"/>
        <v>15</v>
      </c>
      <c r="C2759" s="47">
        <f t="shared" si="5575"/>
        <v>3</v>
      </c>
      <c r="E2759" s="47">
        <f t="shared" ref="E2759" si="5656">plan_id</f>
        <v>25</v>
      </c>
      <c r="F2759" s="47">
        <f t="shared" ca="1" si="5536"/>
        <v>2013</v>
      </c>
      <c r="G2759" s="47">
        <f t="shared" ref="G2759" ca="1" si="5657">VLOOKUP(INDIRECT(CHAR(39)&amp;$A2759&amp;CHAR(39)&amp;"!r2c"&amp;$C2759,0),variables,2,0)</f>
        <v>10982</v>
      </c>
      <c r="H2759" s="50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</row>
    <row r="2760" spans="1:8" x14ac:dyDescent="0.3">
      <c r="A2760" s="47" t="s">
        <v>298</v>
      </c>
      <c r="B2760" s="47">
        <f t="shared" si="5574"/>
        <v>15</v>
      </c>
      <c r="C2760" s="47">
        <f t="shared" si="5575"/>
        <v>4</v>
      </c>
      <c r="E2760" s="47">
        <f t="shared" ref="E2760" si="5658">plan_id</f>
        <v>25</v>
      </c>
      <c r="F2760" s="47">
        <f t="shared" ca="1" si="5536"/>
        <v>2013</v>
      </c>
      <c r="G2760" s="47">
        <f t="shared" ref="G2760" ca="1" si="5659">VLOOKUP(INDIRECT(CHAR(39)&amp;$A2760&amp;CHAR(39)&amp;"!r2c"&amp;$C2760,0),variables,2,0)</f>
        <v>10984</v>
      </c>
      <c r="H2760" s="50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382889000</v>
      </c>
    </row>
    <row r="2761" spans="1:8" x14ac:dyDescent="0.3">
      <c r="A2761" s="47" t="s">
        <v>298</v>
      </c>
      <c r="B2761" s="47">
        <f t="shared" si="5574"/>
        <v>15</v>
      </c>
      <c r="C2761" s="47">
        <f t="shared" si="5575"/>
        <v>5</v>
      </c>
      <c r="E2761" s="47">
        <f t="shared" ref="E2761" si="5660">plan_id</f>
        <v>25</v>
      </c>
      <c r="F2761" s="47">
        <f t="shared" ca="1" si="5536"/>
        <v>2013</v>
      </c>
      <c r="G2761" s="47">
        <f t="shared" ref="G2761" ca="1" si="5661">VLOOKUP(INDIRECT(CHAR(39)&amp;$A2761&amp;CHAR(39)&amp;"!r2c"&amp;$C2761,0),variables,2,0)</f>
        <v>10985</v>
      </c>
      <c r="H2761" s="50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344063000</v>
      </c>
    </row>
    <row r="2762" spans="1:8" x14ac:dyDescent="0.3">
      <c r="A2762" s="47" t="s">
        <v>298</v>
      </c>
      <c r="B2762" s="47">
        <f t="shared" si="5574"/>
        <v>15</v>
      </c>
      <c r="C2762" s="47">
        <f t="shared" si="5575"/>
        <v>6</v>
      </c>
      <c r="E2762" s="47">
        <f t="shared" ref="E2762" si="5662">plan_id</f>
        <v>25</v>
      </c>
      <c r="F2762" s="47">
        <f t="shared" ca="1" si="5536"/>
        <v>2013</v>
      </c>
      <c r="G2762" s="47">
        <f t="shared" ref="G2762" ca="1" si="5663">VLOOKUP(INDIRECT(CHAR(39)&amp;$A2762&amp;CHAR(39)&amp;"!r2c"&amp;$C2762,0),variables,2,0)</f>
        <v>10986</v>
      </c>
      <c r="H2762" s="50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38826000</v>
      </c>
    </row>
    <row r="2763" spans="1:8" x14ac:dyDescent="0.3">
      <c r="A2763" s="47" t="s">
        <v>298</v>
      </c>
      <c r="B2763" s="47">
        <f t="shared" si="5574"/>
        <v>15</v>
      </c>
      <c r="C2763" s="47">
        <f t="shared" si="5575"/>
        <v>7</v>
      </c>
      <c r="E2763" s="47">
        <f t="shared" ref="E2763" si="5664">plan_id</f>
        <v>25</v>
      </c>
      <c r="F2763" s="47">
        <f t="shared" ca="1" si="5536"/>
        <v>2013</v>
      </c>
      <c r="G2763" s="47">
        <f t="shared" ref="G2763" ca="1" si="5665">VLOOKUP(INDIRECT(CHAR(39)&amp;$A2763&amp;CHAR(39)&amp;"!r2c"&amp;$C2763,0),variables,2,0)</f>
        <v>10974</v>
      </c>
      <c r="H2763" s="50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Entry Age</v>
      </c>
    </row>
    <row r="2764" spans="1:8" x14ac:dyDescent="0.3">
      <c r="A2764" s="47" t="s">
        <v>298</v>
      </c>
      <c r="B2764" s="47">
        <f t="shared" si="5574"/>
        <v>15</v>
      </c>
      <c r="C2764" s="47">
        <f t="shared" si="5575"/>
        <v>8</v>
      </c>
      <c r="E2764" s="47">
        <f t="shared" ref="E2764" si="5666">plan_id</f>
        <v>25</v>
      </c>
      <c r="F2764" s="47">
        <f t="shared" ref="F2764:F2827" ca="1" si="5667">INDIRECT(CHAR(39)&amp;$A2764&amp;CHAR(39)&amp;"!r"&amp;$B2764&amp;"c2",0)</f>
        <v>2013</v>
      </c>
      <c r="G2764" s="47">
        <f t="shared" ref="G2764" ca="1" si="5668">VLOOKUP(INDIRECT(CHAR(39)&amp;$A2764&amp;CHAR(39)&amp;"!r2c"&amp;$C2764,0),variables,2,0)</f>
        <v>10987</v>
      </c>
      <c r="H2764" s="50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0.89859724358756721</v>
      </c>
    </row>
    <row r="2765" spans="1:8" x14ac:dyDescent="0.3">
      <c r="A2765" s="47" t="s">
        <v>298</v>
      </c>
      <c r="B2765" s="47">
        <f t="shared" si="5574"/>
        <v>15</v>
      </c>
      <c r="C2765" s="47">
        <f t="shared" si="5575"/>
        <v>9</v>
      </c>
      <c r="E2765" s="47">
        <f t="shared" ref="E2765" si="5669">plan_id</f>
        <v>25</v>
      </c>
      <c r="F2765" s="47">
        <f t="shared" ca="1" si="5667"/>
        <v>2013</v>
      </c>
      <c r="G2765" s="47">
        <f t="shared" ref="G2765" ca="1" si="5670">VLOOKUP(INDIRECT(CHAR(39)&amp;$A2765&amp;CHAR(39)&amp;"!r2c"&amp;$C2765,0),variables,2,0)</f>
        <v>10885</v>
      </c>
      <c r="H2765" s="50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3">
      <c r="A2766" s="47" t="s">
        <v>298</v>
      </c>
      <c r="B2766" s="47">
        <f t="shared" si="5574"/>
        <v>15</v>
      </c>
      <c r="C2766" s="47">
        <f t="shared" si="5575"/>
        <v>10</v>
      </c>
      <c r="E2766" s="47">
        <f t="shared" ref="E2766" si="5671">plan_id</f>
        <v>25</v>
      </c>
      <c r="F2766" s="47">
        <f t="shared" ca="1" si="5667"/>
        <v>2013</v>
      </c>
      <c r="G2766" s="47">
        <f t="shared" ref="G2766" ca="1" si="5672">VLOOKUP(INDIRECT(CHAR(39)&amp;$A2766&amp;CHAR(39)&amp;"!r2c"&amp;$C2766,0),variables,2,0)</f>
        <v>10886</v>
      </c>
      <c r="H2766" s="50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3">
      <c r="A2767" s="47" t="s">
        <v>298</v>
      </c>
      <c r="B2767" s="47">
        <f t="shared" si="5574"/>
        <v>15</v>
      </c>
      <c r="C2767" s="47">
        <f t="shared" si="5575"/>
        <v>11</v>
      </c>
      <c r="E2767" s="47">
        <f t="shared" ref="E2767" si="5673">plan_id</f>
        <v>25</v>
      </c>
      <c r="F2767" s="47">
        <f t="shared" ca="1" si="5667"/>
        <v>2013</v>
      </c>
      <c r="G2767" s="47">
        <f t="shared" ref="G2767" ca="1" si="5674">VLOOKUP(INDIRECT(CHAR(39)&amp;$A2767&amp;CHAR(39)&amp;"!r2c"&amp;$C2767,0),variables,2,0)</f>
        <v>10887</v>
      </c>
      <c r="H2767" s="50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3">
      <c r="A2768" s="47" t="s">
        <v>298</v>
      </c>
      <c r="B2768" s="47">
        <f t="shared" si="5574"/>
        <v>15</v>
      </c>
      <c r="C2768" s="47">
        <f t="shared" si="5575"/>
        <v>12</v>
      </c>
      <c r="E2768" s="47">
        <f t="shared" ref="E2768" si="5675">plan_id</f>
        <v>25</v>
      </c>
      <c r="F2768" s="47">
        <f t="shared" ca="1" si="5667"/>
        <v>2013</v>
      </c>
      <c r="G2768" s="47">
        <f t="shared" ref="G2768" ca="1" si="5676">VLOOKUP(INDIRECT(CHAR(39)&amp;$A2768&amp;CHAR(39)&amp;"!r2c"&amp;$C2768,0),variables,2,0)</f>
        <v>10883</v>
      </c>
      <c r="H2768" s="50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3">
      <c r="A2769" s="47" t="s">
        <v>298</v>
      </c>
      <c r="B2769" s="47">
        <f t="shared" si="5574"/>
        <v>15</v>
      </c>
      <c r="C2769" s="47">
        <f t="shared" si="5575"/>
        <v>13</v>
      </c>
      <c r="E2769" s="47">
        <f t="shared" ref="E2769" si="5677">plan_id</f>
        <v>25</v>
      </c>
      <c r="F2769" s="47">
        <f t="shared" ca="1" si="5667"/>
        <v>2013</v>
      </c>
      <c r="G2769" s="47">
        <f t="shared" ref="G2769" ca="1" si="5678">VLOOKUP(INDIRECT(CHAR(39)&amp;$A2769&amp;CHAR(39)&amp;"!r2c"&amp;$C2769,0),variables,2,0)</f>
        <v>10989</v>
      </c>
      <c r="H2769" s="50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6510749000</v>
      </c>
    </row>
    <row r="2770" spans="1:8" x14ac:dyDescent="0.3">
      <c r="A2770" s="47" t="s">
        <v>298</v>
      </c>
      <c r="B2770" s="47">
        <f t="shared" si="5574"/>
        <v>15</v>
      </c>
      <c r="C2770" s="47">
        <f t="shared" si="5575"/>
        <v>14</v>
      </c>
      <c r="E2770" s="47">
        <f t="shared" ref="E2770" si="5679">plan_id</f>
        <v>25</v>
      </c>
      <c r="F2770" s="47">
        <f t="shared" ca="1" si="5667"/>
        <v>2013</v>
      </c>
      <c r="G2770" s="47">
        <f t="shared" ref="G2770" ca="1" si="5680">VLOOKUP(INDIRECT(CHAR(39)&amp;$A2770&amp;CHAR(39)&amp;"!r2c"&amp;$C2770,0),variables,2,0)</f>
        <v>10990</v>
      </c>
      <c r="H2770" s="50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11945881000</v>
      </c>
    </row>
    <row r="2771" spans="1:8" x14ac:dyDescent="0.3">
      <c r="A2771" s="47" t="s">
        <v>298</v>
      </c>
      <c r="B2771" s="47">
        <f t="shared" si="5574"/>
        <v>15</v>
      </c>
      <c r="C2771" s="47">
        <f t="shared" si="5575"/>
        <v>15</v>
      </c>
      <c r="E2771" s="47">
        <f t="shared" ref="E2771" si="5681">plan_id</f>
        <v>25</v>
      </c>
      <c r="F2771" s="47">
        <f t="shared" ca="1" si="5667"/>
        <v>2013</v>
      </c>
      <c r="G2771" s="47">
        <f t="shared" ref="G2771" ca="1" si="5682">VLOOKUP(INDIRECT(CHAR(39)&amp;$A2771&amp;CHAR(39)&amp;"!r2c"&amp;$C2771,0),variables,2,0)</f>
        <v>10991</v>
      </c>
      <c r="H2771" s="50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5435132000</v>
      </c>
    </row>
    <row r="2772" spans="1:8" x14ac:dyDescent="0.3">
      <c r="A2772" s="47" t="s">
        <v>298</v>
      </c>
      <c r="B2772" s="47">
        <f t="shared" si="5574"/>
        <v>15</v>
      </c>
      <c r="C2772" s="47">
        <f t="shared" si="5575"/>
        <v>16</v>
      </c>
      <c r="E2772" s="47">
        <f t="shared" ref="E2772" si="5683">plan_id</f>
        <v>25</v>
      </c>
      <c r="F2772" s="47">
        <f t="shared" ca="1" si="5667"/>
        <v>2013</v>
      </c>
      <c r="G2772" s="47">
        <f t="shared" ref="G2772" ca="1" si="5684">VLOOKUP(INDIRECT(CHAR(39)&amp;$A2772&amp;CHAR(39)&amp;"!r2c"&amp;$C2772,0),variables,2,0)</f>
        <v>10992</v>
      </c>
      <c r="H2772" s="50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0.54500000000000004</v>
      </c>
    </row>
    <row r="2773" spans="1:8" x14ac:dyDescent="0.3">
      <c r="A2773" s="47" t="s">
        <v>298</v>
      </c>
      <c r="B2773" s="47">
        <f t="shared" si="5574"/>
        <v>15</v>
      </c>
      <c r="C2773" s="47">
        <f t="shared" si="5575"/>
        <v>17</v>
      </c>
      <c r="E2773" s="47">
        <f t="shared" ref="E2773" si="5685">plan_id</f>
        <v>25</v>
      </c>
      <c r="F2773" s="47">
        <f t="shared" ca="1" si="5667"/>
        <v>2013</v>
      </c>
      <c r="G2773" s="47">
        <f t="shared" ref="G2773" ca="1" si="5686">VLOOKUP(INDIRECT(CHAR(39)&amp;$A2773&amp;CHAR(39)&amp;"!r2c"&amp;$C2773,0),variables,2,0)</f>
        <v>10993</v>
      </c>
      <c r="H2773" s="50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1534665000</v>
      </c>
    </row>
    <row r="2774" spans="1:8" x14ac:dyDescent="0.3">
      <c r="A2774" s="47" t="s">
        <v>298</v>
      </c>
      <c r="B2774" s="47">
        <f t="shared" si="5574"/>
        <v>15</v>
      </c>
      <c r="C2774" s="47">
        <f t="shared" si="5575"/>
        <v>18</v>
      </c>
      <c r="E2774" s="47">
        <f t="shared" ref="E2774" si="5687">plan_id</f>
        <v>25</v>
      </c>
      <c r="F2774" s="47">
        <f t="shared" ca="1" si="5667"/>
        <v>2013</v>
      </c>
      <c r="G2774" s="47">
        <f t="shared" ref="G2774" ca="1" si="5688">VLOOKUP(INDIRECT(CHAR(39)&amp;$A2774&amp;CHAR(39)&amp;"!r2c"&amp;$C2774,0),variables,2,0)</f>
        <v>11005</v>
      </c>
      <c r="H2774" s="50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3">
      <c r="A2775" s="47" t="s">
        <v>298</v>
      </c>
      <c r="B2775" s="47">
        <f t="shared" si="5574"/>
        <v>15</v>
      </c>
      <c r="C2775" s="47">
        <f t="shared" si="5575"/>
        <v>19</v>
      </c>
      <c r="E2775" s="47">
        <f t="shared" ref="E2775" si="5689">plan_id</f>
        <v>25</v>
      </c>
      <c r="F2775" s="47">
        <f t="shared" ca="1" si="5667"/>
        <v>2013</v>
      </c>
      <c r="G2775" s="47">
        <f t="shared" ref="G2775" ca="1" si="5690">VLOOKUP(INDIRECT(CHAR(39)&amp;$A2775&amp;CHAR(39)&amp;"!r2c"&amp;$C2775,0),variables,2,0)</f>
        <v>10988</v>
      </c>
      <c r="H2775" s="50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0.2494935376776039</v>
      </c>
    </row>
    <row r="2776" spans="1:8" x14ac:dyDescent="0.3">
      <c r="A2776" s="47" t="s">
        <v>298</v>
      </c>
      <c r="B2776" s="47">
        <f t="shared" si="5574"/>
        <v>15</v>
      </c>
      <c r="C2776" s="47">
        <f t="shared" si="5575"/>
        <v>20</v>
      </c>
      <c r="E2776" s="47">
        <f t="shared" ref="E2776" si="5691">plan_id</f>
        <v>25</v>
      </c>
      <c r="F2776" s="47">
        <f t="shared" ca="1" si="5667"/>
        <v>2013</v>
      </c>
      <c r="G2776" s="47">
        <f t="shared" ref="G2776" ca="1" si="5692">VLOOKUP(INDIRECT(CHAR(39)&amp;$A2776&amp;CHAR(39)&amp;"!r2c"&amp;$C2776,0),variables,2,0)</f>
        <v>10996</v>
      </c>
      <c r="H2776" s="50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6694482000</v>
      </c>
    </row>
    <row r="2777" spans="1:8" x14ac:dyDescent="0.3">
      <c r="A2777" s="47" t="s">
        <v>298</v>
      </c>
      <c r="B2777" s="47">
        <f t="shared" si="5574"/>
        <v>15</v>
      </c>
      <c r="C2777" s="47">
        <f t="shared" si="5575"/>
        <v>21</v>
      </c>
      <c r="E2777" s="47">
        <f t="shared" ref="E2777" si="5693">plan_id</f>
        <v>25</v>
      </c>
      <c r="F2777" s="47">
        <f t="shared" ca="1" si="5667"/>
        <v>2013</v>
      </c>
      <c r="G2777" s="47">
        <f t="shared" ref="G2777" ca="1" si="5694">VLOOKUP(INDIRECT(CHAR(39)&amp;$A2777&amp;CHAR(39)&amp;"!r2c"&amp;$C2777,0),variables,2,0)</f>
        <v>10997</v>
      </c>
      <c r="H2777" s="50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0.56040086118386745</v>
      </c>
    </row>
    <row r="2778" spans="1:8" x14ac:dyDescent="0.3">
      <c r="A2778" s="47" t="s">
        <v>298</v>
      </c>
      <c r="B2778" s="47">
        <f t="shared" si="5574"/>
        <v>15</v>
      </c>
      <c r="C2778" s="47">
        <f t="shared" si="5575"/>
        <v>22</v>
      </c>
      <c r="E2778" s="47">
        <f t="shared" ref="E2778" si="5695">plan_id</f>
        <v>25</v>
      </c>
      <c r="F2778" s="47">
        <f t="shared" ca="1" si="5667"/>
        <v>2013</v>
      </c>
      <c r="G2778" s="47">
        <f t="shared" ref="G2778" ca="1" si="5696">VLOOKUP(INDIRECT(CHAR(39)&amp;$A2778&amp;CHAR(39)&amp;"!r2c"&amp;$C2778,0),variables,2,0)</f>
        <v>10980</v>
      </c>
      <c r="H2778" s="50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3">
      <c r="A2779" s="47" t="s">
        <v>298</v>
      </c>
      <c r="B2779" s="47">
        <f t="shared" si="5574"/>
        <v>15</v>
      </c>
      <c r="C2779" s="47">
        <f t="shared" si="5575"/>
        <v>23</v>
      </c>
      <c r="E2779" s="47">
        <f t="shared" ref="E2779" si="5697">plan_id</f>
        <v>25</v>
      </c>
      <c r="F2779" s="47">
        <f t="shared" ca="1" si="5667"/>
        <v>2013</v>
      </c>
      <c r="G2779" s="47">
        <f t="shared" ref="G2779" ca="1" si="5698">VLOOKUP(INDIRECT(CHAR(39)&amp;$A2779&amp;CHAR(39)&amp;"!r2c"&amp;$C2779,0),variables,2,0)</f>
        <v>10981</v>
      </c>
      <c r="H2779" s="50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3">
      <c r="A2780" s="47" t="s">
        <v>298</v>
      </c>
      <c r="B2780" s="47">
        <f t="shared" si="5574"/>
        <v>15</v>
      </c>
      <c r="C2780" s="47">
        <f t="shared" si="5575"/>
        <v>24</v>
      </c>
      <c r="E2780" s="47">
        <f t="shared" ref="E2780" si="5699">plan_id</f>
        <v>25</v>
      </c>
      <c r="F2780" s="47">
        <f t="shared" ca="1" si="5667"/>
        <v>2013</v>
      </c>
      <c r="G2780" s="47">
        <f t="shared" ref="G2780" ca="1" si="5700">VLOOKUP(INDIRECT(CHAR(39)&amp;$A2780&amp;CHAR(39)&amp;"!r2c"&amp;$C2780,0),variables,2,0)</f>
        <v>10998</v>
      </c>
      <c r="H2780" s="50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0</v>
      </c>
    </row>
    <row r="2781" spans="1:8" x14ac:dyDescent="0.3">
      <c r="A2781" s="47" t="s">
        <v>298</v>
      </c>
      <c r="B2781" s="47">
        <f t="shared" si="5574"/>
        <v>15</v>
      </c>
      <c r="C2781" s="47">
        <f t="shared" si="5575"/>
        <v>25</v>
      </c>
      <c r="E2781" s="47">
        <f t="shared" ref="E2781" si="5701">plan_id</f>
        <v>25</v>
      </c>
      <c r="F2781" s="47">
        <f t="shared" ca="1" si="5667"/>
        <v>2013</v>
      </c>
      <c r="G2781" s="47">
        <f t="shared" ref="G2781" ca="1" si="5702">VLOOKUP(INDIRECT(CHAR(39)&amp;$A2781&amp;CHAR(39)&amp;"!r2c"&amp;$C2781,0),variables,2,0)</f>
        <v>10999</v>
      </c>
      <c r="H2781" s="50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599318000</v>
      </c>
    </row>
    <row r="2782" spans="1:8" x14ac:dyDescent="0.3">
      <c r="A2782" s="47" t="s">
        <v>298</v>
      </c>
      <c r="B2782" s="47">
        <f t="shared" si="5574"/>
        <v>15</v>
      </c>
      <c r="C2782" s="47">
        <f t="shared" si="5575"/>
        <v>26</v>
      </c>
      <c r="E2782" s="47">
        <f t="shared" ref="E2782" si="5703">plan_id</f>
        <v>25</v>
      </c>
      <c r="F2782" s="47">
        <f t="shared" ca="1" si="5667"/>
        <v>2013</v>
      </c>
      <c r="G2782" s="47">
        <f t="shared" ref="G2782" ca="1" si="5704">VLOOKUP(INDIRECT(CHAR(39)&amp;$A2782&amp;CHAR(39)&amp;"!r2c"&amp;$C2782,0),variables,2,0)</f>
        <v>11000</v>
      </c>
      <c r="H2782" s="50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10929000</v>
      </c>
    </row>
    <row r="2783" spans="1:8" x14ac:dyDescent="0.3">
      <c r="A2783" s="47" t="s">
        <v>298</v>
      </c>
      <c r="B2783" s="47">
        <f t="shared" ref="B2783:B2846" si="5705">B2756+1</f>
        <v>15</v>
      </c>
      <c r="C2783" s="47">
        <f t="shared" ref="C2783:C2846" si="5706">C2756</f>
        <v>27</v>
      </c>
      <c r="E2783" s="47">
        <f t="shared" ref="E2783" si="5707">plan_id</f>
        <v>25</v>
      </c>
      <c r="F2783" s="47">
        <f t="shared" ca="1" si="5667"/>
        <v>2013</v>
      </c>
      <c r="G2783" s="47">
        <f t="shared" ref="G2783" ca="1" si="5708">VLOOKUP(INDIRECT(CHAR(39)&amp;$A2783&amp;CHAR(39)&amp;"!r2c"&amp;$C2783,0),variables,2,0)</f>
        <v>11001</v>
      </c>
      <c r="H2783" s="50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7120000</v>
      </c>
    </row>
    <row r="2784" spans="1:8" x14ac:dyDescent="0.3">
      <c r="A2784" s="47" t="s">
        <v>298</v>
      </c>
      <c r="B2784" s="47">
        <f t="shared" si="5705"/>
        <v>15</v>
      </c>
      <c r="C2784" s="47">
        <f t="shared" si="5706"/>
        <v>28</v>
      </c>
      <c r="E2784" s="47">
        <f t="shared" ref="E2784" si="5709">plan_id</f>
        <v>25</v>
      </c>
      <c r="F2784" s="47">
        <f t="shared" ca="1" si="5667"/>
        <v>2013</v>
      </c>
      <c r="G2784" s="47">
        <f t="shared" ref="G2784" ca="1" si="5710">VLOOKUP(INDIRECT(CHAR(39)&amp;$A2784&amp;CHAR(39)&amp;"!r2c"&amp;$C2784,0),variables,2,0)</f>
        <v>11002</v>
      </c>
      <c r="H2784" s="50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0</v>
      </c>
    </row>
    <row r="2785" spans="1:8" x14ac:dyDescent="0.3">
      <c r="A2785" s="47" t="s">
        <v>298</v>
      </c>
      <c r="B2785" s="47">
        <f t="shared" si="5705"/>
        <v>15</v>
      </c>
      <c r="C2785" s="47">
        <f t="shared" si="5706"/>
        <v>29</v>
      </c>
      <c r="E2785" s="47">
        <f t="shared" ref="E2785" si="5711">plan_id</f>
        <v>25</v>
      </c>
      <c r="F2785" s="47">
        <f t="shared" ca="1" si="5667"/>
        <v>2013</v>
      </c>
      <c r="G2785" s="47">
        <f t="shared" ref="G2785" ca="1" si="5712">VLOOKUP(INDIRECT(CHAR(39)&amp;$A2785&amp;CHAR(39)&amp;"!r2c"&amp;$C2785,0),variables,2,0)</f>
        <v>11003</v>
      </c>
      <c r="H2785" s="50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617367000</v>
      </c>
    </row>
    <row r="2786" spans="1:8" x14ac:dyDescent="0.3">
      <c r="A2786" s="47" t="s">
        <v>298</v>
      </c>
      <c r="B2786" s="47">
        <f t="shared" si="5705"/>
        <v>16</v>
      </c>
      <c r="C2786" s="47">
        <f t="shared" si="5706"/>
        <v>3</v>
      </c>
      <c r="E2786" s="47">
        <f t="shared" ref="E2786" si="5713">plan_id</f>
        <v>25</v>
      </c>
      <c r="F2786" s="47">
        <f t="shared" ca="1" si="5667"/>
        <v>2014</v>
      </c>
      <c r="G2786" s="47">
        <f t="shared" ref="G2786" ca="1" si="5714">VLOOKUP(INDIRECT(CHAR(39)&amp;$A2786&amp;CHAR(39)&amp;"!r2c"&amp;$C2786,0),variables,2,0)</f>
        <v>10982</v>
      </c>
      <c r="H2786" s="50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</row>
    <row r="2787" spans="1:8" x14ac:dyDescent="0.3">
      <c r="A2787" s="47" t="s">
        <v>298</v>
      </c>
      <c r="B2787" s="47">
        <f t="shared" si="5705"/>
        <v>16</v>
      </c>
      <c r="C2787" s="47">
        <f t="shared" si="5706"/>
        <v>4</v>
      </c>
      <c r="E2787" s="47">
        <f t="shared" ref="E2787" si="5715">plan_id</f>
        <v>25</v>
      </c>
      <c r="F2787" s="47">
        <f t="shared" ca="1" si="5667"/>
        <v>2014</v>
      </c>
      <c r="G2787" s="47">
        <f t="shared" ref="G2787" ca="1" si="5716">VLOOKUP(INDIRECT(CHAR(39)&amp;$A2787&amp;CHAR(39)&amp;"!r2c"&amp;$C2787,0),variables,2,0)</f>
        <v>10984</v>
      </c>
      <c r="H2787" s="50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3">
      <c r="A2788" s="47" t="s">
        <v>298</v>
      </c>
      <c r="B2788" s="47">
        <f t="shared" si="5705"/>
        <v>16</v>
      </c>
      <c r="C2788" s="47">
        <f t="shared" si="5706"/>
        <v>5</v>
      </c>
      <c r="E2788" s="47">
        <f t="shared" ref="E2788" si="5717">plan_id</f>
        <v>25</v>
      </c>
      <c r="F2788" s="47">
        <f t="shared" ca="1" si="5667"/>
        <v>2014</v>
      </c>
      <c r="G2788" s="47">
        <f t="shared" ref="G2788" ca="1" si="5718">VLOOKUP(INDIRECT(CHAR(39)&amp;$A2788&amp;CHAR(39)&amp;"!r2c"&amp;$C2788,0),variables,2,0)</f>
        <v>10985</v>
      </c>
      <c r="H2788" s="50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3">
      <c r="A2789" s="47" t="s">
        <v>298</v>
      </c>
      <c r="B2789" s="47">
        <f t="shared" si="5705"/>
        <v>16</v>
      </c>
      <c r="C2789" s="47">
        <f t="shared" si="5706"/>
        <v>6</v>
      </c>
      <c r="E2789" s="47">
        <f t="shared" ref="E2789" si="5719">plan_id</f>
        <v>25</v>
      </c>
      <c r="F2789" s="47">
        <f t="shared" ca="1" si="5667"/>
        <v>2014</v>
      </c>
      <c r="G2789" s="47">
        <f t="shared" ref="G2789" ca="1" si="5720">VLOOKUP(INDIRECT(CHAR(39)&amp;$A2789&amp;CHAR(39)&amp;"!r2c"&amp;$C2789,0),variables,2,0)</f>
        <v>10986</v>
      </c>
      <c r="H2789" s="50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3">
      <c r="A2790" s="47" t="s">
        <v>298</v>
      </c>
      <c r="B2790" s="47">
        <f t="shared" si="5705"/>
        <v>16</v>
      </c>
      <c r="C2790" s="47">
        <f t="shared" si="5706"/>
        <v>7</v>
      </c>
      <c r="E2790" s="47">
        <f t="shared" ref="E2790" si="5721">plan_id</f>
        <v>25</v>
      </c>
      <c r="F2790" s="47">
        <f t="shared" ca="1" si="5667"/>
        <v>2014</v>
      </c>
      <c r="G2790" s="47">
        <f t="shared" ref="G2790" ca="1" si="5722">VLOOKUP(INDIRECT(CHAR(39)&amp;$A2790&amp;CHAR(39)&amp;"!r2c"&amp;$C2790,0),variables,2,0)</f>
        <v>10974</v>
      </c>
      <c r="H2790" s="50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Entry Age</v>
      </c>
    </row>
    <row r="2791" spans="1:8" x14ac:dyDescent="0.3">
      <c r="A2791" s="47" t="s">
        <v>298</v>
      </c>
      <c r="B2791" s="47">
        <f t="shared" si="5705"/>
        <v>16</v>
      </c>
      <c r="C2791" s="47">
        <f t="shared" si="5706"/>
        <v>8</v>
      </c>
      <c r="E2791" s="47">
        <f t="shared" ref="E2791" si="5723">plan_id</f>
        <v>25</v>
      </c>
      <c r="F2791" s="47">
        <f t="shared" ca="1" si="5667"/>
        <v>2014</v>
      </c>
      <c r="G2791" s="47">
        <f t="shared" ref="G2791" ca="1" si="5724">VLOOKUP(INDIRECT(CHAR(39)&amp;$A2791&amp;CHAR(39)&amp;"!r2c"&amp;$C2791,0),variables,2,0)</f>
        <v>10987</v>
      </c>
      <c r="H2791" s="50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3">
      <c r="A2792" s="47" t="s">
        <v>298</v>
      </c>
      <c r="B2792" s="47">
        <f t="shared" si="5705"/>
        <v>16</v>
      </c>
      <c r="C2792" s="47">
        <f t="shared" si="5706"/>
        <v>9</v>
      </c>
      <c r="E2792" s="47">
        <f t="shared" ref="E2792" si="5725">plan_id</f>
        <v>25</v>
      </c>
      <c r="F2792" s="47">
        <f t="shared" ca="1" si="5667"/>
        <v>2014</v>
      </c>
      <c r="G2792" s="47">
        <f t="shared" ref="G2792" ca="1" si="5726">VLOOKUP(INDIRECT(CHAR(39)&amp;$A2792&amp;CHAR(39)&amp;"!r2c"&amp;$C2792,0),variables,2,0)</f>
        <v>10885</v>
      </c>
      <c r="H2792" s="50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358718000</v>
      </c>
    </row>
    <row r="2793" spans="1:8" x14ac:dyDescent="0.3">
      <c r="A2793" s="47" t="s">
        <v>298</v>
      </c>
      <c r="B2793" s="47">
        <f t="shared" si="5705"/>
        <v>16</v>
      </c>
      <c r="C2793" s="47">
        <f t="shared" si="5706"/>
        <v>10</v>
      </c>
      <c r="E2793" s="47">
        <f t="shared" ref="E2793" si="5727">plan_id</f>
        <v>25</v>
      </c>
      <c r="F2793" s="47">
        <f t="shared" ca="1" si="5667"/>
        <v>2014</v>
      </c>
      <c r="G2793" s="47">
        <f t="shared" ref="G2793" ca="1" si="5728">VLOOKUP(INDIRECT(CHAR(39)&amp;$A2793&amp;CHAR(39)&amp;"!r2c"&amp;$C2793,0),variables,2,0)</f>
        <v>10886</v>
      </c>
      <c r="H2793" s="50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382998000</v>
      </c>
    </row>
    <row r="2794" spans="1:8" x14ac:dyDescent="0.3">
      <c r="A2794" s="47" t="s">
        <v>298</v>
      </c>
      <c r="B2794" s="47">
        <f t="shared" si="5705"/>
        <v>16</v>
      </c>
      <c r="C2794" s="47">
        <f t="shared" si="5706"/>
        <v>11</v>
      </c>
      <c r="E2794" s="47">
        <f t="shared" ref="E2794" si="5729">plan_id</f>
        <v>25</v>
      </c>
      <c r="F2794" s="47">
        <f t="shared" ca="1" si="5667"/>
        <v>2014</v>
      </c>
      <c r="G2794" s="47">
        <f t="shared" ref="G2794" ca="1" si="5730">VLOOKUP(INDIRECT(CHAR(39)&amp;$A2794&amp;CHAR(39)&amp;"!r2c"&amp;$C2794,0),variables,2,0)</f>
        <v>10887</v>
      </c>
      <c r="H2794" s="50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-24280000</v>
      </c>
    </row>
    <row r="2795" spans="1:8" x14ac:dyDescent="0.3">
      <c r="A2795" s="47" t="s">
        <v>298</v>
      </c>
      <c r="B2795" s="47">
        <f t="shared" si="5705"/>
        <v>16</v>
      </c>
      <c r="C2795" s="47">
        <f t="shared" si="5706"/>
        <v>12</v>
      </c>
      <c r="E2795" s="47">
        <f t="shared" ref="E2795" si="5731">plan_id</f>
        <v>25</v>
      </c>
      <c r="F2795" s="47">
        <f t="shared" ca="1" si="5667"/>
        <v>2014</v>
      </c>
      <c r="G2795" s="47">
        <f t="shared" ref="G2795" ca="1" si="5732">VLOOKUP(INDIRECT(CHAR(39)&amp;$A2795&amp;CHAR(39)&amp;"!r2c"&amp;$C2795,0),variables,2,0)</f>
        <v>10883</v>
      </c>
      <c r="H2795" s="50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1.0676854799591879</v>
      </c>
    </row>
    <row r="2796" spans="1:8" x14ac:dyDescent="0.3">
      <c r="A2796" s="47" t="s">
        <v>298</v>
      </c>
      <c r="B2796" s="47">
        <f t="shared" si="5705"/>
        <v>16</v>
      </c>
      <c r="C2796" s="47">
        <f t="shared" si="5706"/>
        <v>13</v>
      </c>
      <c r="E2796" s="47">
        <f t="shared" ref="E2796" si="5733">plan_id</f>
        <v>25</v>
      </c>
      <c r="F2796" s="47">
        <f t="shared" ca="1" si="5667"/>
        <v>2014</v>
      </c>
      <c r="G2796" s="47">
        <f t="shared" ref="G2796" ca="1" si="5734">VLOOKUP(INDIRECT(CHAR(39)&amp;$A2796&amp;CHAR(39)&amp;"!r2c"&amp;$C2796,0),variables,2,0)</f>
        <v>10989</v>
      </c>
      <c r="H2796" s="50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7731438000</v>
      </c>
    </row>
    <row r="2797" spans="1:8" x14ac:dyDescent="0.3">
      <c r="A2797" s="47" t="s">
        <v>298</v>
      </c>
      <c r="B2797" s="47">
        <f t="shared" si="5705"/>
        <v>16</v>
      </c>
      <c r="C2797" s="47">
        <f t="shared" si="5706"/>
        <v>14</v>
      </c>
      <c r="E2797" s="47">
        <f t="shared" ref="E2797" si="5735">plan_id</f>
        <v>25</v>
      </c>
      <c r="F2797" s="47">
        <f t="shared" ca="1" si="5667"/>
        <v>2014</v>
      </c>
      <c r="G2797" s="47">
        <f t="shared" ref="G2797" ca="1" si="5736">VLOOKUP(INDIRECT(CHAR(39)&amp;$A2797&amp;CHAR(39)&amp;"!r2c"&amp;$C2797,0),variables,2,0)</f>
        <v>10990</v>
      </c>
      <c r="H2797" s="50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12947759000</v>
      </c>
    </row>
    <row r="2798" spans="1:8" x14ac:dyDescent="0.3">
      <c r="A2798" s="47" t="s">
        <v>298</v>
      </c>
      <c r="B2798" s="47">
        <f t="shared" si="5705"/>
        <v>16</v>
      </c>
      <c r="C2798" s="47">
        <f t="shared" si="5706"/>
        <v>15</v>
      </c>
      <c r="E2798" s="47">
        <f t="shared" ref="E2798" si="5737">plan_id</f>
        <v>25</v>
      </c>
      <c r="F2798" s="47">
        <f t="shared" ca="1" si="5667"/>
        <v>2014</v>
      </c>
      <c r="G2798" s="47">
        <f t="shared" ref="G2798" ca="1" si="5738">VLOOKUP(INDIRECT(CHAR(39)&amp;$A2798&amp;CHAR(39)&amp;"!r2c"&amp;$C2798,0),variables,2,0)</f>
        <v>10991</v>
      </c>
      <c r="H2798" s="50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5216321000</v>
      </c>
    </row>
    <row r="2799" spans="1:8" x14ac:dyDescent="0.3">
      <c r="A2799" s="47" t="s">
        <v>298</v>
      </c>
      <c r="B2799" s="47">
        <f t="shared" si="5705"/>
        <v>16</v>
      </c>
      <c r="C2799" s="47">
        <f t="shared" si="5706"/>
        <v>16</v>
      </c>
      <c r="E2799" s="47">
        <f t="shared" ref="E2799" si="5739">plan_id</f>
        <v>25</v>
      </c>
      <c r="F2799" s="47">
        <f t="shared" ca="1" si="5667"/>
        <v>2014</v>
      </c>
      <c r="G2799" s="47">
        <f t="shared" ref="G2799" ca="1" si="5740">VLOOKUP(INDIRECT(CHAR(39)&amp;$A2799&amp;CHAR(39)&amp;"!r2c"&amp;$C2799,0),variables,2,0)</f>
        <v>10992</v>
      </c>
      <c r="H2799" s="50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0.59699999999999998</v>
      </c>
    </row>
    <row r="2800" spans="1:8" x14ac:dyDescent="0.3">
      <c r="A2800" s="47" t="s">
        <v>298</v>
      </c>
      <c r="B2800" s="47">
        <f t="shared" si="5705"/>
        <v>16</v>
      </c>
      <c r="C2800" s="47">
        <f t="shared" si="5706"/>
        <v>17</v>
      </c>
      <c r="E2800" s="47">
        <f t="shared" ref="E2800" si="5741">plan_id</f>
        <v>25</v>
      </c>
      <c r="F2800" s="47">
        <f t="shared" ca="1" si="5667"/>
        <v>2014</v>
      </c>
      <c r="G2800" s="47">
        <f t="shared" ref="G2800" ca="1" si="5742">VLOOKUP(INDIRECT(CHAR(39)&amp;$A2800&amp;CHAR(39)&amp;"!r2c"&amp;$C2800,0),variables,2,0)</f>
        <v>10993</v>
      </c>
      <c r="H2800" s="50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1405198000</v>
      </c>
    </row>
    <row r="2801" spans="1:8" x14ac:dyDescent="0.3">
      <c r="A2801" s="47" t="s">
        <v>298</v>
      </c>
      <c r="B2801" s="47">
        <f t="shared" si="5705"/>
        <v>16</v>
      </c>
      <c r="C2801" s="47">
        <f t="shared" si="5706"/>
        <v>18</v>
      </c>
      <c r="E2801" s="47">
        <f t="shared" ref="E2801" si="5743">plan_id</f>
        <v>25</v>
      </c>
      <c r="F2801" s="47">
        <f t="shared" ca="1" si="5667"/>
        <v>2014</v>
      </c>
      <c r="G2801" s="47">
        <f t="shared" ref="G2801" ca="1" si="5744">VLOOKUP(INDIRECT(CHAR(39)&amp;$A2801&amp;CHAR(39)&amp;"!r2c"&amp;$C2801,0),variables,2,0)</f>
        <v>11005</v>
      </c>
      <c r="H2801" s="50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0.25527932718378477</v>
      </c>
    </row>
    <row r="2802" spans="1:8" x14ac:dyDescent="0.3">
      <c r="A2802" s="47" t="s">
        <v>298</v>
      </c>
      <c r="B2802" s="47">
        <f t="shared" si="5705"/>
        <v>16</v>
      </c>
      <c r="C2802" s="47">
        <f t="shared" si="5706"/>
        <v>19</v>
      </c>
      <c r="E2802" s="47">
        <f t="shared" ref="E2802" si="5745">plan_id</f>
        <v>25</v>
      </c>
      <c r="F2802" s="47">
        <f t="shared" ca="1" si="5667"/>
        <v>2014</v>
      </c>
      <c r="G2802" s="47">
        <f t="shared" ref="G2802" ca="1" si="5746">VLOOKUP(INDIRECT(CHAR(39)&amp;$A2802&amp;CHAR(39)&amp;"!r2c"&amp;$C2802,0),variables,2,0)</f>
        <v>10988</v>
      </c>
      <c r="H2802" s="50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3">
      <c r="A2803" s="47" t="s">
        <v>298</v>
      </c>
      <c r="B2803" s="47">
        <f t="shared" si="5705"/>
        <v>16</v>
      </c>
      <c r="C2803" s="47">
        <f t="shared" si="5706"/>
        <v>20</v>
      </c>
      <c r="E2803" s="47">
        <f t="shared" ref="E2803" si="5747">plan_id</f>
        <v>25</v>
      </c>
      <c r="F2803" s="47">
        <f t="shared" ca="1" si="5667"/>
        <v>2014</v>
      </c>
      <c r="G2803" s="47">
        <f t="shared" ref="G2803" ca="1" si="5748">VLOOKUP(INDIRECT(CHAR(39)&amp;$A2803&amp;CHAR(39)&amp;"!r2c"&amp;$C2803,0),variables,2,0)</f>
        <v>10996</v>
      </c>
      <c r="H2803" s="50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7731438000</v>
      </c>
    </row>
    <row r="2804" spans="1:8" x14ac:dyDescent="0.3">
      <c r="A2804" s="47" t="s">
        <v>298</v>
      </c>
      <c r="B2804" s="47">
        <f t="shared" si="5705"/>
        <v>16</v>
      </c>
      <c r="C2804" s="47">
        <f t="shared" si="5706"/>
        <v>21</v>
      </c>
      <c r="E2804" s="47">
        <f t="shared" ref="E2804" si="5749">plan_id</f>
        <v>25</v>
      </c>
      <c r="F2804" s="47">
        <f t="shared" ca="1" si="5667"/>
        <v>2014</v>
      </c>
      <c r="G2804" s="47">
        <f t="shared" ref="G2804" ca="1" si="5750">VLOOKUP(INDIRECT(CHAR(39)&amp;$A2804&amp;CHAR(39)&amp;"!r2c"&amp;$C2804,0),variables,2,0)</f>
        <v>10997</v>
      </c>
      <c r="H2804" s="50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0.59712557207776262</v>
      </c>
    </row>
    <row r="2805" spans="1:8" x14ac:dyDescent="0.3">
      <c r="A2805" s="47" t="s">
        <v>298</v>
      </c>
      <c r="B2805" s="47">
        <f t="shared" si="5705"/>
        <v>16</v>
      </c>
      <c r="C2805" s="47">
        <f t="shared" si="5706"/>
        <v>22</v>
      </c>
      <c r="E2805" s="47">
        <f t="shared" ref="E2805" si="5751">plan_id</f>
        <v>25</v>
      </c>
      <c r="F2805" s="47">
        <f t="shared" ca="1" si="5667"/>
        <v>2014</v>
      </c>
      <c r="G2805" s="47">
        <f t="shared" ref="G2805" ca="1" si="5752">VLOOKUP(INDIRECT(CHAR(39)&amp;$A2805&amp;CHAR(39)&amp;"!r2c"&amp;$C2805,0),variables,2,0)</f>
        <v>10980</v>
      </c>
      <c r="H2805" s="50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3">
      <c r="A2806" s="47" t="s">
        <v>298</v>
      </c>
      <c r="B2806" s="47">
        <f t="shared" si="5705"/>
        <v>16</v>
      </c>
      <c r="C2806" s="47">
        <f t="shared" si="5706"/>
        <v>23</v>
      </c>
      <c r="E2806" s="47">
        <f t="shared" ref="E2806" si="5753">plan_id</f>
        <v>25</v>
      </c>
      <c r="F2806" s="47">
        <f t="shared" ca="1" si="5667"/>
        <v>2014</v>
      </c>
      <c r="G2806" s="47">
        <f t="shared" ref="G2806" ca="1" si="5754">VLOOKUP(INDIRECT(CHAR(39)&amp;$A2806&amp;CHAR(39)&amp;"!r2c"&amp;$C2806,0),variables,2,0)</f>
        <v>10981</v>
      </c>
      <c r="H2806" s="50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0.18429999999999999</v>
      </c>
    </row>
    <row r="2807" spans="1:8" x14ac:dyDescent="0.3">
      <c r="A2807" s="47" t="s">
        <v>298</v>
      </c>
      <c r="B2807" s="47">
        <f t="shared" si="5705"/>
        <v>16</v>
      </c>
      <c r="C2807" s="47">
        <f t="shared" si="5706"/>
        <v>24</v>
      </c>
      <c r="E2807" s="47">
        <f t="shared" ref="E2807" si="5755">plan_id</f>
        <v>25</v>
      </c>
      <c r="F2807" s="47">
        <f t="shared" ca="1" si="5667"/>
        <v>2014</v>
      </c>
      <c r="G2807" s="47">
        <f t="shared" ref="G2807" ca="1" si="5756">VLOOKUP(INDIRECT(CHAR(39)&amp;$A2807&amp;CHAR(39)&amp;"!r2c"&amp;$C2807,0),variables,2,0)</f>
        <v>10998</v>
      </c>
      <c r="H2807" s="50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0</v>
      </c>
    </row>
    <row r="2808" spans="1:8" x14ac:dyDescent="0.3">
      <c r="A2808" s="47" t="s">
        <v>298</v>
      </c>
      <c r="B2808" s="47">
        <f t="shared" si="5705"/>
        <v>16</v>
      </c>
      <c r="C2808" s="47">
        <f t="shared" si="5706"/>
        <v>25</v>
      </c>
      <c r="E2808" s="47">
        <f t="shared" ref="E2808" si="5757">plan_id</f>
        <v>25</v>
      </c>
      <c r="F2808" s="47">
        <f t="shared" ca="1" si="5667"/>
        <v>2014</v>
      </c>
      <c r="G2808" s="47">
        <f t="shared" ref="G2808" ca="1" si="5758">VLOOKUP(INDIRECT(CHAR(39)&amp;$A2808&amp;CHAR(39)&amp;"!r2c"&amp;$C2808,0),variables,2,0)</f>
        <v>10999</v>
      </c>
      <c r="H2808" s="50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640518000</v>
      </c>
    </row>
    <row r="2809" spans="1:8" x14ac:dyDescent="0.3">
      <c r="A2809" s="47" t="s">
        <v>298</v>
      </c>
      <c r="B2809" s="47">
        <f t="shared" si="5705"/>
        <v>16</v>
      </c>
      <c r="C2809" s="47">
        <f t="shared" si="5706"/>
        <v>26</v>
      </c>
      <c r="E2809" s="47">
        <f t="shared" ref="E2809" si="5759">plan_id</f>
        <v>25</v>
      </c>
      <c r="F2809" s="47">
        <f t="shared" ca="1" si="5667"/>
        <v>2014</v>
      </c>
      <c r="G2809" s="47">
        <f t="shared" ref="G2809" ca="1" si="5760">VLOOKUP(INDIRECT(CHAR(39)&amp;$A2809&amp;CHAR(39)&amp;"!r2c"&amp;$C2809,0),variables,2,0)</f>
        <v>11000</v>
      </c>
      <c r="H2809" s="50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11399000</v>
      </c>
    </row>
    <row r="2810" spans="1:8" x14ac:dyDescent="0.3">
      <c r="A2810" s="47" t="s">
        <v>298</v>
      </c>
      <c r="B2810" s="47">
        <f t="shared" si="5705"/>
        <v>16</v>
      </c>
      <c r="C2810" s="47">
        <f t="shared" si="5706"/>
        <v>27</v>
      </c>
      <c r="E2810" s="47">
        <f t="shared" ref="E2810" si="5761">plan_id</f>
        <v>25</v>
      </c>
      <c r="F2810" s="47">
        <f t="shared" ca="1" si="5667"/>
        <v>2014</v>
      </c>
      <c r="G2810" s="47">
        <f t="shared" ref="G2810" ca="1" si="5762">VLOOKUP(INDIRECT(CHAR(39)&amp;$A2810&amp;CHAR(39)&amp;"!r2c"&amp;$C2810,0),variables,2,0)</f>
        <v>11001</v>
      </c>
      <c r="H2810" s="50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8223000</v>
      </c>
    </row>
    <row r="2811" spans="1:8" x14ac:dyDescent="0.3">
      <c r="A2811" s="47" t="s">
        <v>298</v>
      </c>
      <c r="B2811" s="47">
        <f t="shared" si="5705"/>
        <v>16</v>
      </c>
      <c r="C2811" s="47">
        <f t="shared" si="5706"/>
        <v>28</v>
      </c>
      <c r="E2811" s="47">
        <f t="shared" ref="E2811" si="5763">plan_id</f>
        <v>25</v>
      </c>
      <c r="F2811" s="47">
        <f t="shared" ca="1" si="5667"/>
        <v>2014</v>
      </c>
      <c r="G2811" s="47">
        <f t="shared" ref="G2811" ca="1" si="5764">VLOOKUP(INDIRECT(CHAR(39)&amp;$A2811&amp;CHAR(39)&amp;"!r2c"&amp;$C2811,0),variables,2,0)</f>
        <v>11002</v>
      </c>
      <c r="H2811" s="50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0</v>
      </c>
    </row>
    <row r="2812" spans="1:8" x14ac:dyDescent="0.3">
      <c r="A2812" s="47" t="s">
        <v>298</v>
      </c>
      <c r="B2812" s="47">
        <f t="shared" si="5705"/>
        <v>16</v>
      </c>
      <c r="C2812" s="47">
        <f t="shared" si="5706"/>
        <v>29</v>
      </c>
      <c r="E2812" s="47">
        <f t="shared" ref="E2812" si="5765">plan_id</f>
        <v>25</v>
      </c>
      <c r="F2812" s="47">
        <f t="shared" ca="1" si="5667"/>
        <v>2014</v>
      </c>
      <c r="G2812" s="47">
        <f t="shared" ref="G2812" ca="1" si="5766">VLOOKUP(INDIRECT(CHAR(39)&amp;$A2812&amp;CHAR(39)&amp;"!r2c"&amp;$C2812,0),variables,2,0)</f>
        <v>11003</v>
      </c>
      <c r="H2812" s="50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660140000</v>
      </c>
    </row>
    <row r="2813" spans="1:8" x14ac:dyDescent="0.3">
      <c r="A2813" s="47" t="s">
        <v>298</v>
      </c>
      <c r="B2813" s="47">
        <f t="shared" si="5705"/>
        <v>17</v>
      </c>
      <c r="C2813" s="47">
        <f t="shared" si="5706"/>
        <v>3</v>
      </c>
      <c r="E2813" s="47">
        <f t="shared" ref="E2813" si="5767">plan_id</f>
        <v>25</v>
      </c>
      <c r="F2813" s="47">
        <f t="shared" ca="1" si="5667"/>
        <v>2015</v>
      </c>
      <c r="G2813" s="47">
        <f t="shared" ref="G2813" ca="1" si="5768">VLOOKUP(INDIRECT(CHAR(39)&amp;$A2813&amp;CHAR(39)&amp;"!r2c"&amp;$C2813,0),variables,2,0)</f>
        <v>10982</v>
      </c>
      <c r="H2813" s="50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</row>
    <row r="2814" spans="1:8" x14ac:dyDescent="0.3">
      <c r="A2814" s="47" t="s">
        <v>298</v>
      </c>
      <c r="B2814" s="47">
        <f t="shared" si="5705"/>
        <v>17</v>
      </c>
      <c r="C2814" s="47">
        <f t="shared" si="5706"/>
        <v>4</v>
      </c>
      <c r="E2814" s="47">
        <f t="shared" ref="E2814" si="5769">plan_id</f>
        <v>25</v>
      </c>
      <c r="F2814" s="47">
        <f t="shared" ca="1" si="5667"/>
        <v>2015</v>
      </c>
      <c r="G2814" s="47">
        <f t="shared" ref="G2814" ca="1" si="5770">VLOOKUP(INDIRECT(CHAR(39)&amp;$A2814&amp;CHAR(39)&amp;"!r2c"&amp;$C2814,0),variables,2,0)</f>
        <v>10984</v>
      </c>
      <c r="H2814" s="50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3">
      <c r="A2815" s="47" t="s">
        <v>298</v>
      </c>
      <c r="B2815" s="47">
        <f t="shared" si="5705"/>
        <v>17</v>
      </c>
      <c r="C2815" s="47">
        <f t="shared" si="5706"/>
        <v>5</v>
      </c>
      <c r="E2815" s="47">
        <f t="shared" ref="E2815" si="5771">plan_id</f>
        <v>25</v>
      </c>
      <c r="F2815" s="47">
        <f t="shared" ca="1" si="5667"/>
        <v>2015</v>
      </c>
      <c r="G2815" s="47">
        <f t="shared" ref="G2815" ca="1" si="5772">VLOOKUP(INDIRECT(CHAR(39)&amp;$A2815&amp;CHAR(39)&amp;"!r2c"&amp;$C2815,0),variables,2,0)</f>
        <v>10985</v>
      </c>
      <c r="H2815" s="50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3">
      <c r="A2816" s="47" t="s">
        <v>298</v>
      </c>
      <c r="B2816" s="47">
        <f t="shared" si="5705"/>
        <v>17</v>
      </c>
      <c r="C2816" s="47">
        <f t="shared" si="5706"/>
        <v>6</v>
      </c>
      <c r="E2816" s="47">
        <f t="shared" ref="E2816" si="5773">plan_id</f>
        <v>25</v>
      </c>
      <c r="F2816" s="47">
        <f t="shared" ca="1" si="5667"/>
        <v>2015</v>
      </c>
      <c r="G2816" s="47">
        <f t="shared" ref="G2816" ca="1" si="5774">VLOOKUP(INDIRECT(CHAR(39)&amp;$A2816&amp;CHAR(39)&amp;"!r2c"&amp;$C2816,0),variables,2,0)</f>
        <v>10986</v>
      </c>
      <c r="H2816" s="50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3">
      <c r="A2817" s="47" t="s">
        <v>298</v>
      </c>
      <c r="B2817" s="47">
        <f t="shared" si="5705"/>
        <v>17</v>
      </c>
      <c r="C2817" s="47">
        <f t="shared" si="5706"/>
        <v>7</v>
      </c>
      <c r="E2817" s="47">
        <f t="shared" ref="E2817" si="5775">plan_id</f>
        <v>25</v>
      </c>
      <c r="F2817" s="47">
        <f t="shared" ca="1" si="5667"/>
        <v>2015</v>
      </c>
      <c r="G2817" s="47">
        <f t="shared" ref="G2817" ca="1" si="5776">VLOOKUP(INDIRECT(CHAR(39)&amp;$A2817&amp;CHAR(39)&amp;"!r2c"&amp;$C2817,0),variables,2,0)</f>
        <v>10974</v>
      </c>
      <c r="H2817" s="50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Entry Age</v>
      </c>
    </row>
    <row r="2818" spans="1:8" x14ac:dyDescent="0.3">
      <c r="A2818" s="47" t="s">
        <v>298</v>
      </c>
      <c r="B2818" s="47">
        <f t="shared" si="5705"/>
        <v>17</v>
      </c>
      <c r="C2818" s="47">
        <f t="shared" si="5706"/>
        <v>8</v>
      </c>
      <c r="E2818" s="47">
        <f t="shared" ref="E2818" si="5777">plan_id</f>
        <v>25</v>
      </c>
      <c r="F2818" s="47">
        <f t="shared" ca="1" si="5667"/>
        <v>2015</v>
      </c>
      <c r="G2818" s="47">
        <f t="shared" ref="G2818" ca="1" si="5778">VLOOKUP(INDIRECT(CHAR(39)&amp;$A2818&amp;CHAR(39)&amp;"!r2c"&amp;$C2818,0),variables,2,0)</f>
        <v>10987</v>
      </c>
      <c r="H2818" s="50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3">
      <c r="A2819" s="47" t="s">
        <v>298</v>
      </c>
      <c r="B2819" s="47">
        <f t="shared" si="5705"/>
        <v>17</v>
      </c>
      <c r="C2819" s="47">
        <f t="shared" si="5706"/>
        <v>9</v>
      </c>
      <c r="E2819" s="47">
        <f t="shared" ref="E2819" si="5779">plan_id</f>
        <v>25</v>
      </c>
      <c r="F2819" s="47">
        <f t="shared" ca="1" si="5667"/>
        <v>2015</v>
      </c>
      <c r="G2819" s="47">
        <f t="shared" ref="G2819" ca="1" si="5780">VLOOKUP(INDIRECT(CHAR(39)&amp;$A2819&amp;CHAR(39)&amp;"!r2c"&amp;$C2819,0),variables,2,0)</f>
        <v>10885</v>
      </c>
      <c r="H2819" s="50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529264000</v>
      </c>
    </row>
    <row r="2820" spans="1:8" x14ac:dyDescent="0.3">
      <c r="A2820" s="47" t="s">
        <v>298</v>
      </c>
      <c r="B2820" s="47">
        <f t="shared" si="5705"/>
        <v>17</v>
      </c>
      <c r="C2820" s="47">
        <f t="shared" si="5706"/>
        <v>10</v>
      </c>
      <c r="E2820" s="47">
        <f t="shared" ref="E2820" si="5781">plan_id</f>
        <v>25</v>
      </c>
      <c r="F2820" s="47">
        <f t="shared" ca="1" si="5667"/>
        <v>2015</v>
      </c>
      <c r="G2820" s="47">
        <f t="shared" ref="G2820" ca="1" si="5782">VLOOKUP(INDIRECT(CHAR(39)&amp;$A2820&amp;CHAR(39)&amp;"!r2c"&amp;$C2820,0),variables,2,0)</f>
        <v>10886</v>
      </c>
      <c r="H2820" s="50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1226136000</v>
      </c>
    </row>
    <row r="2821" spans="1:8" x14ac:dyDescent="0.3">
      <c r="A2821" s="47" t="s">
        <v>298</v>
      </c>
      <c r="B2821" s="47">
        <f t="shared" si="5705"/>
        <v>17</v>
      </c>
      <c r="C2821" s="47">
        <f t="shared" si="5706"/>
        <v>11</v>
      </c>
      <c r="E2821" s="47">
        <f t="shared" ref="E2821" si="5783">plan_id</f>
        <v>25</v>
      </c>
      <c r="F2821" s="47">
        <f t="shared" ca="1" si="5667"/>
        <v>2015</v>
      </c>
      <c r="G2821" s="47">
        <f t="shared" ref="G2821" ca="1" si="5784">VLOOKUP(INDIRECT(CHAR(39)&amp;$A2821&amp;CHAR(39)&amp;"!r2c"&amp;$C2821,0),variables,2,0)</f>
        <v>10887</v>
      </c>
      <c r="H2821" s="50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-696872000</v>
      </c>
    </row>
    <row r="2822" spans="1:8" x14ac:dyDescent="0.3">
      <c r="A2822" s="47" t="s">
        <v>298</v>
      </c>
      <c r="B2822" s="47">
        <f t="shared" si="5705"/>
        <v>17</v>
      </c>
      <c r="C2822" s="47">
        <f t="shared" si="5706"/>
        <v>12</v>
      </c>
      <c r="E2822" s="47">
        <f t="shared" ref="E2822" si="5785">plan_id</f>
        <v>25</v>
      </c>
      <c r="F2822" s="47">
        <f t="shared" ca="1" si="5667"/>
        <v>2015</v>
      </c>
      <c r="G2822" s="47">
        <f t="shared" ref="G2822" ca="1" si="5786">VLOOKUP(INDIRECT(CHAR(39)&amp;$A2822&amp;CHAR(39)&amp;"!r2c"&amp;$C2822,0),variables,2,0)</f>
        <v>10883</v>
      </c>
      <c r="H2822" s="50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2.3166812781523021</v>
      </c>
    </row>
    <row r="2823" spans="1:8" x14ac:dyDescent="0.3">
      <c r="A2823" s="47" t="s">
        <v>298</v>
      </c>
      <c r="B2823" s="47">
        <f t="shared" si="5705"/>
        <v>17</v>
      </c>
      <c r="C2823" s="47">
        <f t="shared" si="5706"/>
        <v>13</v>
      </c>
      <c r="E2823" s="47">
        <f t="shared" ref="E2823" si="5787">plan_id</f>
        <v>25</v>
      </c>
      <c r="F2823" s="47">
        <f t="shared" ca="1" si="5667"/>
        <v>2015</v>
      </c>
      <c r="G2823" s="47">
        <f t="shared" ref="G2823" ca="1" si="5788">VLOOKUP(INDIRECT(CHAR(39)&amp;$A2823&amp;CHAR(39)&amp;"!r2c"&amp;$C2823,0),variables,2,0)</f>
        <v>10989</v>
      </c>
      <c r="H2823" s="50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8931160000</v>
      </c>
    </row>
    <row r="2824" spans="1:8" x14ac:dyDescent="0.3">
      <c r="A2824" s="47" t="s">
        <v>298</v>
      </c>
      <c r="B2824" s="47">
        <f t="shared" si="5705"/>
        <v>17</v>
      </c>
      <c r="C2824" s="47">
        <f t="shared" si="5706"/>
        <v>14</v>
      </c>
      <c r="E2824" s="47">
        <f t="shared" ref="E2824" si="5789">plan_id</f>
        <v>25</v>
      </c>
      <c r="F2824" s="47">
        <f t="shared" ca="1" si="5667"/>
        <v>2015</v>
      </c>
      <c r="G2824" s="47">
        <f t="shared" ref="G2824" ca="1" si="5790">VLOOKUP(INDIRECT(CHAR(39)&amp;$A2824&amp;CHAR(39)&amp;"!r2c"&amp;$C2824,0),variables,2,0)</f>
        <v>10990</v>
      </c>
      <c r="H2824" s="50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13337929000</v>
      </c>
    </row>
    <row r="2825" spans="1:8" x14ac:dyDescent="0.3">
      <c r="A2825" s="47" t="s">
        <v>298</v>
      </c>
      <c r="B2825" s="47">
        <f t="shared" si="5705"/>
        <v>17</v>
      </c>
      <c r="C2825" s="47">
        <f t="shared" si="5706"/>
        <v>15</v>
      </c>
      <c r="E2825" s="47">
        <f t="shared" ref="E2825" si="5791">plan_id</f>
        <v>25</v>
      </c>
      <c r="F2825" s="47">
        <f t="shared" ca="1" si="5667"/>
        <v>2015</v>
      </c>
      <c r="G2825" s="47">
        <f t="shared" ref="G2825" ca="1" si="5792">VLOOKUP(INDIRECT(CHAR(39)&amp;$A2825&amp;CHAR(39)&amp;"!r2c"&amp;$C2825,0),variables,2,0)</f>
        <v>10991</v>
      </c>
      <c r="H2825" s="50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4406769000</v>
      </c>
    </row>
    <row r="2826" spans="1:8" x14ac:dyDescent="0.3">
      <c r="A2826" s="47" t="s">
        <v>298</v>
      </c>
      <c r="B2826" s="47">
        <f t="shared" si="5705"/>
        <v>17</v>
      </c>
      <c r="C2826" s="47">
        <f t="shared" si="5706"/>
        <v>16</v>
      </c>
      <c r="E2826" s="47">
        <f t="shared" ref="E2826" si="5793">plan_id</f>
        <v>25</v>
      </c>
      <c r="F2826" s="47">
        <f t="shared" ca="1" si="5667"/>
        <v>2015</v>
      </c>
      <c r="G2826" s="47">
        <f t="shared" ref="G2826" ca="1" si="5794">VLOOKUP(INDIRECT(CHAR(39)&amp;$A2826&amp;CHAR(39)&amp;"!r2c"&amp;$C2826,0),variables,2,0)</f>
        <v>10992</v>
      </c>
      <c r="H2826" s="50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0.67</v>
      </c>
    </row>
    <row r="2827" spans="1:8" x14ac:dyDescent="0.3">
      <c r="A2827" s="47" t="s">
        <v>298</v>
      </c>
      <c r="B2827" s="47">
        <f t="shared" si="5705"/>
        <v>17</v>
      </c>
      <c r="C2827" s="47">
        <f t="shared" si="5706"/>
        <v>17</v>
      </c>
      <c r="E2827" s="47">
        <f t="shared" ref="E2827" si="5795">plan_id</f>
        <v>25</v>
      </c>
      <c r="F2827" s="47">
        <f t="shared" ca="1" si="5667"/>
        <v>2015</v>
      </c>
      <c r="G2827" s="47">
        <f t="shared" ref="G2827" ca="1" si="5796">VLOOKUP(INDIRECT(CHAR(39)&amp;$A2827&amp;CHAR(39)&amp;"!r2c"&amp;$C2827,0),variables,2,0)</f>
        <v>10993</v>
      </c>
      <c r="H2827" s="50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1412237000</v>
      </c>
    </row>
    <row r="2828" spans="1:8" x14ac:dyDescent="0.3">
      <c r="A2828" s="47" t="s">
        <v>298</v>
      </c>
      <c r="B2828" s="47">
        <f t="shared" si="5705"/>
        <v>17</v>
      </c>
      <c r="C2828" s="47">
        <f t="shared" si="5706"/>
        <v>18</v>
      </c>
      <c r="E2828" s="47">
        <f t="shared" ref="E2828" si="5797">plan_id</f>
        <v>25</v>
      </c>
      <c r="F2828" s="47">
        <f t="shared" ref="F2828:F2891" ca="1" si="5798">INDIRECT(CHAR(39)&amp;$A2828&amp;CHAR(39)&amp;"!r"&amp;$B2828&amp;"c2",0)</f>
        <v>2015</v>
      </c>
      <c r="G2828" s="47">
        <f t="shared" ref="G2828" ca="1" si="5799">VLOOKUP(INDIRECT(CHAR(39)&amp;$A2828&amp;CHAR(39)&amp;"!r2c"&amp;$C2828,0),variables,2,0)</f>
        <v>11005</v>
      </c>
      <c r="H2828" s="50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0.37476995716724598</v>
      </c>
    </row>
    <row r="2829" spans="1:8" x14ac:dyDescent="0.3">
      <c r="A2829" s="47" t="s">
        <v>298</v>
      </c>
      <c r="B2829" s="47">
        <f t="shared" si="5705"/>
        <v>17</v>
      </c>
      <c r="C2829" s="47">
        <f t="shared" si="5706"/>
        <v>19</v>
      </c>
      <c r="E2829" s="47">
        <f t="shared" ref="E2829" si="5800">plan_id</f>
        <v>25</v>
      </c>
      <c r="F2829" s="47">
        <f t="shared" ca="1" si="5798"/>
        <v>2015</v>
      </c>
      <c r="G2829" s="47">
        <f t="shared" ref="G2829" ca="1" si="5801">VLOOKUP(INDIRECT(CHAR(39)&amp;$A2829&amp;CHAR(39)&amp;"!r2c"&amp;$C2829,0),variables,2,0)</f>
        <v>10988</v>
      </c>
      <c r="H2829" s="50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3">
      <c r="A2830" s="47" t="s">
        <v>298</v>
      </c>
      <c r="B2830" s="47">
        <f t="shared" si="5705"/>
        <v>17</v>
      </c>
      <c r="C2830" s="47">
        <f t="shared" si="5706"/>
        <v>20</v>
      </c>
      <c r="E2830" s="47">
        <f t="shared" ref="E2830" si="5802">plan_id</f>
        <v>25</v>
      </c>
      <c r="F2830" s="47">
        <f t="shared" ca="1" si="5798"/>
        <v>2015</v>
      </c>
      <c r="G2830" s="47">
        <f t="shared" ref="G2830" ca="1" si="5803">VLOOKUP(INDIRECT(CHAR(39)&amp;$A2830&amp;CHAR(39)&amp;"!r2c"&amp;$C2830,0),variables,2,0)</f>
        <v>10996</v>
      </c>
      <c r="H2830" s="50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8606862000</v>
      </c>
    </row>
    <row r="2831" spans="1:8" x14ac:dyDescent="0.3">
      <c r="A2831" s="47" t="s">
        <v>298</v>
      </c>
      <c r="B2831" s="47">
        <f t="shared" si="5705"/>
        <v>17</v>
      </c>
      <c r="C2831" s="47">
        <f t="shared" si="5706"/>
        <v>21</v>
      </c>
      <c r="E2831" s="47">
        <f t="shared" ref="E2831" si="5804">plan_id</f>
        <v>25</v>
      </c>
      <c r="F2831" s="47">
        <f t="shared" ca="1" si="5798"/>
        <v>2015</v>
      </c>
      <c r="G2831" s="47">
        <f t="shared" ref="G2831" ca="1" si="5805">VLOOKUP(INDIRECT(CHAR(39)&amp;$A2831&amp;CHAR(39)&amp;"!r2c"&amp;$C2831,0),variables,2,0)</f>
        <v>10997</v>
      </c>
      <c r="H2831" s="50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0.64529223389928081</v>
      </c>
    </row>
    <row r="2832" spans="1:8" x14ac:dyDescent="0.3">
      <c r="A2832" s="47" t="s">
        <v>298</v>
      </c>
      <c r="B2832" s="47">
        <f t="shared" si="5705"/>
        <v>17</v>
      </c>
      <c r="C2832" s="47">
        <f t="shared" si="5706"/>
        <v>22</v>
      </c>
      <c r="E2832" s="47">
        <f t="shared" ref="E2832" si="5806">plan_id</f>
        <v>25</v>
      </c>
      <c r="F2832" s="47">
        <f t="shared" ca="1" si="5798"/>
        <v>2015</v>
      </c>
      <c r="G2832" s="47">
        <f t="shared" ref="G2832" ca="1" si="5807">VLOOKUP(INDIRECT(CHAR(39)&amp;$A2832&amp;CHAR(39)&amp;"!r2c"&amp;$C2832,0),variables,2,0)</f>
        <v>10980</v>
      </c>
      <c r="H2832" s="50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3">
      <c r="A2833" s="47" t="s">
        <v>298</v>
      </c>
      <c r="B2833" s="47">
        <f t="shared" si="5705"/>
        <v>17</v>
      </c>
      <c r="C2833" s="47">
        <f t="shared" si="5706"/>
        <v>23</v>
      </c>
      <c r="E2833" s="47">
        <f t="shared" ref="E2833" si="5808">plan_id</f>
        <v>25</v>
      </c>
      <c r="F2833" s="47">
        <f t="shared" ca="1" si="5798"/>
        <v>2015</v>
      </c>
      <c r="G2833" s="47">
        <f t="shared" ref="G2833" ca="1" si="5809">VLOOKUP(INDIRECT(CHAR(39)&amp;$A2833&amp;CHAR(39)&amp;"!r2c"&amp;$C2833,0),variables,2,0)</f>
        <v>10981</v>
      </c>
      <c r="H2833" s="50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3.1199999999999999E-2</v>
      </c>
    </row>
    <row r="2834" spans="1:8" x14ac:dyDescent="0.3">
      <c r="A2834" s="47" t="s">
        <v>298</v>
      </c>
      <c r="B2834" s="47">
        <f t="shared" si="5705"/>
        <v>17</v>
      </c>
      <c r="C2834" s="47">
        <f t="shared" si="5706"/>
        <v>24</v>
      </c>
      <c r="E2834" s="47">
        <f t="shared" ref="E2834" si="5810">plan_id</f>
        <v>25</v>
      </c>
      <c r="F2834" s="47">
        <f t="shared" ca="1" si="5798"/>
        <v>2015</v>
      </c>
      <c r="G2834" s="47">
        <f t="shared" ref="G2834" ca="1" si="5811">VLOOKUP(INDIRECT(CHAR(39)&amp;$A2834&amp;CHAR(39)&amp;"!r2c"&amp;$C2834,0),variables,2,0)</f>
        <v>10998</v>
      </c>
      <c r="H2834" s="50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0</v>
      </c>
    </row>
    <row r="2835" spans="1:8" x14ac:dyDescent="0.3">
      <c r="A2835" s="47" t="s">
        <v>298</v>
      </c>
      <c r="B2835" s="47">
        <f t="shared" si="5705"/>
        <v>17</v>
      </c>
      <c r="C2835" s="47">
        <f t="shared" si="5706"/>
        <v>25</v>
      </c>
      <c r="E2835" s="47">
        <f t="shared" ref="E2835" si="5812">plan_id</f>
        <v>25</v>
      </c>
      <c r="F2835" s="47">
        <f t="shared" ca="1" si="5798"/>
        <v>2015</v>
      </c>
      <c r="G2835" s="47">
        <f t="shared" ref="G2835" ca="1" si="5813">VLOOKUP(INDIRECT(CHAR(39)&amp;$A2835&amp;CHAR(39)&amp;"!r2c"&amp;$C2835,0),variables,2,0)</f>
        <v>10999</v>
      </c>
      <c r="H2835" s="50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686493000</v>
      </c>
    </row>
    <row r="2836" spans="1:8" x14ac:dyDescent="0.3">
      <c r="A2836" s="47" t="s">
        <v>298</v>
      </c>
      <c r="B2836" s="47">
        <f t="shared" si="5705"/>
        <v>17</v>
      </c>
      <c r="C2836" s="47">
        <f t="shared" si="5706"/>
        <v>26</v>
      </c>
      <c r="E2836" s="47">
        <f t="shared" ref="E2836" si="5814">plan_id</f>
        <v>25</v>
      </c>
      <c r="F2836" s="47">
        <f t="shared" ca="1" si="5798"/>
        <v>2015</v>
      </c>
      <c r="G2836" s="47">
        <f t="shared" ref="G2836" ca="1" si="5815">VLOOKUP(INDIRECT(CHAR(39)&amp;$A2836&amp;CHAR(39)&amp;"!r2c"&amp;$C2836,0),variables,2,0)</f>
        <v>11000</v>
      </c>
      <c r="H2836" s="50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10049000</v>
      </c>
    </row>
    <row r="2837" spans="1:8" x14ac:dyDescent="0.3">
      <c r="A2837" s="47" t="s">
        <v>298</v>
      </c>
      <c r="B2837" s="47">
        <f t="shared" si="5705"/>
        <v>17</v>
      </c>
      <c r="C2837" s="47">
        <f t="shared" si="5706"/>
        <v>27</v>
      </c>
      <c r="E2837" s="47">
        <f t="shared" ref="E2837" si="5816">plan_id</f>
        <v>25</v>
      </c>
      <c r="F2837" s="47">
        <f t="shared" ca="1" si="5798"/>
        <v>2015</v>
      </c>
      <c r="G2837" s="47">
        <f t="shared" ref="G2837" ca="1" si="5817">VLOOKUP(INDIRECT(CHAR(39)&amp;$A2837&amp;CHAR(39)&amp;"!r2c"&amp;$C2837,0),variables,2,0)</f>
        <v>11001</v>
      </c>
      <c r="H2837" s="50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7553000</v>
      </c>
    </row>
    <row r="2838" spans="1:8" x14ac:dyDescent="0.3">
      <c r="A2838" s="47" t="s">
        <v>298</v>
      </c>
      <c r="B2838" s="47">
        <f t="shared" si="5705"/>
        <v>17</v>
      </c>
      <c r="C2838" s="47">
        <f t="shared" si="5706"/>
        <v>28</v>
      </c>
      <c r="E2838" s="47">
        <f t="shared" ref="E2838" si="5818">plan_id</f>
        <v>25</v>
      </c>
      <c r="F2838" s="47">
        <f t="shared" ca="1" si="5798"/>
        <v>2015</v>
      </c>
      <c r="G2838" s="47">
        <f t="shared" ref="G2838" ca="1" si="5819">VLOOKUP(INDIRECT(CHAR(39)&amp;$A2838&amp;CHAR(39)&amp;"!r2c"&amp;$C2838,0),variables,2,0)</f>
        <v>11002</v>
      </c>
      <c r="H2838" s="50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0</v>
      </c>
    </row>
    <row r="2839" spans="1:8" x14ac:dyDescent="0.3">
      <c r="A2839" s="47" t="s">
        <v>298</v>
      </c>
      <c r="B2839" s="47">
        <f t="shared" si="5705"/>
        <v>17</v>
      </c>
      <c r="C2839" s="47">
        <f t="shared" si="5706"/>
        <v>29</v>
      </c>
      <c r="E2839" s="47">
        <f t="shared" ref="E2839" si="5820">plan_id</f>
        <v>25</v>
      </c>
      <c r="F2839" s="47">
        <f t="shared" ca="1" si="5798"/>
        <v>2015</v>
      </c>
      <c r="G2839" s="47">
        <f t="shared" ref="G2839" ca="1" si="5821">VLOOKUP(INDIRECT(CHAR(39)&amp;$A2839&amp;CHAR(39)&amp;"!r2c"&amp;$C2839,0),variables,2,0)</f>
        <v>11003</v>
      </c>
      <c r="H2839" s="50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704095000</v>
      </c>
    </row>
    <row r="2840" spans="1:8" x14ac:dyDescent="0.3">
      <c r="A2840" s="47" t="s">
        <v>298</v>
      </c>
      <c r="B2840" s="47">
        <f t="shared" si="5705"/>
        <v>18</v>
      </c>
      <c r="C2840" s="47">
        <f t="shared" si="5706"/>
        <v>3</v>
      </c>
      <c r="E2840" s="47">
        <f t="shared" ref="E2840" si="5822">plan_id</f>
        <v>25</v>
      </c>
      <c r="F2840" s="47">
        <f t="shared" ca="1" si="5798"/>
        <v>2016</v>
      </c>
      <c r="G2840" s="47">
        <f t="shared" ref="G2840" ca="1" si="5823">VLOOKUP(INDIRECT(CHAR(39)&amp;$A2840&amp;CHAR(39)&amp;"!r2c"&amp;$C2840,0),variables,2,0)</f>
        <v>10982</v>
      </c>
      <c r="H2840" s="50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</row>
    <row r="2841" spans="1:8" x14ac:dyDescent="0.3">
      <c r="A2841" s="47" t="s">
        <v>298</v>
      </c>
      <c r="B2841" s="47">
        <f t="shared" si="5705"/>
        <v>18</v>
      </c>
      <c r="C2841" s="47">
        <f t="shared" si="5706"/>
        <v>4</v>
      </c>
      <c r="E2841" s="47">
        <f t="shared" ref="E2841" si="5824">plan_id</f>
        <v>25</v>
      </c>
      <c r="F2841" s="47">
        <f t="shared" ca="1" si="5798"/>
        <v>2016</v>
      </c>
      <c r="G2841" s="47">
        <f t="shared" ref="G2841" ca="1" si="5825">VLOOKUP(INDIRECT(CHAR(39)&amp;$A2841&amp;CHAR(39)&amp;"!r2c"&amp;$C2841,0),variables,2,0)</f>
        <v>10984</v>
      </c>
      <c r="H2841" s="50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3">
      <c r="A2842" s="47" t="s">
        <v>298</v>
      </c>
      <c r="B2842" s="47">
        <f t="shared" si="5705"/>
        <v>18</v>
      </c>
      <c r="C2842" s="47">
        <f t="shared" si="5706"/>
        <v>5</v>
      </c>
      <c r="E2842" s="47">
        <f t="shared" ref="E2842" si="5826">plan_id</f>
        <v>25</v>
      </c>
      <c r="F2842" s="47">
        <f t="shared" ca="1" si="5798"/>
        <v>2016</v>
      </c>
      <c r="G2842" s="47">
        <f t="shared" ref="G2842" ca="1" si="5827">VLOOKUP(INDIRECT(CHAR(39)&amp;$A2842&amp;CHAR(39)&amp;"!r2c"&amp;$C2842,0),variables,2,0)</f>
        <v>10985</v>
      </c>
      <c r="H2842" s="50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3">
      <c r="A2843" s="47" t="s">
        <v>298</v>
      </c>
      <c r="B2843" s="47">
        <f t="shared" si="5705"/>
        <v>18</v>
      </c>
      <c r="C2843" s="47">
        <f t="shared" si="5706"/>
        <v>6</v>
      </c>
      <c r="E2843" s="47">
        <f t="shared" ref="E2843" si="5828">plan_id</f>
        <v>25</v>
      </c>
      <c r="F2843" s="47">
        <f t="shared" ca="1" si="5798"/>
        <v>2016</v>
      </c>
      <c r="G2843" s="47">
        <f t="shared" ref="G2843" ca="1" si="5829">VLOOKUP(INDIRECT(CHAR(39)&amp;$A2843&amp;CHAR(39)&amp;"!r2c"&amp;$C2843,0),variables,2,0)</f>
        <v>10986</v>
      </c>
      <c r="H2843" s="50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3">
      <c r="A2844" s="47" t="s">
        <v>298</v>
      </c>
      <c r="B2844" s="47">
        <f t="shared" si="5705"/>
        <v>18</v>
      </c>
      <c r="C2844" s="47">
        <f t="shared" si="5706"/>
        <v>7</v>
      </c>
      <c r="E2844" s="47">
        <f t="shared" ref="E2844" si="5830">plan_id</f>
        <v>25</v>
      </c>
      <c r="F2844" s="47">
        <f t="shared" ca="1" si="5798"/>
        <v>2016</v>
      </c>
      <c r="G2844" s="47">
        <f t="shared" ref="G2844" ca="1" si="5831">VLOOKUP(INDIRECT(CHAR(39)&amp;$A2844&amp;CHAR(39)&amp;"!r2c"&amp;$C2844,0),variables,2,0)</f>
        <v>10974</v>
      </c>
      <c r="H2844" s="50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Entry Age</v>
      </c>
    </row>
    <row r="2845" spans="1:8" x14ac:dyDescent="0.3">
      <c r="A2845" s="47" t="s">
        <v>298</v>
      </c>
      <c r="B2845" s="47">
        <f t="shared" si="5705"/>
        <v>18</v>
      </c>
      <c r="C2845" s="47">
        <f t="shared" si="5706"/>
        <v>8</v>
      </c>
      <c r="E2845" s="47">
        <f t="shared" ref="E2845" si="5832">plan_id</f>
        <v>25</v>
      </c>
      <c r="F2845" s="47">
        <f t="shared" ca="1" si="5798"/>
        <v>2016</v>
      </c>
      <c r="G2845" s="47">
        <f t="shared" ref="G2845" ca="1" si="5833">VLOOKUP(INDIRECT(CHAR(39)&amp;$A2845&amp;CHAR(39)&amp;"!r2c"&amp;$C2845,0),variables,2,0)</f>
        <v>10987</v>
      </c>
      <c r="H2845" s="50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3">
      <c r="A2846" s="47" t="s">
        <v>298</v>
      </c>
      <c r="B2846" s="47">
        <f t="shared" si="5705"/>
        <v>18</v>
      </c>
      <c r="C2846" s="47">
        <f t="shared" si="5706"/>
        <v>9</v>
      </c>
      <c r="E2846" s="47">
        <f t="shared" ref="E2846" si="5834">plan_id</f>
        <v>25</v>
      </c>
      <c r="F2846" s="47">
        <f t="shared" ca="1" si="5798"/>
        <v>2016</v>
      </c>
      <c r="G2846" s="47">
        <f t="shared" ref="G2846" ca="1" si="5835">VLOOKUP(INDIRECT(CHAR(39)&amp;$A2846&amp;CHAR(39)&amp;"!r2c"&amp;$C2846,0),variables,2,0)</f>
        <v>10885</v>
      </c>
      <c r="H2846" s="50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566615000</v>
      </c>
    </row>
    <row r="2847" spans="1:8" x14ac:dyDescent="0.3">
      <c r="A2847" s="47" t="s">
        <v>298</v>
      </c>
      <c r="B2847" s="47">
        <f t="shared" ref="B2847:B2910" si="5836">B2820+1</f>
        <v>18</v>
      </c>
      <c r="C2847" s="47">
        <f t="shared" ref="C2847:C2910" si="5837">C2820</f>
        <v>10</v>
      </c>
      <c r="E2847" s="47">
        <f t="shared" ref="E2847" si="5838">plan_id</f>
        <v>25</v>
      </c>
      <c r="F2847" s="47">
        <f t="shared" ca="1" si="5798"/>
        <v>2016</v>
      </c>
      <c r="G2847" s="47">
        <f t="shared" ref="G2847" ca="1" si="5839">VLOOKUP(INDIRECT(CHAR(39)&amp;$A2847&amp;CHAR(39)&amp;"!r2c"&amp;$C2847,0),variables,2,0)</f>
        <v>10886</v>
      </c>
      <c r="H2847" s="50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323946000</v>
      </c>
    </row>
    <row r="2848" spans="1:8" x14ac:dyDescent="0.3">
      <c r="A2848" s="47" t="s">
        <v>298</v>
      </c>
      <c r="B2848" s="47">
        <f t="shared" si="5836"/>
        <v>18</v>
      </c>
      <c r="C2848" s="47">
        <f t="shared" si="5837"/>
        <v>11</v>
      </c>
      <c r="E2848" s="47">
        <f t="shared" ref="E2848" si="5840">plan_id</f>
        <v>25</v>
      </c>
      <c r="F2848" s="47">
        <f t="shared" ca="1" si="5798"/>
        <v>2016</v>
      </c>
      <c r="G2848" s="47">
        <f t="shared" ref="G2848" ca="1" si="5841">VLOOKUP(INDIRECT(CHAR(39)&amp;$A2848&amp;CHAR(39)&amp;"!r2c"&amp;$C2848,0),variables,2,0)</f>
        <v>10887</v>
      </c>
      <c r="H2848" s="50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242669000</v>
      </c>
    </row>
    <row r="2849" spans="1:8" x14ac:dyDescent="0.3">
      <c r="A2849" s="47" t="s">
        <v>298</v>
      </c>
      <c r="B2849" s="47">
        <f t="shared" si="5836"/>
        <v>18</v>
      </c>
      <c r="C2849" s="47">
        <f t="shared" si="5837"/>
        <v>12</v>
      </c>
      <c r="E2849" s="47">
        <f t="shared" ref="E2849" si="5842">plan_id</f>
        <v>25</v>
      </c>
      <c r="F2849" s="47">
        <f t="shared" ca="1" si="5798"/>
        <v>2016</v>
      </c>
      <c r="G2849" s="47">
        <f t="shared" ref="G2849" ca="1" si="5843">VLOOKUP(INDIRECT(CHAR(39)&amp;$A2849&amp;CHAR(39)&amp;"!r2c"&amp;$C2849,0),variables,2,0)</f>
        <v>10883</v>
      </c>
      <c r="H2849" s="50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0.57172153931682002</v>
      </c>
    </row>
    <row r="2850" spans="1:8" x14ac:dyDescent="0.3">
      <c r="A2850" s="47" t="s">
        <v>298</v>
      </c>
      <c r="B2850" s="47">
        <f t="shared" si="5836"/>
        <v>18</v>
      </c>
      <c r="C2850" s="47">
        <f t="shared" si="5837"/>
        <v>13</v>
      </c>
      <c r="E2850" s="47">
        <f t="shared" ref="E2850" si="5844">plan_id</f>
        <v>25</v>
      </c>
      <c r="F2850" s="47">
        <f t="shared" ca="1" si="5798"/>
        <v>2016</v>
      </c>
      <c r="G2850" s="47">
        <f t="shared" ref="G2850" ca="1" si="5845">VLOOKUP(INDIRECT(CHAR(39)&amp;$A2850&amp;CHAR(39)&amp;"!r2c"&amp;$C2850,0),variables,2,0)</f>
        <v>10989</v>
      </c>
      <c r="H2850" s="50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9056662000</v>
      </c>
    </row>
    <row r="2851" spans="1:8" x14ac:dyDescent="0.3">
      <c r="A2851" s="47" t="s">
        <v>298</v>
      </c>
      <c r="B2851" s="47">
        <f t="shared" si="5836"/>
        <v>18</v>
      </c>
      <c r="C2851" s="47">
        <f t="shared" si="5837"/>
        <v>14</v>
      </c>
      <c r="E2851" s="47">
        <f t="shared" ref="E2851" si="5846">plan_id</f>
        <v>25</v>
      </c>
      <c r="F2851" s="47">
        <f t="shared" ca="1" si="5798"/>
        <v>2016</v>
      </c>
      <c r="G2851" s="47">
        <f t="shared" ref="G2851" ca="1" si="5847">VLOOKUP(INDIRECT(CHAR(39)&amp;$A2851&amp;CHAR(39)&amp;"!r2c"&amp;$C2851,0),variables,2,0)</f>
        <v>10990</v>
      </c>
      <c r="H2851" s="50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13633033000</v>
      </c>
    </row>
    <row r="2852" spans="1:8" x14ac:dyDescent="0.3">
      <c r="A2852" s="47" t="s">
        <v>298</v>
      </c>
      <c r="B2852" s="47">
        <f t="shared" si="5836"/>
        <v>18</v>
      </c>
      <c r="C2852" s="47">
        <f t="shared" si="5837"/>
        <v>15</v>
      </c>
      <c r="E2852" s="47">
        <f t="shared" ref="E2852" si="5848">plan_id</f>
        <v>25</v>
      </c>
      <c r="F2852" s="47">
        <f t="shared" ca="1" si="5798"/>
        <v>2016</v>
      </c>
      <c r="G2852" s="47">
        <f t="shared" ref="G2852" ca="1" si="5849">VLOOKUP(INDIRECT(CHAR(39)&amp;$A2852&amp;CHAR(39)&amp;"!r2c"&amp;$C2852,0),variables,2,0)</f>
        <v>10991</v>
      </c>
      <c r="H2852" s="50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4576371000</v>
      </c>
    </row>
    <row r="2853" spans="1:8" x14ac:dyDescent="0.3">
      <c r="A2853" s="47" t="s">
        <v>298</v>
      </c>
      <c r="B2853" s="47">
        <f t="shared" si="5836"/>
        <v>18</v>
      </c>
      <c r="C2853" s="47">
        <f t="shared" si="5837"/>
        <v>16</v>
      </c>
      <c r="E2853" s="47">
        <f t="shared" ref="E2853" si="5850">plan_id</f>
        <v>25</v>
      </c>
      <c r="F2853" s="47">
        <f t="shared" ca="1" si="5798"/>
        <v>2016</v>
      </c>
      <c r="G2853" s="47">
        <f t="shared" ref="G2853" ca="1" si="5851">VLOOKUP(INDIRECT(CHAR(39)&amp;$A2853&amp;CHAR(39)&amp;"!r2c"&amp;$C2853,0),variables,2,0)</f>
        <v>10992</v>
      </c>
      <c r="H2853" s="50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0.66400000000000003</v>
      </c>
    </row>
    <row r="2854" spans="1:8" x14ac:dyDescent="0.3">
      <c r="A2854" s="47" t="s">
        <v>298</v>
      </c>
      <c r="B2854" s="47">
        <f t="shared" si="5836"/>
        <v>18</v>
      </c>
      <c r="C2854" s="47">
        <f t="shared" si="5837"/>
        <v>17</v>
      </c>
      <c r="E2854" s="47">
        <f t="shared" ref="E2854" si="5852">plan_id</f>
        <v>25</v>
      </c>
      <c r="F2854" s="47">
        <f t="shared" ca="1" si="5798"/>
        <v>2016</v>
      </c>
      <c r="G2854" s="47">
        <f t="shared" ref="G2854" ca="1" si="5853">VLOOKUP(INDIRECT(CHAR(39)&amp;$A2854&amp;CHAR(39)&amp;"!r2c"&amp;$C2854,0),variables,2,0)</f>
        <v>10993</v>
      </c>
      <c r="H2854" s="50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1322925000</v>
      </c>
    </row>
    <row r="2855" spans="1:8" x14ac:dyDescent="0.3">
      <c r="A2855" s="47" t="s">
        <v>298</v>
      </c>
      <c r="B2855" s="47">
        <f t="shared" si="5836"/>
        <v>18</v>
      </c>
      <c r="C2855" s="47">
        <f t="shared" si="5837"/>
        <v>18</v>
      </c>
      <c r="E2855" s="47">
        <f t="shared" ref="E2855" si="5854">plan_id</f>
        <v>25</v>
      </c>
      <c r="F2855" s="47">
        <f t="shared" ca="1" si="5798"/>
        <v>2016</v>
      </c>
      <c r="G2855" s="47">
        <f t="shared" ref="G2855" ca="1" si="5855">VLOOKUP(INDIRECT(CHAR(39)&amp;$A2855&amp;CHAR(39)&amp;"!r2c"&amp;$C2855,0),variables,2,0)</f>
        <v>11005</v>
      </c>
      <c r="H2855" s="50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0.42830470359241829</v>
      </c>
    </row>
    <row r="2856" spans="1:8" x14ac:dyDescent="0.3">
      <c r="A2856" s="47" t="s">
        <v>298</v>
      </c>
      <c r="B2856" s="47">
        <f t="shared" si="5836"/>
        <v>18</v>
      </c>
      <c r="C2856" s="47">
        <f t="shared" si="5837"/>
        <v>19</v>
      </c>
      <c r="E2856" s="47">
        <f t="shared" ref="E2856" si="5856">plan_id</f>
        <v>25</v>
      </c>
      <c r="F2856" s="47">
        <f t="shared" ca="1" si="5798"/>
        <v>2016</v>
      </c>
      <c r="G2856" s="47">
        <f t="shared" ref="G2856" ca="1" si="5857">VLOOKUP(INDIRECT(CHAR(39)&amp;$A2856&amp;CHAR(39)&amp;"!r2c"&amp;$C2856,0),variables,2,0)</f>
        <v>10988</v>
      </c>
      <c r="H2856" s="50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3">
      <c r="A2857" s="47" t="s">
        <v>298</v>
      </c>
      <c r="B2857" s="47">
        <f t="shared" si="5836"/>
        <v>18</v>
      </c>
      <c r="C2857" s="47">
        <f t="shared" si="5837"/>
        <v>20</v>
      </c>
      <c r="E2857" s="47">
        <f t="shared" ref="E2857" si="5858">plan_id</f>
        <v>25</v>
      </c>
      <c r="F2857" s="47">
        <f t="shared" ca="1" si="5798"/>
        <v>2016</v>
      </c>
      <c r="G2857" s="47">
        <f t="shared" ref="G2857" ca="1" si="5859">VLOOKUP(INDIRECT(CHAR(39)&amp;$A2857&amp;CHAR(39)&amp;"!r2c"&amp;$C2857,0),variables,2,0)</f>
        <v>10996</v>
      </c>
      <c r="H2857" s="50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8227687000</v>
      </c>
    </row>
    <row r="2858" spans="1:8" x14ac:dyDescent="0.3">
      <c r="A2858" s="47" t="s">
        <v>298</v>
      </c>
      <c r="B2858" s="47">
        <f t="shared" si="5836"/>
        <v>18</v>
      </c>
      <c r="C2858" s="47">
        <f t="shared" si="5837"/>
        <v>21</v>
      </c>
      <c r="E2858" s="47">
        <f t="shared" ref="E2858" si="5860">plan_id</f>
        <v>25</v>
      </c>
      <c r="F2858" s="47">
        <f t="shared" ca="1" si="5798"/>
        <v>2016</v>
      </c>
      <c r="G2858" s="47">
        <f t="shared" ref="G2858" ca="1" si="5861">VLOOKUP(INDIRECT(CHAR(39)&amp;$A2858&amp;CHAR(39)&amp;"!r2c"&amp;$C2858,0),variables,2,0)</f>
        <v>10997</v>
      </c>
      <c r="H2858" s="50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0.60351111891242393</v>
      </c>
    </row>
    <row r="2859" spans="1:8" x14ac:dyDescent="0.3">
      <c r="A2859" s="47" t="s">
        <v>298</v>
      </c>
      <c r="B2859" s="47">
        <f t="shared" si="5836"/>
        <v>18</v>
      </c>
      <c r="C2859" s="47">
        <f t="shared" si="5837"/>
        <v>22</v>
      </c>
      <c r="E2859" s="47">
        <f t="shared" ref="E2859" si="5862">plan_id</f>
        <v>25</v>
      </c>
      <c r="F2859" s="47">
        <f t="shared" ca="1" si="5798"/>
        <v>2016</v>
      </c>
      <c r="G2859" s="47">
        <f t="shared" ref="G2859" ca="1" si="5863">VLOOKUP(INDIRECT(CHAR(39)&amp;$A2859&amp;CHAR(39)&amp;"!r2c"&amp;$C2859,0),variables,2,0)</f>
        <v>10980</v>
      </c>
      <c r="H2859" s="50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3">
      <c r="A2860" s="47" t="s">
        <v>298</v>
      </c>
      <c r="B2860" s="47">
        <f t="shared" si="5836"/>
        <v>18</v>
      </c>
      <c r="C2860" s="47">
        <f t="shared" si="5837"/>
        <v>23</v>
      </c>
      <c r="E2860" s="47">
        <f t="shared" ref="E2860" si="5864">plan_id</f>
        <v>25</v>
      </c>
      <c r="F2860" s="47">
        <f t="shared" ca="1" si="5798"/>
        <v>2016</v>
      </c>
      <c r="G2860" s="47">
        <f t="shared" ref="G2860" ca="1" si="5865">VLOOKUP(INDIRECT(CHAR(39)&amp;$A2860&amp;CHAR(39)&amp;"!r2c"&amp;$C2860,0),variables,2,0)</f>
        <v>10981</v>
      </c>
      <c r="H2860" s="50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-6.7999999999999996E-3</v>
      </c>
    </row>
    <row r="2861" spans="1:8" x14ac:dyDescent="0.3">
      <c r="A2861" s="47" t="s">
        <v>298</v>
      </c>
      <c r="B2861" s="47">
        <f t="shared" si="5836"/>
        <v>18</v>
      </c>
      <c r="C2861" s="47">
        <f t="shared" si="5837"/>
        <v>24</v>
      </c>
      <c r="E2861" s="47">
        <f t="shared" ref="E2861" si="5866">plan_id</f>
        <v>25</v>
      </c>
      <c r="F2861" s="47">
        <f t="shared" ca="1" si="5798"/>
        <v>2016</v>
      </c>
      <c r="G2861" s="47">
        <f t="shared" ref="G2861" ca="1" si="5867">VLOOKUP(INDIRECT(CHAR(39)&amp;$A2861&amp;CHAR(39)&amp;"!r2c"&amp;$C2861,0),variables,2,0)</f>
        <v>10998</v>
      </c>
      <c r="H2861" s="50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0</v>
      </c>
    </row>
    <row r="2862" spans="1:8" x14ac:dyDescent="0.3">
      <c r="A2862" s="47" t="s">
        <v>298</v>
      </c>
      <c r="B2862" s="47">
        <f t="shared" si="5836"/>
        <v>18</v>
      </c>
      <c r="C2862" s="47">
        <f t="shared" si="5837"/>
        <v>25</v>
      </c>
      <c r="E2862" s="47">
        <f t="shared" ref="E2862" si="5868">plan_id</f>
        <v>25</v>
      </c>
      <c r="F2862" s="47">
        <f t="shared" ca="1" si="5798"/>
        <v>2016</v>
      </c>
      <c r="G2862" s="47">
        <f t="shared" ref="G2862" ca="1" si="5869">VLOOKUP(INDIRECT(CHAR(39)&amp;$A2862&amp;CHAR(39)&amp;"!r2c"&amp;$C2862,0),variables,2,0)</f>
        <v>10999</v>
      </c>
      <c r="H2862" s="50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732141000</v>
      </c>
    </row>
    <row r="2863" spans="1:8" x14ac:dyDescent="0.3">
      <c r="A2863" s="47" t="s">
        <v>298</v>
      </c>
      <c r="B2863" s="47">
        <f t="shared" si="5836"/>
        <v>18</v>
      </c>
      <c r="C2863" s="47">
        <f t="shared" si="5837"/>
        <v>26</v>
      </c>
      <c r="E2863" s="47">
        <f t="shared" ref="E2863" si="5870">plan_id</f>
        <v>25</v>
      </c>
      <c r="F2863" s="47">
        <f t="shared" ca="1" si="5798"/>
        <v>2016</v>
      </c>
      <c r="G2863" s="47">
        <f t="shared" ref="G2863" ca="1" si="5871">VLOOKUP(INDIRECT(CHAR(39)&amp;$A2863&amp;CHAR(39)&amp;"!r2c"&amp;$C2863,0),variables,2,0)</f>
        <v>11000</v>
      </c>
      <c r="H2863" s="50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10034000</v>
      </c>
    </row>
    <row r="2864" spans="1:8" x14ac:dyDescent="0.3">
      <c r="A2864" s="47" t="s">
        <v>298</v>
      </c>
      <c r="B2864" s="47">
        <f t="shared" si="5836"/>
        <v>18</v>
      </c>
      <c r="C2864" s="47">
        <f t="shared" si="5837"/>
        <v>27</v>
      </c>
      <c r="E2864" s="47">
        <f t="shared" ref="E2864" si="5872">plan_id</f>
        <v>25</v>
      </c>
      <c r="F2864" s="47">
        <f t="shared" ca="1" si="5798"/>
        <v>2016</v>
      </c>
      <c r="G2864" s="47">
        <f t="shared" ref="G2864" ca="1" si="5873">VLOOKUP(INDIRECT(CHAR(39)&amp;$A2864&amp;CHAR(39)&amp;"!r2c"&amp;$C2864,0),variables,2,0)</f>
        <v>11001</v>
      </c>
      <c r="H2864" s="50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7243000</v>
      </c>
    </row>
    <row r="2865" spans="1:8" x14ac:dyDescent="0.3">
      <c r="A2865" s="47" t="s">
        <v>298</v>
      </c>
      <c r="B2865" s="47">
        <f t="shared" si="5836"/>
        <v>18</v>
      </c>
      <c r="C2865" s="47">
        <f t="shared" si="5837"/>
        <v>28</v>
      </c>
      <c r="E2865" s="47">
        <f t="shared" ref="E2865" si="5874">plan_id</f>
        <v>25</v>
      </c>
      <c r="F2865" s="47">
        <f t="shared" ca="1" si="5798"/>
        <v>2016</v>
      </c>
      <c r="G2865" s="47">
        <f t="shared" ref="G2865" ca="1" si="5875">VLOOKUP(INDIRECT(CHAR(39)&amp;$A2865&amp;CHAR(39)&amp;"!r2c"&amp;$C2865,0),variables,2,0)</f>
        <v>11002</v>
      </c>
      <c r="H2865" s="50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0</v>
      </c>
    </row>
    <row r="2866" spans="1:8" x14ac:dyDescent="0.3">
      <c r="A2866" s="47" t="s">
        <v>298</v>
      </c>
      <c r="B2866" s="47">
        <f t="shared" si="5836"/>
        <v>18</v>
      </c>
      <c r="C2866" s="47">
        <f t="shared" si="5837"/>
        <v>29</v>
      </c>
      <c r="E2866" s="47">
        <f t="shared" ref="E2866" si="5876">plan_id</f>
        <v>25</v>
      </c>
      <c r="F2866" s="47">
        <f t="shared" ca="1" si="5798"/>
        <v>2016</v>
      </c>
      <c r="G2866" s="47">
        <f t="shared" ref="G2866" ca="1" si="5877">VLOOKUP(INDIRECT(CHAR(39)&amp;$A2866&amp;CHAR(39)&amp;"!r2c"&amp;$C2866,0),variables,2,0)</f>
        <v>11003</v>
      </c>
      <c r="H2866" s="50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749418000</v>
      </c>
    </row>
    <row r="2867" spans="1:8" x14ac:dyDescent="0.3">
      <c r="A2867" s="47" t="s">
        <v>298</v>
      </c>
      <c r="B2867" s="47">
        <f t="shared" si="5836"/>
        <v>19</v>
      </c>
      <c r="C2867" s="47">
        <f t="shared" si="5837"/>
        <v>3</v>
      </c>
      <c r="E2867" s="47">
        <f t="shared" ref="E2867" si="5878">plan_id</f>
        <v>25</v>
      </c>
      <c r="F2867" s="47">
        <f t="shared" ca="1" si="5798"/>
        <v>2017</v>
      </c>
      <c r="G2867" s="47">
        <f t="shared" ref="G2867" ca="1" si="5879">VLOOKUP(INDIRECT(CHAR(39)&amp;$A2867&amp;CHAR(39)&amp;"!r2c"&amp;$C2867,0),variables,2,0)</f>
        <v>10982</v>
      </c>
      <c r="H2867" s="50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</row>
    <row r="2868" spans="1:8" x14ac:dyDescent="0.3">
      <c r="A2868" s="47" t="s">
        <v>298</v>
      </c>
      <c r="B2868" s="47">
        <f t="shared" si="5836"/>
        <v>19</v>
      </c>
      <c r="C2868" s="47">
        <f t="shared" si="5837"/>
        <v>4</v>
      </c>
      <c r="E2868" s="47">
        <f t="shared" ref="E2868" si="5880">plan_id</f>
        <v>25</v>
      </c>
      <c r="F2868" s="47">
        <f t="shared" ca="1" si="5798"/>
        <v>2017</v>
      </c>
      <c r="G2868" s="47">
        <f t="shared" ref="G2868" ca="1" si="5881">VLOOKUP(INDIRECT(CHAR(39)&amp;$A2868&amp;CHAR(39)&amp;"!r2c"&amp;$C2868,0),variables,2,0)</f>
        <v>10984</v>
      </c>
      <c r="H2868" s="50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3">
      <c r="A2869" s="47" t="s">
        <v>298</v>
      </c>
      <c r="B2869" s="47">
        <f t="shared" si="5836"/>
        <v>19</v>
      </c>
      <c r="C2869" s="47">
        <f t="shared" si="5837"/>
        <v>5</v>
      </c>
      <c r="E2869" s="47">
        <f t="shared" ref="E2869" si="5882">plan_id</f>
        <v>25</v>
      </c>
      <c r="F2869" s="47">
        <f t="shared" ca="1" si="5798"/>
        <v>2017</v>
      </c>
      <c r="G2869" s="47">
        <f t="shared" ref="G2869" ca="1" si="5883">VLOOKUP(INDIRECT(CHAR(39)&amp;$A2869&amp;CHAR(39)&amp;"!r2c"&amp;$C2869,0),variables,2,0)</f>
        <v>10985</v>
      </c>
      <c r="H2869" s="50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3">
      <c r="A2870" s="47" t="s">
        <v>298</v>
      </c>
      <c r="B2870" s="47">
        <f t="shared" si="5836"/>
        <v>19</v>
      </c>
      <c r="C2870" s="47">
        <f t="shared" si="5837"/>
        <v>6</v>
      </c>
      <c r="E2870" s="47">
        <f t="shared" ref="E2870" si="5884">plan_id</f>
        <v>25</v>
      </c>
      <c r="F2870" s="47">
        <f t="shared" ca="1" si="5798"/>
        <v>2017</v>
      </c>
      <c r="G2870" s="47">
        <f t="shared" ref="G2870" ca="1" si="5885">VLOOKUP(INDIRECT(CHAR(39)&amp;$A2870&amp;CHAR(39)&amp;"!r2c"&amp;$C2870,0),variables,2,0)</f>
        <v>10986</v>
      </c>
      <c r="H2870" s="50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3">
      <c r="A2871" s="47" t="s">
        <v>298</v>
      </c>
      <c r="B2871" s="47">
        <f t="shared" si="5836"/>
        <v>19</v>
      </c>
      <c r="C2871" s="47">
        <f t="shared" si="5837"/>
        <v>7</v>
      </c>
      <c r="E2871" s="47">
        <f t="shared" ref="E2871" si="5886">plan_id</f>
        <v>25</v>
      </c>
      <c r="F2871" s="47">
        <f t="shared" ca="1" si="5798"/>
        <v>2017</v>
      </c>
      <c r="G2871" s="47">
        <f t="shared" ref="G2871" ca="1" si="5887">VLOOKUP(INDIRECT(CHAR(39)&amp;$A2871&amp;CHAR(39)&amp;"!r2c"&amp;$C2871,0),variables,2,0)</f>
        <v>10974</v>
      </c>
      <c r="H2871" s="50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Entry Age</v>
      </c>
    </row>
    <row r="2872" spans="1:8" x14ac:dyDescent="0.3">
      <c r="A2872" s="47" t="s">
        <v>298</v>
      </c>
      <c r="B2872" s="47">
        <f t="shared" si="5836"/>
        <v>19</v>
      </c>
      <c r="C2872" s="47">
        <f t="shared" si="5837"/>
        <v>8</v>
      </c>
      <c r="E2872" s="47">
        <f t="shared" ref="E2872" si="5888">plan_id</f>
        <v>25</v>
      </c>
      <c r="F2872" s="47">
        <f t="shared" ca="1" si="5798"/>
        <v>2017</v>
      </c>
      <c r="G2872" s="47">
        <f t="shared" ref="G2872" ca="1" si="5889">VLOOKUP(INDIRECT(CHAR(39)&amp;$A2872&amp;CHAR(39)&amp;"!r2c"&amp;$C2872,0),variables,2,0)</f>
        <v>10987</v>
      </c>
      <c r="H2872" s="50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3">
      <c r="A2873" s="47" t="s">
        <v>298</v>
      </c>
      <c r="B2873" s="47">
        <f t="shared" si="5836"/>
        <v>19</v>
      </c>
      <c r="C2873" s="47">
        <f t="shared" si="5837"/>
        <v>9</v>
      </c>
      <c r="E2873" s="47">
        <f t="shared" ref="E2873" si="5890">plan_id</f>
        <v>25</v>
      </c>
      <c r="F2873" s="47">
        <f t="shared" ca="1" si="5798"/>
        <v>2017</v>
      </c>
      <c r="G2873" s="47">
        <f t="shared" ref="G2873" ca="1" si="5891">VLOOKUP(INDIRECT(CHAR(39)&amp;$A2873&amp;CHAR(39)&amp;"!r2c"&amp;$C2873,0),variables,2,0)</f>
        <v>10885</v>
      </c>
      <c r="H2873" s="50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368766000</v>
      </c>
    </row>
    <row r="2874" spans="1:8" x14ac:dyDescent="0.3">
      <c r="A2874" s="47" t="s">
        <v>298</v>
      </c>
      <c r="B2874" s="47">
        <f t="shared" si="5836"/>
        <v>19</v>
      </c>
      <c r="C2874" s="47">
        <f t="shared" si="5837"/>
        <v>10</v>
      </c>
      <c r="E2874" s="47">
        <f t="shared" ref="E2874" si="5892">plan_id</f>
        <v>25</v>
      </c>
      <c r="F2874" s="47">
        <f t="shared" ca="1" si="5798"/>
        <v>2017</v>
      </c>
      <c r="G2874" s="47">
        <f t="shared" ref="G2874" ca="1" si="5893">VLOOKUP(INDIRECT(CHAR(39)&amp;$A2874&amp;CHAR(39)&amp;"!r2c"&amp;$C2874,0),variables,2,0)</f>
        <v>10886</v>
      </c>
      <c r="H2874" s="50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362764000</v>
      </c>
    </row>
    <row r="2875" spans="1:8" x14ac:dyDescent="0.3">
      <c r="A2875" s="47" t="s">
        <v>298</v>
      </c>
      <c r="B2875" s="47">
        <f t="shared" si="5836"/>
        <v>19</v>
      </c>
      <c r="C2875" s="47">
        <f t="shared" si="5837"/>
        <v>11</v>
      </c>
      <c r="E2875" s="47">
        <f t="shared" ref="E2875" si="5894">plan_id</f>
        <v>25</v>
      </c>
      <c r="F2875" s="47">
        <f t="shared" ca="1" si="5798"/>
        <v>2017</v>
      </c>
      <c r="G2875" s="47">
        <f t="shared" ref="G2875" ca="1" si="5895">VLOOKUP(INDIRECT(CHAR(39)&amp;$A2875&amp;CHAR(39)&amp;"!r2c"&amp;$C2875,0),variables,2,0)</f>
        <v>10887</v>
      </c>
      <c r="H2875" s="50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6002000</v>
      </c>
    </row>
    <row r="2876" spans="1:8" x14ac:dyDescent="0.3">
      <c r="A2876" s="47" t="s">
        <v>298</v>
      </c>
      <c r="B2876" s="47">
        <f t="shared" si="5836"/>
        <v>19</v>
      </c>
      <c r="C2876" s="47">
        <f t="shared" si="5837"/>
        <v>12</v>
      </c>
      <c r="E2876" s="47">
        <f t="shared" ref="E2876" si="5896">plan_id</f>
        <v>25</v>
      </c>
      <c r="F2876" s="47">
        <f t="shared" ca="1" si="5798"/>
        <v>2017</v>
      </c>
      <c r="G2876" s="47">
        <f t="shared" ref="G2876" ca="1" si="5897">VLOOKUP(INDIRECT(CHAR(39)&amp;$A2876&amp;CHAR(39)&amp;"!r2c"&amp;$C2876,0),variables,2,0)</f>
        <v>10883</v>
      </c>
      <c r="H2876" s="50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0.98372409603922273</v>
      </c>
    </row>
    <row r="2877" spans="1:8" x14ac:dyDescent="0.3">
      <c r="A2877" s="47" t="s">
        <v>298</v>
      </c>
      <c r="B2877" s="47">
        <f t="shared" si="5836"/>
        <v>19</v>
      </c>
      <c r="C2877" s="47">
        <f t="shared" si="5837"/>
        <v>13</v>
      </c>
      <c r="E2877" s="47">
        <f t="shared" ref="E2877" si="5898">plan_id</f>
        <v>25</v>
      </c>
      <c r="F2877" s="47">
        <f t="shared" ca="1" si="5798"/>
        <v>2017</v>
      </c>
      <c r="G2877" s="47">
        <f t="shared" ref="G2877" ca="1" si="5899">VLOOKUP(INDIRECT(CHAR(39)&amp;$A2877&amp;CHAR(39)&amp;"!r2c"&amp;$C2877,0),variables,2,0)</f>
        <v>10989</v>
      </c>
      <c r="H2877" s="50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9229703000</v>
      </c>
    </row>
    <row r="2878" spans="1:8" x14ac:dyDescent="0.3">
      <c r="A2878" s="47" t="s">
        <v>298</v>
      </c>
      <c r="B2878" s="47">
        <f t="shared" si="5836"/>
        <v>19</v>
      </c>
      <c r="C2878" s="47">
        <f t="shared" si="5837"/>
        <v>14</v>
      </c>
      <c r="E2878" s="47">
        <f t="shared" ref="E2878" si="5900">plan_id</f>
        <v>25</v>
      </c>
      <c r="F2878" s="47">
        <f t="shared" ca="1" si="5798"/>
        <v>2017</v>
      </c>
      <c r="G2878" s="47">
        <f t="shared" ref="G2878" ca="1" si="5901">VLOOKUP(INDIRECT(CHAR(39)&amp;$A2878&amp;CHAR(39)&amp;"!r2c"&amp;$C2878,0),variables,2,0)</f>
        <v>10990</v>
      </c>
      <c r="H2878" s="50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13832130000</v>
      </c>
    </row>
    <row r="2879" spans="1:8" x14ac:dyDescent="0.3">
      <c r="A2879" s="47" t="s">
        <v>298</v>
      </c>
      <c r="B2879" s="47">
        <f t="shared" si="5836"/>
        <v>19</v>
      </c>
      <c r="C2879" s="47">
        <f t="shared" si="5837"/>
        <v>15</v>
      </c>
      <c r="E2879" s="47">
        <f t="shared" ref="E2879" si="5902">plan_id</f>
        <v>25</v>
      </c>
      <c r="F2879" s="47">
        <f t="shared" ca="1" si="5798"/>
        <v>2017</v>
      </c>
      <c r="G2879" s="47">
        <f t="shared" ref="G2879" ca="1" si="5903">VLOOKUP(INDIRECT(CHAR(39)&amp;$A2879&amp;CHAR(39)&amp;"!r2c"&amp;$C2879,0),variables,2,0)</f>
        <v>10991</v>
      </c>
      <c r="H2879" s="50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4602427000</v>
      </c>
    </row>
    <row r="2880" spans="1:8" x14ac:dyDescent="0.3">
      <c r="A2880" s="47" t="s">
        <v>298</v>
      </c>
      <c r="B2880" s="47">
        <f t="shared" si="5836"/>
        <v>19</v>
      </c>
      <c r="C2880" s="47">
        <f t="shared" si="5837"/>
        <v>16</v>
      </c>
      <c r="E2880" s="47">
        <f t="shared" ref="E2880" si="5904">plan_id</f>
        <v>25</v>
      </c>
      <c r="F2880" s="47">
        <f t="shared" ca="1" si="5798"/>
        <v>2017</v>
      </c>
      <c r="G2880" s="47">
        <f t="shared" ref="G2880" ca="1" si="5905">VLOOKUP(INDIRECT(CHAR(39)&amp;$A2880&amp;CHAR(39)&amp;"!r2c"&amp;$C2880,0),variables,2,0)</f>
        <v>10992</v>
      </c>
      <c r="H2880" s="50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0.66700000000000004</v>
      </c>
    </row>
    <row r="2881" spans="1:8" x14ac:dyDescent="0.3">
      <c r="A2881" s="47" t="s">
        <v>298</v>
      </c>
      <c r="B2881" s="47">
        <f t="shared" si="5836"/>
        <v>19</v>
      </c>
      <c r="C2881" s="47">
        <f t="shared" si="5837"/>
        <v>17</v>
      </c>
      <c r="E2881" s="47">
        <f t="shared" ref="E2881" si="5906">plan_id</f>
        <v>25</v>
      </c>
      <c r="F2881" s="47">
        <f t="shared" ca="1" si="5798"/>
        <v>2017</v>
      </c>
      <c r="G2881" s="47">
        <f t="shared" ref="G2881" ca="1" si="5907">VLOOKUP(INDIRECT(CHAR(39)&amp;$A2881&amp;CHAR(39)&amp;"!r2c"&amp;$C2881,0),variables,2,0)</f>
        <v>10993</v>
      </c>
      <c r="H2881" s="50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1247884000</v>
      </c>
    </row>
    <row r="2882" spans="1:8" x14ac:dyDescent="0.3">
      <c r="A2882" s="47" t="s">
        <v>298</v>
      </c>
      <c r="B2882" s="47">
        <f t="shared" si="5836"/>
        <v>19</v>
      </c>
      <c r="C2882" s="47">
        <f t="shared" si="5837"/>
        <v>18</v>
      </c>
      <c r="E2882" s="47">
        <f t="shared" ref="E2882" si="5908">plan_id</f>
        <v>25</v>
      </c>
      <c r="F2882" s="47">
        <f t="shared" ca="1" si="5798"/>
        <v>2017</v>
      </c>
      <c r="G2882" s="47">
        <f t="shared" ref="G2882" ca="1" si="5909">VLOOKUP(INDIRECT(CHAR(39)&amp;$A2882&amp;CHAR(39)&amp;"!r2c"&amp;$C2882,0),variables,2,0)</f>
        <v>11005</v>
      </c>
      <c r="H2882" s="50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0.29551304448169863</v>
      </c>
    </row>
    <row r="2883" spans="1:8" x14ac:dyDescent="0.3">
      <c r="A2883" s="47" t="s">
        <v>298</v>
      </c>
      <c r="B2883" s="47">
        <f t="shared" si="5836"/>
        <v>19</v>
      </c>
      <c r="C2883" s="47">
        <f t="shared" si="5837"/>
        <v>19</v>
      </c>
      <c r="E2883" s="47">
        <f t="shared" ref="E2883" si="5910">plan_id</f>
        <v>25</v>
      </c>
      <c r="F2883" s="47">
        <f t="shared" ca="1" si="5798"/>
        <v>2017</v>
      </c>
      <c r="G2883" s="47">
        <f t="shared" ref="G2883" ca="1" si="5911">VLOOKUP(INDIRECT(CHAR(39)&amp;$A2883&amp;CHAR(39)&amp;"!r2c"&amp;$C2883,0),variables,2,0)</f>
        <v>10988</v>
      </c>
      <c r="H2883" s="50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3">
      <c r="A2884" s="47" t="s">
        <v>298</v>
      </c>
      <c r="B2884" s="47">
        <f t="shared" si="5836"/>
        <v>19</v>
      </c>
      <c r="C2884" s="47">
        <f t="shared" si="5837"/>
        <v>20</v>
      </c>
      <c r="E2884" s="47">
        <f t="shared" ref="E2884" si="5912">plan_id</f>
        <v>25</v>
      </c>
      <c r="F2884" s="47">
        <f t="shared" ca="1" si="5798"/>
        <v>2017</v>
      </c>
      <c r="G2884" s="47">
        <f t="shared" ref="G2884" ca="1" si="5913">VLOOKUP(INDIRECT(CHAR(39)&amp;$A2884&amp;CHAR(39)&amp;"!r2c"&amp;$C2884,0),variables,2,0)</f>
        <v>10996</v>
      </c>
      <c r="H2884" s="50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8943127000</v>
      </c>
    </row>
    <row r="2885" spans="1:8" x14ac:dyDescent="0.3">
      <c r="A2885" s="47" t="s">
        <v>298</v>
      </c>
      <c r="B2885" s="47">
        <f t="shared" si="5836"/>
        <v>19</v>
      </c>
      <c r="C2885" s="47">
        <f t="shared" si="5837"/>
        <v>21</v>
      </c>
      <c r="E2885" s="47">
        <f t="shared" ref="E2885" si="5914">plan_id</f>
        <v>25</v>
      </c>
      <c r="F2885" s="47">
        <f t="shared" ca="1" si="5798"/>
        <v>2017</v>
      </c>
      <c r="G2885" s="47">
        <f t="shared" ref="G2885" ca="1" si="5915">VLOOKUP(INDIRECT(CHAR(39)&amp;$A2885&amp;CHAR(39)&amp;"!r2c"&amp;$C2885,0),variables,2,0)</f>
        <v>10997</v>
      </c>
      <c r="H2885" s="50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0.64654735026348076</v>
      </c>
    </row>
    <row r="2886" spans="1:8" x14ac:dyDescent="0.3">
      <c r="A2886" s="47" t="s">
        <v>298</v>
      </c>
      <c r="B2886" s="47">
        <f t="shared" si="5836"/>
        <v>19</v>
      </c>
      <c r="C2886" s="47">
        <f t="shared" si="5837"/>
        <v>22</v>
      </c>
      <c r="E2886" s="47">
        <f t="shared" ref="E2886" si="5916">plan_id</f>
        <v>25</v>
      </c>
      <c r="F2886" s="47">
        <f t="shared" ca="1" si="5798"/>
        <v>2017</v>
      </c>
      <c r="G2886" s="47">
        <f t="shared" ref="G2886" ca="1" si="5917">VLOOKUP(INDIRECT(CHAR(39)&amp;$A2886&amp;CHAR(39)&amp;"!r2c"&amp;$C2886,0),variables,2,0)</f>
        <v>10980</v>
      </c>
      <c r="H2886" s="50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3">
      <c r="A2887" s="47" t="s">
        <v>298</v>
      </c>
      <c r="B2887" s="47">
        <f t="shared" si="5836"/>
        <v>19</v>
      </c>
      <c r="C2887" s="47">
        <f t="shared" si="5837"/>
        <v>23</v>
      </c>
      <c r="E2887" s="47">
        <f t="shared" ref="E2887" si="5918">plan_id</f>
        <v>25</v>
      </c>
      <c r="F2887" s="47">
        <f t="shared" ca="1" si="5798"/>
        <v>2017</v>
      </c>
      <c r="G2887" s="47">
        <f t="shared" ref="G2887" ca="1" si="5919">VLOOKUP(INDIRECT(CHAR(39)&amp;$A2887&amp;CHAR(39)&amp;"!r2c"&amp;$C2887,0),variables,2,0)</f>
        <v>10981</v>
      </c>
      <c r="H2887" s="50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0.12690000000000001</v>
      </c>
    </row>
    <row r="2888" spans="1:8" x14ac:dyDescent="0.3">
      <c r="A2888" s="47" t="s">
        <v>298</v>
      </c>
      <c r="B2888" s="47">
        <f t="shared" si="5836"/>
        <v>19</v>
      </c>
      <c r="C2888" s="47">
        <f t="shared" si="5837"/>
        <v>24</v>
      </c>
      <c r="E2888" s="47">
        <f t="shared" ref="E2888" si="5920">plan_id</f>
        <v>25</v>
      </c>
      <c r="F2888" s="47">
        <f t="shared" ca="1" si="5798"/>
        <v>2017</v>
      </c>
      <c r="G2888" s="47">
        <f t="shared" ref="G2888" ca="1" si="5921">VLOOKUP(INDIRECT(CHAR(39)&amp;$A2888&amp;CHAR(39)&amp;"!r2c"&amp;$C2888,0),variables,2,0)</f>
        <v>10998</v>
      </c>
      <c r="H2888" s="50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0</v>
      </c>
    </row>
    <row r="2889" spans="1:8" x14ac:dyDescent="0.3">
      <c r="A2889" s="47" t="s">
        <v>298</v>
      </c>
      <c r="B2889" s="47">
        <f t="shared" si="5836"/>
        <v>19</v>
      </c>
      <c r="C2889" s="47">
        <f t="shared" si="5837"/>
        <v>25</v>
      </c>
      <c r="E2889" s="47">
        <f t="shared" ref="E2889" si="5922">plan_id</f>
        <v>25</v>
      </c>
      <c r="F2889" s="47">
        <f t="shared" ca="1" si="5798"/>
        <v>2017</v>
      </c>
      <c r="G2889" s="47">
        <f t="shared" ref="G2889" ca="1" si="5923">VLOOKUP(INDIRECT(CHAR(39)&amp;$A2889&amp;CHAR(39)&amp;"!r2c"&amp;$C2889,0),variables,2,0)</f>
        <v>10999</v>
      </c>
      <c r="H2889" s="50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766766000</v>
      </c>
    </row>
    <row r="2890" spans="1:8" x14ac:dyDescent="0.3">
      <c r="A2890" s="47" t="s">
        <v>298</v>
      </c>
      <c r="B2890" s="47">
        <f t="shared" si="5836"/>
        <v>19</v>
      </c>
      <c r="C2890" s="47">
        <f t="shared" si="5837"/>
        <v>26</v>
      </c>
      <c r="E2890" s="47">
        <f t="shared" ref="E2890" si="5924">plan_id</f>
        <v>25</v>
      </c>
      <c r="F2890" s="47">
        <f t="shared" ca="1" si="5798"/>
        <v>2017</v>
      </c>
      <c r="G2890" s="47">
        <f t="shared" ref="G2890" ca="1" si="5925">VLOOKUP(INDIRECT(CHAR(39)&amp;$A2890&amp;CHAR(39)&amp;"!r2c"&amp;$C2890,0),variables,2,0)</f>
        <v>11000</v>
      </c>
      <c r="H2890" s="50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10421000</v>
      </c>
    </row>
    <row r="2891" spans="1:8" x14ac:dyDescent="0.3">
      <c r="A2891" s="47" t="s">
        <v>298</v>
      </c>
      <c r="B2891" s="47">
        <f t="shared" si="5836"/>
        <v>19</v>
      </c>
      <c r="C2891" s="47">
        <f t="shared" si="5837"/>
        <v>27</v>
      </c>
      <c r="E2891" s="47">
        <f t="shared" ref="E2891" si="5926">plan_id</f>
        <v>25</v>
      </c>
      <c r="F2891" s="47">
        <f t="shared" ca="1" si="5798"/>
        <v>2017</v>
      </c>
      <c r="G2891" s="47">
        <f t="shared" ref="G2891" ca="1" si="5927">VLOOKUP(INDIRECT(CHAR(39)&amp;$A2891&amp;CHAR(39)&amp;"!r2c"&amp;$C2891,0),variables,2,0)</f>
        <v>11001</v>
      </c>
      <c r="H2891" s="50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7526000</v>
      </c>
    </row>
    <row r="2892" spans="1:8" x14ac:dyDescent="0.3">
      <c r="A2892" s="47" t="s">
        <v>298</v>
      </c>
      <c r="B2892" s="47">
        <f t="shared" si="5836"/>
        <v>19</v>
      </c>
      <c r="C2892" s="47">
        <f t="shared" si="5837"/>
        <v>28</v>
      </c>
      <c r="E2892" s="47">
        <f t="shared" ref="E2892" si="5928">plan_id</f>
        <v>25</v>
      </c>
      <c r="F2892" s="47">
        <f t="shared" ref="F2892:F2955" ca="1" si="5929">INDIRECT(CHAR(39)&amp;$A2892&amp;CHAR(39)&amp;"!r"&amp;$B2892&amp;"c2",0)</f>
        <v>2017</v>
      </c>
      <c r="G2892" s="47">
        <f t="shared" ref="G2892" ca="1" si="5930">VLOOKUP(INDIRECT(CHAR(39)&amp;$A2892&amp;CHAR(39)&amp;"!r2c"&amp;$C2892,0),variables,2,0)</f>
        <v>11002</v>
      </c>
      <c r="H2892" s="50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0</v>
      </c>
    </row>
    <row r="2893" spans="1:8" x14ac:dyDescent="0.3">
      <c r="A2893" s="47" t="s">
        <v>298</v>
      </c>
      <c r="B2893" s="47">
        <f t="shared" si="5836"/>
        <v>19</v>
      </c>
      <c r="C2893" s="47">
        <f t="shared" si="5837"/>
        <v>29</v>
      </c>
      <c r="E2893" s="47">
        <f t="shared" ref="E2893" si="5931">plan_id</f>
        <v>25</v>
      </c>
      <c r="F2893" s="47">
        <f t="shared" ca="1" si="5929"/>
        <v>2017</v>
      </c>
      <c r="G2893" s="47">
        <f t="shared" ref="G2893" ca="1" si="5932">VLOOKUP(INDIRECT(CHAR(39)&amp;$A2893&amp;CHAR(39)&amp;"!r2c"&amp;$C2893,0),variables,2,0)</f>
        <v>11003</v>
      </c>
      <c r="H2893" s="50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784713000</v>
      </c>
    </row>
    <row r="2894" spans="1:8" x14ac:dyDescent="0.3">
      <c r="A2894" s="47" t="s">
        <v>298</v>
      </c>
      <c r="B2894" s="47">
        <f t="shared" si="5836"/>
        <v>20</v>
      </c>
      <c r="C2894" s="47">
        <f t="shared" si="5837"/>
        <v>3</v>
      </c>
      <c r="E2894" s="47">
        <f t="shared" ref="E2894" si="5933">plan_id</f>
        <v>25</v>
      </c>
      <c r="F2894" s="47">
        <f t="shared" ca="1" si="5929"/>
        <v>2018</v>
      </c>
      <c r="G2894" s="47">
        <f t="shared" ref="G2894" ca="1" si="5934">VLOOKUP(INDIRECT(CHAR(39)&amp;$A2894&amp;CHAR(39)&amp;"!r2c"&amp;$C2894,0),variables,2,0)</f>
        <v>10982</v>
      </c>
      <c r="H2894" s="50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</row>
    <row r="2895" spans="1:8" x14ac:dyDescent="0.3">
      <c r="A2895" s="47" t="s">
        <v>298</v>
      </c>
      <c r="B2895" s="47">
        <f t="shared" si="5836"/>
        <v>20</v>
      </c>
      <c r="C2895" s="47">
        <f t="shared" si="5837"/>
        <v>4</v>
      </c>
      <c r="E2895" s="47">
        <f t="shared" ref="E2895" si="5935">plan_id</f>
        <v>25</v>
      </c>
      <c r="F2895" s="47">
        <f t="shared" ca="1" si="5929"/>
        <v>2018</v>
      </c>
      <c r="G2895" s="47">
        <f t="shared" ref="G2895" ca="1" si="5936">VLOOKUP(INDIRECT(CHAR(39)&amp;$A2895&amp;CHAR(39)&amp;"!r2c"&amp;$C2895,0),variables,2,0)</f>
        <v>10984</v>
      </c>
      <c r="H2895" s="50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3">
      <c r="A2896" s="47" t="s">
        <v>298</v>
      </c>
      <c r="B2896" s="47">
        <f t="shared" si="5836"/>
        <v>20</v>
      </c>
      <c r="C2896" s="47">
        <f t="shared" si="5837"/>
        <v>5</v>
      </c>
      <c r="E2896" s="47">
        <f t="shared" ref="E2896" si="5937">plan_id</f>
        <v>25</v>
      </c>
      <c r="F2896" s="47">
        <f t="shared" ca="1" si="5929"/>
        <v>2018</v>
      </c>
      <c r="G2896" s="47">
        <f t="shared" ref="G2896" ca="1" si="5938">VLOOKUP(INDIRECT(CHAR(39)&amp;$A2896&amp;CHAR(39)&amp;"!r2c"&amp;$C2896,0),variables,2,0)</f>
        <v>10985</v>
      </c>
      <c r="H2896" s="50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3">
      <c r="A2897" s="47" t="s">
        <v>298</v>
      </c>
      <c r="B2897" s="47">
        <f t="shared" si="5836"/>
        <v>20</v>
      </c>
      <c r="C2897" s="47">
        <f t="shared" si="5837"/>
        <v>6</v>
      </c>
      <c r="E2897" s="47">
        <f t="shared" ref="E2897" si="5939">plan_id</f>
        <v>25</v>
      </c>
      <c r="F2897" s="47">
        <f t="shared" ca="1" si="5929"/>
        <v>2018</v>
      </c>
      <c r="G2897" s="47">
        <f t="shared" ref="G2897" ca="1" si="5940">VLOOKUP(INDIRECT(CHAR(39)&amp;$A2897&amp;CHAR(39)&amp;"!r2c"&amp;$C2897,0),variables,2,0)</f>
        <v>10986</v>
      </c>
      <c r="H2897" s="50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3">
      <c r="A2898" s="47" t="s">
        <v>298</v>
      </c>
      <c r="B2898" s="47">
        <f t="shared" si="5836"/>
        <v>20</v>
      </c>
      <c r="C2898" s="47">
        <f t="shared" si="5837"/>
        <v>7</v>
      </c>
      <c r="E2898" s="47">
        <f t="shared" ref="E2898" si="5941">plan_id</f>
        <v>25</v>
      </c>
      <c r="F2898" s="47">
        <f t="shared" ca="1" si="5929"/>
        <v>2018</v>
      </c>
      <c r="G2898" s="47">
        <f t="shared" ref="G2898" ca="1" si="5942">VLOOKUP(INDIRECT(CHAR(39)&amp;$A2898&amp;CHAR(39)&amp;"!r2c"&amp;$C2898,0),variables,2,0)</f>
        <v>10974</v>
      </c>
      <c r="H2898" s="50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Entry Age</v>
      </c>
    </row>
    <row r="2899" spans="1:8" x14ac:dyDescent="0.3">
      <c r="A2899" s="47" t="s">
        <v>298</v>
      </c>
      <c r="B2899" s="47">
        <f t="shared" si="5836"/>
        <v>20</v>
      </c>
      <c r="C2899" s="47">
        <f t="shared" si="5837"/>
        <v>8</v>
      </c>
      <c r="E2899" s="47">
        <f t="shared" ref="E2899" si="5943">plan_id</f>
        <v>25</v>
      </c>
      <c r="F2899" s="47">
        <f t="shared" ca="1" si="5929"/>
        <v>2018</v>
      </c>
      <c r="G2899" s="47">
        <f t="shared" ref="G2899" ca="1" si="5944">VLOOKUP(INDIRECT(CHAR(39)&amp;$A2899&amp;CHAR(39)&amp;"!r2c"&amp;$C2899,0),variables,2,0)</f>
        <v>10987</v>
      </c>
      <c r="H2899" s="50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3">
      <c r="A2900" s="47" t="s">
        <v>298</v>
      </c>
      <c r="B2900" s="47">
        <f t="shared" si="5836"/>
        <v>20</v>
      </c>
      <c r="C2900" s="47">
        <f t="shared" si="5837"/>
        <v>9</v>
      </c>
      <c r="E2900" s="47">
        <f t="shared" ref="E2900" si="5945">plan_id</f>
        <v>25</v>
      </c>
      <c r="F2900" s="47">
        <f t="shared" ca="1" si="5929"/>
        <v>2018</v>
      </c>
      <c r="G2900" s="47">
        <f t="shared" ref="G2900" ca="1" si="5946">VLOOKUP(INDIRECT(CHAR(39)&amp;$A2900&amp;CHAR(39)&amp;"!r2c"&amp;$C2900,0),variables,2,0)</f>
        <v>10885</v>
      </c>
      <c r="H2900" s="50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395663000</v>
      </c>
    </row>
    <row r="2901" spans="1:8" x14ac:dyDescent="0.3">
      <c r="A2901" s="47" t="s">
        <v>298</v>
      </c>
      <c r="B2901" s="47">
        <f t="shared" si="5836"/>
        <v>20</v>
      </c>
      <c r="C2901" s="47">
        <f t="shared" si="5837"/>
        <v>10</v>
      </c>
      <c r="E2901" s="47">
        <f t="shared" ref="E2901" si="5947">plan_id</f>
        <v>25</v>
      </c>
      <c r="F2901" s="47">
        <f t="shared" ca="1" si="5929"/>
        <v>2018</v>
      </c>
      <c r="G2901" s="47">
        <f t="shared" ref="G2901" ca="1" si="5948">VLOOKUP(INDIRECT(CHAR(39)&amp;$A2901&amp;CHAR(39)&amp;"!r2c"&amp;$C2901,0),variables,2,0)</f>
        <v>10886</v>
      </c>
      <c r="H2901" s="50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372383000</v>
      </c>
    </row>
    <row r="2902" spans="1:8" x14ac:dyDescent="0.3">
      <c r="A2902" s="47" t="s">
        <v>298</v>
      </c>
      <c r="B2902" s="47">
        <f t="shared" si="5836"/>
        <v>20</v>
      </c>
      <c r="C2902" s="47">
        <f t="shared" si="5837"/>
        <v>11</v>
      </c>
      <c r="E2902" s="47">
        <f t="shared" ref="E2902" si="5949">plan_id</f>
        <v>25</v>
      </c>
      <c r="F2902" s="47">
        <f t="shared" ca="1" si="5929"/>
        <v>2018</v>
      </c>
      <c r="G2902" s="47">
        <f t="shared" ref="G2902" ca="1" si="5950">VLOOKUP(INDIRECT(CHAR(39)&amp;$A2902&amp;CHAR(39)&amp;"!r2c"&amp;$C2902,0),variables,2,0)</f>
        <v>10887</v>
      </c>
      <c r="H2902" s="50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23280000</v>
      </c>
    </row>
    <row r="2903" spans="1:8" x14ac:dyDescent="0.3">
      <c r="A2903" s="47" t="s">
        <v>298</v>
      </c>
      <c r="B2903" s="47">
        <f t="shared" si="5836"/>
        <v>20</v>
      </c>
      <c r="C2903" s="47">
        <f t="shared" si="5837"/>
        <v>12</v>
      </c>
      <c r="E2903" s="47">
        <f t="shared" ref="E2903" si="5951">plan_id</f>
        <v>25</v>
      </c>
      <c r="F2903" s="47">
        <f t="shared" ca="1" si="5929"/>
        <v>2018</v>
      </c>
      <c r="G2903" s="47">
        <f t="shared" ref="G2903" ca="1" si="5952">VLOOKUP(INDIRECT(CHAR(39)&amp;$A2903&amp;CHAR(39)&amp;"!r2c"&amp;$C2903,0),variables,2,0)</f>
        <v>10883</v>
      </c>
      <c r="H2903" s="50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0.9411620495219416</v>
      </c>
    </row>
    <row r="2904" spans="1:8" x14ac:dyDescent="0.3">
      <c r="A2904" s="47" t="s">
        <v>298</v>
      </c>
      <c r="B2904" s="47">
        <f t="shared" si="5836"/>
        <v>20</v>
      </c>
      <c r="C2904" s="47">
        <f t="shared" si="5837"/>
        <v>13</v>
      </c>
      <c r="E2904" s="47">
        <f t="shared" ref="E2904" si="5953">plan_id</f>
        <v>25</v>
      </c>
      <c r="F2904" s="47">
        <f t="shared" ca="1" si="5929"/>
        <v>2018</v>
      </c>
      <c r="G2904" s="47">
        <f t="shared" ref="G2904" ca="1" si="5954">VLOOKUP(INDIRECT(CHAR(39)&amp;$A2904&amp;CHAR(39)&amp;"!r2c"&amp;$C2904,0),variables,2,0)</f>
        <v>10989</v>
      </c>
      <c r="H2904" s="50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9430192000</v>
      </c>
    </row>
    <row r="2905" spans="1:8" x14ac:dyDescent="0.3">
      <c r="A2905" s="47" t="s">
        <v>298</v>
      </c>
      <c r="B2905" s="47">
        <f t="shared" si="5836"/>
        <v>20</v>
      </c>
      <c r="C2905" s="47">
        <f t="shared" si="5837"/>
        <v>14</v>
      </c>
      <c r="E2905" s="47">
        <f t="shared" ref="E2905" si="5955">plan_id</f>
        <v>25</v>
      </c>
      <c r="F2905" s="47">
        <f t="shared" ca="1" si="5929"/>
        <v>2018</v>
      </c>
      <c r="G2905" s="47">
        <f t="shared" ref="G2905" ca="1" si="5956">VLOOKUP(INDIRECT(CHAR(39)&amp;$A2905&amp;CHAR(39)&amp;"!r2c"&amp;$C2905,0),variables,2,0)</f>
        <v>10990</v>
      </c>
      <c r="H2905" s="50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14606033000</v>
      </c>
    </row>
    <row r="2906" spans="1:8" x14ac:dyDescent="0.3">
      <c r="A2906" s="47" t="s">
        <v>298</v>
      </c>
      <c r="B2906" s="47">
        <f t="shared" si="5836"/>
        <v>20</v>
      </c>
      <c r="C2906" s="47">
        <f t="shared" si="5837"/>
        <v>15</v>
      </c>
      <c r="E2906" s="47">
        <f t="shared" ref="E2906" si="5957">plan_id</f>
        <v>25</v>
      </c>
      <c r="F2906" s="47">
        <f t="shared" ca="1" si="5929"/>
        <v>2018</v>
      </c>
      <c r="G2906" s="47">
        <f t="shared" ref="G2906" ca="1" si="5958">VLOOKUP(INDIRECT(CHAR(39)&amp;$A2906&amp;CHAR(39)&amp;"!r2c"&amp;$C2906,0),variables,2,0)</f>
        <v>10991</v>
      </c>
      <c r="H2906" s="50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5175841000</v>
      </c>
    </row>
    <row r="2907" spans="1:8" x14ac:dyDescent="0.3">
      <c r="A2907" s="47" t="s">
        <v>298</v>
      </c>
      <c r="B2907" s="47">
        <f t="shared" si="5836"/>
        <v>20</v>
      </c>
      <c r="C2907" s="47">
        <f t="shared" si="5837"/>
        <v>16</v>
      </c>
      <c r="E2907" s="47">
        <f t="shared" ref="E2907" si="5959">plan_id</f>
        <v>25</v>
      </c>
      <c r="F2907" s="47">
        <f t="shared" ca="1" si="5929"/>
        <v>2018</v>
      </c>
      <c r="G2907" s="47">
        <f t="shared" ref="G2907" ca="1" si="5960">VLOOKUP(INDIRECT(CHAR(39)&amp;$A2907&amp;CHAR(39)&amp;"!r2c"&amp;$C2907,0),variables,2,0)</f>
        <v>10992</v>
      </c>
      <c r="H2907" s="50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0.64600000000000002</v>
      </c>
    </row>
    <row r="2908" spans="1:8" x14ac:dyDescent="0.3">
      <c r="A2908" s="47" t="s">
        <v>298</v>
      </c>
      <c r="B2908" s="47">
        <f t="shared" si="5836"/>
        <v>20</v>
      </c>
      <c r="C2908" s="47">
        <f t="shared" si="5837"/>
        <v>17</v>
      </c>
      <c r="E2908" s="47">
        <f t="shared" ref="E2908" si="5961">plan_id</f>
        <v>25</v>
      </c>
      <c r="F2908" s="47">
        <f t="shared" ca="1" si="5929"/>
        <v>2018</v>
      </c>
      <c r="G2908" s="47">
        <f t="shared" ref="G2908" ca="1" si="5962">VLOOKUP(INDIRECT(CHAR(39)&amp;$A2908&amp;CHAR(39)&amp;"!r2c"&amp;$C2908,0),variables,2,0)</f>
        <v>10993</v>
      </c>
      <c r="H2908" s="50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1159599000</v>
      </c>
    </row>
    <row r="2909" spans="1:8" x14ac:dyDescent="0.3">
      <c r="A2909" s="47" t="s">
        <v>298</v>
      </c>
      <c r="B2909" s="47">
        <f t="shared" si="5836"/>
        <v>20</v>
      </c>
      <c r="C2909" s="47">
        <f t="shared" si="5837"/>
        <v>18</v>
      </c>
      <c r="E2909" s="47">
        <f t="shared" ref="E2909" si="5963">plan_id</f>
        <v>25</v>
      </c>
      <c r="F2909" s="47">
        <f t="shared" ca="1" si="5929"/>
        <v>2018</v>
      </c>
      <c r="G2909" s="47">
        <f t="shared" ref="G2909" ca="1" si="5964">VLOOKUP(INDIRECT(CHAR(39)&amp;$A2909&amp;CHAR(39)&amp;"!r2c"&amp;$C2909,0),variables,2,0)</f>
        <v>11005</v>
      </c>
      <c r="H2909" s="50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0.34120674474538182</v>
      </c>
    </row>
    <row r="2910" spans="1:8" x14ac:dyDescent="0.3">
      <c r="A2910" s="47" t="s">
        <v>298</v>
      </c>
      <c r="B2910" s="47">
        <f t="shared" si="5836"/>
        <v>20</v>
      </c>
      <c r="C2910" s="47">
        <f t="shared" si="5837"/>
        <v>19</v>
      </c>
      <c r="E2910" s="47">
        <f t="shared" ref="E2910" si="5965">plan_id</f>
        <v>25</v>
      </c>
      <c r="F2910" s="47">
        <f t="shared" ca="1" si="5929"/>
        <v>2018</v>
      </c>
      <c r="G2910" s="47">
        <f t="shared" ref="G2910" ca="1" si="5966">VLOOKUP(INDIRECT(CHAR(39)&amp;$A2910&amp;CHAR(39)&amp;"!r2c"&amp;$C2910,0),variables,2,0)</f>
        <v>10988</v>
      </c>
      <c r="H2910" s="50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3">
      <c r="A2911" s="47" t="s">
        <v>298</v>
      </c>
      <c r="B2911" s="47">
        <f t="shared" ref="B2911:B2974" si="5967">B2884+1</f>
        <v>20</v>
      </c>
      <c r="C2911" s="47">
        <f t="shared" ref="C2911:C2974" si="5968">C2884</f>
        <v>20</v>
      </c>
      <c r="E2911" s="47">
        <f t="shared" ref="E2911" si="5969">plan_id</f>
        <v>25</v>
      </c>
      <c r="F2911" s="47">
        <f t="shared" ca="1" si="5929"/>
        <v>2018</v>
      </c>
      <c r="G2911" s="47">
        <f t="shared" ref="G2911" ca="1" si="5970">VLOOKUP(INDIRECT(CHAR(39)&amp;$A2911&amp;CHAR(39)&amp;"!r2c"&amp;$C2911,0),variables,2,0)</f>
        <v>10996</v>
      </c>
      <c r="H2911" s="50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9306675000</v>
      </c>
    </row>
    <row r="2912" spans="1:8" x14ac:dyDescent="0.3">
      <c r="A2912" s="47" t="s">
        <v>298</v>
      </c>
      <c r="B2912" s="47">
        <f t="shared" si="5967"/>
        <v>20</v>
      </c>
      <c r="C2912" s="47">
        <f t="shared" si="5968"/>
        <v>21</v>
      </c>
      <c r="E2912" s="47">
        <f t="shared" ref="E2912" si="5971">plan_id</f>
        <v>25</v>
      </c>
      <c r="F2912" s="47">
        <f t="shared" ca="1" si="5929"/>
        <v>2018</v>
      </c>
      <c r="G2912" s="47">
        <f t="shared" ref="G2912" ca="1" si="5972">VLOOKUP(INDIRECT(CHAR(39)&amp;$A2912&amp;CHAR(39)&amp;"!r2c"&amp;$C2912,0),variables,2,0)</f>
        <v>10997</v>
      </c>
      <c r="H2912" s="50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0.63718019807294701</v>
      </c>
    </row>
    <row r="2913" spans="1:8" x14ac:dyDescent="0.3">
      <c r="A2913" s="47" t="s">
        <v>298</v>
      </c>
      <c r="B2913" s="47">
        <f t="shared" si="5967"/>
        <v>20</v>
      </c>
      <c r="C2913" s="47">
        <f t="shared" si="5968"/>
        <v>22</v>
      </c>
      <c r="E2913" s="47">
        <f t="shared" ref="E2913" si="5973">plan_id</f>
        <v>25</v>
      </c>
      <c r="F2913" s="47">
        <f t="shared" ca="1" si="5929"/>
        <v>2018</v>
      </c>
      <c r="G2913" s="47">
        <f t="shared" ref="G2913" ca="1" si="5974">VLOOKUP(INDIRECT(CHAR(39)&amp;$A2913&amp;CHAR(39)&amp;"!r2c"&amp;$C2913,0),variables,2,0)</f>
        <v>10980</v>
      </c>
      <c r="H2913" s="50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3">
      <c r="A2914" s="47" t="s">
        <v>298</v>
      </c>
      <c r="B2914" s="47">
        <f t="shared" si="5967"/>
        <v>20</v>
      </c>
      <c r="C2914" s="47">
        <f t="shared" si="5968"/>
        <v>23</v>
      </c>
      <c r="E2914" s="47">
        <f t="shared" ref="E2914" si="5975">plan_id</f>
        <v>25</v>
      </c>
      <c r="F2914" s="47">
        <f t="shared" ca="1" si="5929"/>
        <v>2018</v>
      </c>
      <c r="G2914" s="47">
        <f t="shared" ref="G2914" ca="1" si="5976">VLOOKUP(INDIRECT(CHAR(39)&amp;$A2914&amp;CHAR(39)&amp;"!r2c"&amp;$C2914,0),variables,2,0)</f>
        <v>10981</v>
      </c>
      <c r="H2914" s="50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8.2600000000000007E-2</v>
      </c>
    </row>
    <row r="2915" spans="1:8" x14ac:dyDescent="0.3">
      <c r="A2915" s="47" t="s">
        <v>298</v>
      </c>
      <c r="B2915" s="47">
        <f t="shared" si="5967"/>
        <v>20</v>
      </c>
      <c r="C2915" s="47">
        <f t="shared" si="5968"/>
        <v>24</v>
      </c>
      <c r="E2915" s="47">
        <f t="shared" ref="E2915" si="5977">plan_id</f>
        <v>25</v>
      </c>
      <c r="F2915" s="47">
        <f t="shared" ca="1" si="5929"/>
        <v>2018</v>
      </c>
      <c r="G2915" s="47">
        <f t="shared" ref="G2915" ca="1" si="5978">VLOOKUP(INDIRECT(CHAR(39)&amp;$A2915&amp;CHAR(39)&amp;"!r2c"&amp;$C2915,0),variables,2,0)</f>
        <v>10998</v>
      </c>
      <c r="H2915" s="50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0</v>
      </c>
    </row>
    <row r="2916" spans="1:8" x14ac:dyDescent="0.3">
      <c r="A2916" s="47" t="s">
        <v>298</v>
      </c>
      <c r="B2916" s="47">
        <f t="shared" si="5967"/>
        <v>20</v>
      </c>
      <c r="C2916" s="47">
        <f t="shared" si="5968"/>
        <v>25</v>
      </c>
      <c r="E2916" s="47">
        <f t="shared" ref="E2916" si="5979">plan_id</f>
        <v>25</v>
      </c>
      <c r="F2916" s="47">
        <f t="shared" ca="1" si="5929"/>
        <v>2018</v>
      </c>
      <c r="G2916" s="47">
        <f t="shared" ref="G2916" ca="1" si="5980">VLOOKUP(INDIRECT(CHAR(39)&amp;$A2916&amp;CHAR(39)&amp;"!r2c"&amp;$C2916,0),variables,2,0)</f>
        <v>10999</v>
      </c>
      <c r="H2916" s="50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801155000</v>
      </c>
    </row>
    <row r="2917" spans="1:8" x14ac:dyDescent="0.3">
      <c r="A2917" s="47" t="s">
        <v>298</v>
      </c>
      <c r="B2917" s="47">
        <f t="shared" si="5967"/>
        <v>20</v>
      </c>
      <c r="C2917" s="47">
        <f t="shared" si="5968"/>
        <v>26</v>
      </c>
      <c r="E2917" s="47">
        <f t="shared" ref="E2917" si="5981">plan_id</f>
        <v>25</v>
      </c>
      <c r="F2917" s="47">
        <f t="shared" ca="1" si="5929"/>
        <v>2018</v>
      </c>
      <c r="G2917" s="47">
        <f t="shared" ref="G2917" ca="1" si="5982">VLOOKUP(INDIRECT(CHAR(39)&amp;$A2917&amp;CHAR(39)&amp;"!r2c"&amp;$C2917,0),variables,2,0)</f>
        <v>11000</v>
      </c>
      <c r="H2917" s="50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11722000</v>
      </c>
    </row>
    <row r="2918" spans="1:8" x14ac:dyDescent="0.3">
      <c r="A2918" s="47" t="s">
        <v>298</v>
      </c>
      <c r="B2918" s="47">
        <f t="shared" si="5967"/>
        <v>20</v>
      </c>
      <c r="C2918" s="47">
        <f t="shared" si="5968"/>
        <v>27</v>
      </c>
      <c r="E2918" s="47">
        <f t="shared" ref="E2918" si="5983">plan_id</f>
        <v>25</v>
      </c>
      <c r="F2918" s="47">
        <f t="shared" ca="1" si="5929"/>
        <v>2018</v>
      </c>
      <c r="G2918" s="47">
        <f t="shared" ref="G2918" ca="1" si="5984">VLOOKUP(INDIRECT(CHAR(39)&amp;$A2918&amp;CHAR(39)&amp;"!r2c"&amp;$C2918,0),variables,2,0)</f>
        <v>11001</v>
      </c>
      <c r="H2918" s="50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6250000</v>
      </c>
    </row>
    <row r="2919" spans="1:8" x14ac:dyDescent="0.3">
      <c r="A2919" s="47" t="s">
        <v>298</v>
      </c>
      <c r="B2919" s="47">
        <f t="shared" si="5967"/>
        <v>20</v>
      </c>
      <c r="C2919" s="47">
        <f t="shared" si="5968"/>
        <v>28</v>
      </c>
      <c r="E2919" s="47">
        <f t="shared" ref="E2919" si="5985">plan_id</f>
        <v>25</v>
      </c>
      <c r="F2919" s="47">
        <f t="shared" ca="1" si="5929"/>
        <v>2018</v>
      </c>
      <c r="G2919" s="47">
        <f t="shared" ref="G2919" ca="1" si="5986">VLOOKUP(INDIRECT(CHAR(39)&amp;$A2919&amp;CHAR(39)&amp;"!r2c"&amp;$C2919,0),variables,2,0)</f>
        <v>11002</v>
      </c>
      <c r="H2919" s="50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0</v>
      </c>
    </row>
    <row r="2920" spans="1:8" x14ac:dyDescent="0.3">
      <c r="A2920" s="47" t="s">
        <v>298</v>
      </c>
      <c r="B2920" s="47">
        <f t="shared" si="5967"/>
        <v>20</v>
      </c>
      <c r="C2920" s="47">
        <f t="shared" si="5968"/>
        <v>29</v>
      </c>
      <c r="E2920" s="47">
        <f t="shared" ref="E2920" si="5987">plan_id</f>
        <v>25</v>
      </c>
      <c r="F2920" s="47">
        <f t="shared" ca="1" si="5929"/>
        <v>2018</v>
      </c>
      <c r="G2920" s="47">
        <f t="shared" ref="G2920" ca="1" si="5988">VLOOKUP(INDIRECT(CHAR(39)&amp;$A2920&amp;CHAR(39)&amp;"!r2c"&amp;$C2920,0),variables,2,0)</f>
        <v>11003</v>
      </c>
      <c r="H2920" s="50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819127000</v>
      </c>
    </row>
    <row r="2921" spans="1:8" x14ac:dyDescent="0.3">
      <c r="A2921" s="47" t="s">
        <v>298</v>
      </c>
      <c r="B2921" s="47">
        <f t="shared" si="5967"/>
        <v>21</v>
      </c>
      <c r="C2921" s="47">
        <f t="shared" si="5968"/>
        <v>3</v>
      </c>
      <c r="E2921" s="47">
        <f t="shared" ref="E2921" si="5989">plan_id</f>
        <v>25</v>
      </c>
      <c r="F2921" s="47">
        <f t="shared" ca="1" si="5929"/>
        <v>2019</v>
      </c>
      <c r="G2921" s="47">
        <f t="shared" ref="G2921" ca="1" si="5990">VLOOKUP(INDIRECT(CHAR(39)&amp;$A2921&amp;CHAR(39)&amp;"!r2c"&amp;$C2921,0),variables,2,0)</f>
        <v>10982</v>
      </c>
      <c r="H2921" s="50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</row>
    <row r="2922" spans="1:8" x14ac:dyDescent="0.3">
      <c r="A2922" s="47" t="s">
        <v>298</v>
      </c>
      <c r="B2922" s="47">
        <f t="shared" si="5967"/>
        <v>21</v>
      </c>
      <c r="C2922" s="47">
        <f t="shared" si="5968"/>
        <v>4</v>
      </c>
      <c r="E2922" s="47">
        <f t="shared" ref="E2922" si="5991">plan_id</f>
        <v>25</v>
      </c>
      <c r="F2922" s="47">
        <f t="shared" ca="1" si="5929"/>
        <v>2019</v>
      </c>
      <c r="G2922" s="47">
        <f t="shared" ref="G2922" ca="1" si="5992">VLOOKUP(INDIRECT(CHAR(39)&amp;$A2922&amp;CHAR(39)&amp;"!r2c"&amp;$C2922,0),variables,2,0)</f>
        <v>10984</v>
      </c>
      <c r="H2922" s="50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3">
      <c r="A2923" s="47" t="s">
        <v>298</v>
      </c>
      <c r="B2923" s="47">
        <f t="shared" si="5967"/>
        <v>21</v>
      </c>
      <c r="C2923" s="47">
        <f t="shared" si="5968"/>
        <v>5</v>
      </c>
      <c r="E2923" s="47">
        <f t="shared" ref="E2923" si="5993">plan_id</f>
        <v>25</v>
      </c>
      <c r="F2923" s="47">
        <f t="shared" ca="1" si="5929"/>
        <v>2019</v>
      </c>
      <c r="G2923" s="47">
        <f t="shared" ref="G2923" ca="1" si="5994">VLOOKUP(INDIRECT(CHAR(39)&amp;$A2923&amp;CHAR(39)&amp;"!r2c"&amp;$C2923,0),variables,2,0)</f>
        <v>10985</v>
      </c>
      <c r="H2923" s="50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3">
      <c r="A2924" s="47" t="s">
        <v>298</v>
      </c>
      <c r="B2924" s="47">
        <f t="shared" si="5967"/>
        <v>21</v>
      </c>
      <c r="C2924" s="47">
        <f t="shared" si="5968"/>
        <v>6</v>
      </c>
      <c r="E2924" s="47">
        <f t="shared" ref="E2924" si="5995">plan_id</f>
        <v>25</v>
      </c>
      <c r="F2924" s="47">
        <f t="shared" ca="1" si="5929"/>
        <v>2019</v>
      </c>
      <c r="G2924" s="47">
        <f t="shared" ref="G2924" ca="1" si="5996">VLOOKUP(INDIRECT(CHAR(39)&amp;$A2924&amp;CHAR(39)&amp;"!r2c"&amp;$C2924,0),variables,2,0)</f>
        <v>10986</v>
      </c>
      <c r="H2924" s="50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3">
      <c r="A2925" s="47" t="s">
        <v>298</v>
      </c>
      <c r="B2925" s="47">
        <f t="shared" si="5967"/>
        <v>21</v>
      </c>
      <c r="C2925" s="47">
        <f t="shared" si="5968"/>
        <v>7</v>
      </c>
      <c r="E2925" s="47">
        <f t="shared" ref="E2925" si="5997">plan_id</f>
        <v>25</v>
      </c>
      <c r="F2925" s="47">
        <f t="shared" ca="1" si="5929"/>
        <v>2019</v>
      </c>
      <c r="G2925" s="47">
        <f t="shared" ref="G2925" ca="1" si="5998">VLOOKUP(INDIRECT(CHAR(39)&amp;$A2925&amp;CHAR(39)&amp;"!r2c"&amp;$C2925,0),variables,2,0)</f>
        <v>10974</v>
      </c>
      <c r="H2925" s="50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Entry Age</v>
      </c>
    </row>
    <row r="2926" spans="1:8" x14ac:dyDescent="0.3">
      <c r="A2926" s="47" t="s">
        <v>298</v>
      </c>
      <c r="B2926" s="47">
        <f t="shared" si="5967"/>
        <v>21</v>
      </c>
      <c r="C2926" s="47">
        <f t="shared" si="5968"/>
        <v>8</v>
      </c>
      <c r="E2926" s="47">
        <f t="shared" ref="E2926" si="5999">plan_id</f>
        <v>25</v>
      </c>
      <c r="F2926" s="47">
        <f t="shared" ca="1" si="5929"/>
        <v>2019</v>
      </c>
      <c r="G2926" s="47">
        <f t="shared" ref="G2926" ca="1" si="6000">VLOOKUP(INDIRECT(CHAR(39)&amp;$A2926&amp;CHAR(39)&amp;"!r2c"&amp;$C2926,0),variables,2,0)</f>
        <v>10987</v>
      </c>
      <c r="H2926" s="50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3">
      <c r="A2927" s="47" t="s">
        <v>298</v>
      </c>
      <c r="B2927" s="47">
        <f t="shared" si="5967"/>
        <v>21</v>
      </c>
      <c r="C2927" s="47">
        <f t="shared" si="5968"/>
        <v>9</v>
      </c>
      <c r="E2927" s="47">
        <f t="shared" ref="E2927" si="6001">plan_id</f>
        <v>25</v>
      </c>
      <c r="F2927" s="47">
        <f t="shared" ca="1" si="5929"/>
        <v>2019</v>
      </c>
      <c r="G2927" s="47">
        <f t="shared" ref="G2927" ca="1" si="6002">VLOOKUP(INDIRECT(CHAR(39)&amp;$A2927&amp;CHAR(39)&amp;"!r2c"&amp;$C2927,0),variables,2,0)</f>
        <v>10885</v>
      </c>
      <c r="H2927" s="50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414243000</v>
      </c>
    </row>
    <row r="2928" spans="1:8" x14ac:dyDescent="0.3">
      <c r="A2928" s="47" t="s">
        <v>298</v>
      </c>
      <c r="B2928" s="47">
        <f t="shared" si="5967"/>
        <v>21</v>
      </c>
      <c r="C2928" s="47">
        <f t="shared" si="5968"/>
        <v>10</v>
      </c>
      <c r="E2928" s="47">
        <f t="shared" ref="E2928" si="6003">plan_id</f>
        <v>25</v>
      </c>
      <c r="F2928" s="47">
        <f t="shared" ca="1" si="5929"/>
        <v>2019</v>
      </c>
      <c r="G2928" s="47">
        <f t="shared" ref="G2928" ca="1" si="6004">VLOOKUP(INDIRECT(CHAR(39)&amp;$A2928&amp;CHAR(39)&amp;"!r2c"&amp;$C2928,0),variables,2,0)</f>
        <v>10886</v>
      </c>
      <c r="H2928" s="50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418458000</v>
      </c>
    </row>
    <row r="2929" spans="1:8" x14ac:dyDescent="0.3">
      <c r="A2929" s="47" t="s">
        <v>298</v>
      </c>
      <c r="B2929" s="47">
        <f t="shared" si="5967"/>
        <v>21</v>
      </c>
      <c r="C2929" s="47">
        <f t="shared" si="5968"/>
        <v>11</v>
      </c>
      <c r="E2929" s="47">
        <f t="shared" ref="E2929" si="6005">plan_id</f>
        <v>25</v>
      </c>
      <c r="F2929" s="47">
        <f t="shared" ca="1" si="5929"/>
        <v>2019</v>
      </c>
      <c r="G2929" s="47">
        <f t="shared" ref="G2929" ca="1" si="6006">VLOOKUP(INDIRECT(CHAR(39)&amp;$A2929&amp;CHAR(39)&amp;"!r2c"&amp;$C2929,0),variables,2,0)</f>
        <v>10887</v>
      </c>
      <c r="H2929" s="50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-4215000</v>
      </c>
    </row>
    <row r="2930" spans="1:8" x14ac:dyDescent="0.3">
      <c r="A2930" s="47" t="s">
        <v>298</v>
      </c>
      <c r="B2930" s="47">
        <f t="shared" si="5967"/>
        <v>21</v>
      </c>
      <c r="C2930" s="47">
        <f t="shared" si="5968"/>
        <v>12</v>
      </c>
      <c r="E2930" s="47">
        <f t="shared" ref="E2930" si="6007">plan_id</f>
        <v>25</v>
      </c>
      <c r="F2930" s="47">
        <f t="shared" ca="1" si="5929"/>
        <v>2019</v>
      </c>
      <c r="G2930" s="47">
        <f t="shared" ref="G2930" ca="1" si="6008">VLOOKUP(INDIRECT(CHAR(39)&amp;$A2930&amp;CHAR(39)&amp;"!r2c"&amp;$C2930,0),variables,2,0)</f>
        <v>10883</v>
      </c>
      <c r="H2930" s="50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1.0101751870279039</v>
      </c>
    </row>
    <row r="2931" spans="1:8" x14ac:dyDescent="0.3">
      <c r="A2931" s="47" t="s">
        <v>298</v>
      </c>
      <c r="B2931" s="47">
        <f t="shared" si="5967"/>
        <v>21</v>
      </c>
      <c r="C2931" s="47">
        <f t="shared" si="5968"/>
        <v>13</v>
      </c>
      <c r="E2931" s="47">
        <f t="shared" ref="E2931" si="6009">plan_id</f>
        <v>25</v>
      </c>
      <c r="F2931" s="47">
        <f t="shared" ca="1" si="5929"/>
        <v>2019</v>
      </c>
      <c r="G2931" s="47">
        <f t="shared" ref="G2931" ca="1" si="6010">VLOOKUP(INDIRECT(CHAR(39)&amp;$A2931&amp;CHAR(39)&amp;"!r2c"&amp;$C2931,0),variables,2,0)</f>
        <v>10989</v>
      </c>
      <c r="H2931" s="50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9576693000</v>
      </c>
    </row>
    <row r="2932" spans="1:8" x14ac:dyDescent="0.3">
      <c r="A2932" s="47" t="s">
        <v>298</v>
      </c>
      <c r="B2932" s="47">
        <f t="shared" si="5967"/>
        <v>21</v>
      </c>
      <c r="C2932" s="47">
        <f t="shared" si="5968"/>
        <v>14</v>
      </c>
      <c r="E2932" s="47">
        <f t="shared" ref="E2932" si="6011">plan_id</f>
        <v>25</v>
      </c>
      <c r="F2932" s="47">
        <f t="shared" ca="1" si="5929"/>
        <v>2019</v>
      </c>
      <c r="G2932" s="47">
        <f t="shared" ref="G2932" ca="1" si="6012">VLOOKUP(INDIRECT(CHAR(39)&amp;$A2932&amp;CHAR(39)&amp;"!r2c"&amp;$C2932,0),variables,2,0)</f>
        <v>10990</v>
      </c>
      <c r="H2932" s="50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15039180000</v>
      </c>
    </row>
    <row r="2933" spans="1:8" x14ac:dyDescent="0.3">
      <c r="A2933" s="47" t="s">
        <v>298</v>
      </c>
      <c r="B2933" s="47">
        <f t="shared" si="5967"/>
        <v>21</v>
      </c>
      <c r="C2933" s="47">
        <f t="shared" si="5968"/>
        <v>15</v>
      </c>
      <c r="E2933" s="47">
        <f t="shared" ref="E2933" si="6013">plan_id</f>
        <v>25</v>
      </c>
      <c r="F2933" s="47">
        <f t="shared" ca="1" si="5929"/>
        <v>2019</v>
      </c>
      <c r="G2933" s="47">
        <f t="shared" ref="G2933" ca="1" si="6014">VLOOKUP(INDIRECT(CHAR(39)&amp;$A2933&amp;CHAR(39)&amp;"!r2c"&amp;$C2933,0),variables,2,0)</f>
        <v>10991</v>
      </c>
      <c r="H2933" s="50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5462487000</v>
      </c>
    </row>
    <row r="2934" spans="1:8" x14ac:dyDescent="0.3">
      <c r="A2934" s="47" t="s">
        <v>298</v>
      </c>
      <c r="B2934" s="47">
        <f t="shared" si="5967"/>
        <v>21</v>
      </c>
      <c r="C2934" s="47">
        <f t="shared" si="5968"/>
        <v>16</v>
      </c>
      <c r="E2934" s="47">
        <f t="shared" ref="E2934" si="6015">plan_id</f>
        <v>25</v>
      </c>
      <c r="F2934" s="47">
        <f t="shared" ca="1" si="5929"/>
        <v>2019</v>
      </c>
      <c r="G2934" s="47">
        <f t="shared" ref="G2934" ca="1" si="6016">VLOOKUP(INDIRECT(CHAR(39)&amp;$A2934&amp;CHAR(39)&amp;"!r2c"&amp;$C2934,0),variables,2,0)</f>
        <v>10992</v>
      </c>
      <c r="H2934" s="50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0.63700000000000001</v>
      </c>
    </row>
    <row r="2935" spans="1:8" x14ac:dyDescent="0.3">
      <c r="A2935" s="47" t="s">
        <v>298</v>
      </c>
      <c r="B2935" s="47">
        <f t="shared" si="5967"/>
        <v>21</v>
      </c>
      <c r="C2935" s="47">
        <f t="shared" si="5968"/>
        <v>17</v>
      </c>
      <c r="E2935" s="47">
        <f t="shared" ref="E2935" si="6017">plan_id</f>
        <v>25</v>
      </c>
      <c r="F2935" s="47">
        <f t="shared" ca="1" si="5929"/>
        <v>2019</v>
      </c>
      <c r="G2935" s="47">
        <f t="shared" ref="G2935" ca="1" si="6018">VLOOKUP(INDIRECT(CHAR(39)&amp;$A2935&amp;CHAR(39)&amp;"!r2c"&amp;$C2935,0),variables,2,0)</f>
        <v>10993</v>
      </c>
      <c r="H2935" s="50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1049152000</v>
      </c>
    </row>
    <row r="2936" spans="1:8" x14ac:dyDescent="0.3">
      <c r="A2936" s="47" t="s">
        <v>298</v>
      </c>
      <c r="B2936" s="47">
        <f t="shared" si="5967"/>
        <v>21</v>
      </c>
      <c r="C2936" s="47">
        <f t="shared" si="5968"/>
        <v>18</v>
      </c>
      <c r="E2936" s="47">
        <f t="shared" ref="E2936" si="6019">plan_id</f>
        <v>25</v>
      </c>
      <c r="F2936" s="47">
        <f t="shared" ca="1" si="5929"/>
        <v>2019</v>
      </c>
      <c r="G2936" s="47">
        <f t="shared" ref="G2936" ca="1" si="6020">VLOOKUP(INDIRECT(CHAR(39)&amp;$A2936&amp;CHAR(39)&amp;"!r2c"&amp;$C2936,0),variables,2,0)</f>
        <v>11005</v>
      </c>
      <c r="H2936" s="50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0.39483601994753859</v>
      </c>
    </row>
    <row r="2937" spans="1:8" x14ac:dyDescent="0.3">
      <c r="A2937" s="47" t="s">
        <v>298</v>
      </c>
      <c r="B2937" s="47">
        <f t="shared" si="5967"/>
        <v>21</v>
      </c>
      <c r="C2937" s="47">
        <f t="shared" si="5968"/>
        <v>19</v>
      </c>
      <c r="E2937" s="47">
        <f t="shared" ref="E2937" si="6021">plan_id</f>
        <v>25</v>
      </c>
      <c r="F2937" s="47">
        <f t="shared" ca="1" si="5929"/>
        <v>2019</v>
      </c>
      <c r="G2937" s="47">
        <f t="shared" ref="G2937" ca="1" si="6022">VLOOKUP(INDIRECT(CHAR(39)&amp;$A2937&amp;CHAR(39)&amp;"!r2c"&amp;$C2937,0),variables,2,0)</f>
        <v>10988</v>
      </c>
      <c r="H2937" s="50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3">
      <c r="A2938" s="47" t="s">
        <v>298</v>
      </c>
      <c r="B2938" s="47">
        <f t="shared" si="5967"/>
        <v>21</v>
      </c>
      <c r="C2938" s="47">
        <f t="shared" si="5968"/>
        <v>20</v>
      </c>
      <c r="E2938" s="47">
        <f t="shared" ref="E2938" si="6023">plan_id</f>
        <v>25</v>
      </c>
      <c r="F2938" s="47">
        <f t="shared" ca="1" si="5929"/>
        <v>2019</v>
      </c>
      <c r="G2938" s="47">
        <f t="shared" ref="G2938" ca="1" si="6024">VLOOKUP(INDIRECT(CHAR(39)&amp;$A2938&amp;CHAR(39)&amp;"!r2c"&amp;$C2938,0),variables,2,0)</f>
        <v>10996</v>
      </c>
      <c r="H2938" s="50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9489405000</v>
      </c>
    </row>
    <row r="2939" spans="1:8" x14ac:dyDescent="0.3">
      <c r="A2939" s="47" t="s">
        <v>298</v>
      </c>
      <c r="B2939" s="47">
        <f t="shared" si="5967"/>
        <v>21</v>
      </c>
      <c r="C2939" s="47">
        <f t="shared" si="5968"/>
        <v>21</v>
      </c>
      <c r="E2939" s="47">
        <f t="shared" ref="E2939" si="6025">plan_id</f>
        <v>25</v>
      </c>
      <c r="F2939" s="47">
        <f t="shared" ca="1" si="5929"/>
        <v>2019</v>
      </c>
      <c r="G2939" s="47">
        <f t="shared" ref="G2939" ca="1" si="6026">VLOOKUP(INDIRECT(CHAR(39)&amp;$A2939&amp;CHAR(39)&amp;"!r2c"&amp;$C2939,0),variables,2,0)</f>
        <v>10997</v>
      </c>
      <c r="H2939" s="50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0.63097888315719342</v>
      </c>
    </row>
    <row r="2940" spans="1:8" x14ac:dyDescent="0.3">
      <c r="A2940" s="47" t="s">
        <v>298</v>
      </c>
      <c r="B2940" s="47">
        <f t="shared" si="5967"/>
        <v>21</v>
      </c>
      <c r="C2940" s="47">
        <f t="shared" si="5968"/>
        <v>22</v>
      </c>
      <c r="E2940" s="47">
        <f t="shared" ref="E2940" si="6027">plan_id</f>
        <v>25</v>
      </c>
      <c r="F2940" s="47">
        <f t="shared" ca="1" si="5929"/>
        <v>2019</v>
      </c>
      <c r="G2940" s="47">
        <f t="shared" ref="G2940" ca="1" si="6028">VLOOKUP(INDIRECT(CHAR(39)&amp;$A2940&amp;CHAR(39)&amp;"!r2c"&amp;$C2940,0),variables,2,0)</f>
        <v>10980</v>
      </c>
      <c r="H2940" s="50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3">
      <c r="A2941" s="47" t="s">
        <v>298</v>
      </c>
      <c r="B2941" s="47">
        <f t="shared" si="5967"/>
        <v>21</v>
      </c>
      <c r="C2941" s="47">
        <f t="shared" si="5968"/>
        <v>23</v>
      </c>
      <c r="E2941" s="47">
        <f t="shared" ref="E2941" si="6029">plan_id</f>
        <v>25</v>
      </c>
      <c r="F2941" s="47">
        <f t="shared" ca="1" si="5929"/>
        <v>2019</v>
      </c>
      <c r="G2941" s="47">
        <f t="shared" ref="G2941" ca="1" si="6030">VLOOKUP(INDIRECT(CHAR(39)&amp;$A2941&amp;CHAR(39)&amp;"!r2c"&amp;$C2941,0),variables,2,0)</f>
        <v>10981</v>
      </c>
      <c r="H2941" s="50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5.8799999999999998E-2</v>
      </c>
    </row>
    <row r="2942" spans="1:8" x14ac:dyDescent="0.3">
      <c r="A2942" s="47" t="s">
        <v>298</v>
      </c>
      <c r="B2942" s="47">
        <f t="shared" si="5967"/>
        <v>21</v>
      </c>
      <c r="C2942" s="47">
        <f t="shared" si="5968"/>
        <v>24</v>
      </c>
      <c r="E2942" s="47">
        <f t="shared" ref="E2942" si="6031">plan_id</f>
        <v>25</v>
      </c>
      <c r="F2942" s="47">
        <f t="shared" ca="1" si="5929"/>
        <v>2019</v>
      </c>
      <c r="G2942" s="47">
        <f t="shared" ref="G2942" ca="1" si="6032">VLOOKUP(INDIRECT(CHAR(39)&amp;$A2942&amp;CHAR(39)&amp;"!r2c"&amp;$C2942,0),variables,2,0)</f>
        <v>10998</v>
      </c>
      <c r="H2942" s="50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0</v>
      </c>
    </row>
    <row r="2943" spans="1:8" x14ac:dyDescent="0.3">
      <c r="A2943" s="47" t="s">
        <v>298</v>
      </c>
      <c r="B2943" s="47">
        <f t="shared" si="5967"/>
        <v>21</v>
      </c>
      <c r="C2943" s="47">
        <f t="shared" si="5968"/>
        <v>25</v>
      </c>
      <c r="E2943" s="47">
        <f t="shared" ref="E2943" si="6033">plan_id</f>
        <v>25</v>
      </c>
      <c r="F2943" s="47">
        <f t="shared" ca="1" si="5929"/>
        <v>2019</v>
      </c>
      <c r="G2943" s="47">
        <f t="shared" ref="G2943" ca="1" si="6034">VLOOKUP(INDIRECT(CHAR(39)&amp;$A2943&amp;CHAR(39)&amp;"!r2c"&amp;$C2943,0),variables,2,0)</f>
        <v>10999</v>
      </c>
      <c r="H2943" s="50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837381000</v>
      </c>
    </row>
    <row r="2944" spans="1:8" x14ac:dyDescent="0.3">
      <c r="A2944" s="47" t="s">
        <v>298</v>
      </c>
      <c r="B2944" s="47">
        <f t="shared" si="5967"/>
        <v>21</v>
      </c>
      <c r="C2944" s="47">
        <f t="shared" si="5968"/>
        <v>26</v>
      </c>
      <c r="E2944" s="47">
        <f t="shared" ref="E2944" si="6035">plan_id</f>
        <v>25</v>
      </c>
      <c r="F2944" s="47">
        <f t="shared" ca="1" si="5929"/>
        <v>2019</v>
      </c>
      <c r="G2944" s="47">
        <f t="shared" ref="G2944" ca="1" si="6036">VLOOKUP(INDIRECT(CHAR(39)&amp;$A2944&amp;CHAR(39)&amp;"!r2c"&amp;$C2944,0),variables,2,0)</f>
        <v>11000</v>
      </c>
      <c r="H2944" s="50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10638000</v>
      </c>
    </row>
    <row r="2945" spans="1:8" x14ac:dyDescent="0.3">
      <c r="A2945" s="47" t="s">
        <v>298</v>
      </c>
      <c r="B2945" s="47">
        <f t="shared" si="5967"/>
        <v>21</v>
      </c>
      <c r="C2945" s="47">
        <f t="shared" si="5968"/>
        <v>27</v>
      </c>
      <c r="E2945" s="47">
        <f t="shared" ref="E2945" si="6037">plan_id</f>
        <v>25</v>
      </c>
      <c r="F2945" s="47">
        <f t="shared" ca="1" si="5929"/>
        <v>2019</v>
      </c>
      <c r="G2945" s="47">
        <f t="shared" ref="G2945" ca="1" si="6038">VLOOKUP(INDIRECT(CHAR(39)&amp;$A2945&amp;CHAR(39)&amp;"!r2c"&amp;$C2945,0),variables,2,0)</f>
        <v>11001</v>
      </c>
      <c r="H2945" s="50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7429000</v>
      </c>
    </row>
    <row r="2946" spans="1:8" x14ac:dyDescent="0.3">
      <c r="A2946" s="47" t="s">
        <v>298</v>
      </c>
      <c r="B2946" s="47">
        <f t="shared" si="5967"/>
        <v>21</v>
      </c>
      <c r="C2946" s="47">
        <f t="shared" si="5968"/>
        <v>28</v>
      </c>
      <c r="E2946" s="47">
        <f t="shared" ref="E2946" si="6039">plan_id</f>
        <v>25</v>
      </c>
      <c r="F2946" s="47">
        <f t="shared" ca="1" si="5929"/>
        <v>2019</v>
      </c>
      <c r="G2946" s="47">
        <f t="shared" ref="G2946" ca="1" si="6040">VLOOKUP(INDIRECT(CHAR(39)&amp;$A2946&amp;CHAR(39)&amp;"!r2c"&amp;$C2946,0),variables,2,0)</f>
        <v>11002</v>
      </c>
      <c r="H2946" s="50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0</v>
      </c>
    </row>
    <row r="2947" spans="1:8" x14ac:dyDescent="0.3">
      <c r="A2947" s="47" t="s">
        <v>298</v>
      </c>
      <c r="B2947" s="47">
        <f t="shared" si="5967"/>
        <v>21</v>
      </c>
      <c r="C2947" s="47">
        <f t="shared" si="5968"/>
        <v>29</v>
      </c>
      <c r="E2947" s="47">
        <f t="shared" ref="E2947" si="6041">plan_id</f>
        <v>25</v>
      </c>
      <c r="F2947" s="47">
        <f t="shared" ca="1" si="5929"/>
        <v>2019</v>
      </c>
      <c r="G2947" s="47">
        <f t="shared" ref="G2947" ca="1" si="6042">VLOOKUP(INDIRECT(CHAR(39)&amp;$A2947&amp;CHAR(39)&amp;"!r2c"&amp;$C2947,0),variables,2,0)</f>
        <v>11003</v>
      </c>
      <c r="H2947" s="50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855448000</v>
      </c>
    </row>
    <row r="2948" spans="1:8" x14ac:dyDescent="0.3">
      <c r="A2948" s="47" t="s">
        <v>298</v>
      </c>
      <c r="B2948" s="47">
        <f t="shared" si="5967"/>
        <v>22</v>
      </c>
      <c r="C2948" s="47">
        <f t="shared" si="5968"/>
        <v>3</v>
      </c>
      <c r="E2948" s="47">
        <f t="shared" ref="E2948" si="6043">plan_id</f>
        <v>25</v>
      </c>
      <c r="F2948" s="47">
        <f t="shared" ca="1" si="5929"/>
        <v>2020</v>
      </c>
      <c r="G2948" s="47">
        <f t="shared" ref="G2948" ca="1" si="6044">VLOOKUP(INDIRECT(CHAR(39)&amp;$A2948&amp;CHAR(39)&amp;"!r2c"&amp;$C2948,0),variables,2,0)</f>
        <v>10982</v>
      </c>
      <c r="H2948" s="50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x14ac:dyDescent="0.3">
      <c r="A2949" s="47" t="s">
        <v>298</v>
      </c>
      <c r="B2949" s="47">
        <f t="shared" si="5967"/>
        <v>22</v>
      </c>
      <c r="C2949" s="47">
        <f t="shared" si="5968"/>
        <v>4</v>
      </c>
      <c r="E2949" s="47">
        <f t="shared" ref="E2949" si="6045">plan_id</f>
        <v>25</v>
      </c>
      <c r="F2949" s="47">
        <f t="shared" ca="1" si="5929"/>
        <v>2020</v>
      </c>
      <c r="G2949" s="47">
        <f t="shared" ref="G2949" ca="1" si="6046">VLOOKUP(INDIRECT(CHAR(39)&amp;$A2949&amp;CHAR(39)&amp;"!r2c"&amp;$C2949,0),variables,2,0)</f>
        <v>10984</v>
      </c>
      <c r="H2949" s="50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3">
      <c r="A2950" s="47" t="s">
        <v>298</v>
      </c>
      <c r="B2950" s="47">
        <f t="shared" si="5967"/>
        <v>22</v>
      </c>
      <c r="C2950" s="47">
        <f t="shared" si="5968"/>
        <v>5</v>
      </c>
      <c r="E2950" s="47">
        <f t="shared" ref="E2950" si="6047">plan_id</f>
        <v>25</v>
      </c>
      <c r="F2950" s="47">
        <f t="shared" ca="1" si="5929"/>
        <v>2020</v>
      </c>
      <c r="G2950" s="47">
        <f t="shared" ref="G2950" ca="1" si="6048">VLOOKUP(INDIRECT(CHAR(39)&amp;$A2950&amp;CHAR(39)&amp;"!r2c"&amp;$C2950,0),variables,2,0)</f>
        <v>10985</v>
      </c>
      <c r="H2950" s="50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3">
      <c r="A2951" s="47" t="s">
        <v>298</v>
      </c>
      <c r="B2951" s="47">
        <f t="shared" si="5967"/>
        <v>22</v>
      </c>
      <c r="C2951" s="47">
        <f t="shared" si="5968"/>
        <v>6</v>
      </c>
      <c r="E2951" s="47">
        <f t="shared" ref="E2951" si="6049">plan_id</f>
        <v>25</v>
      </c>
      <c r="F2951" s="47">
        <f t="shared" ca="1" si="5929"/>
        <v>2020</v>
      </c>
      <c r="G2951" s="47">
        <f t="shared" ref="G2951" ca="1" si="6050">VLOOKUP(INDIRECT(CHAR(39)&amp;$A2951&amp;CHAR(39)&amp;"!r2c"&amp;$C2951,0),variables,2,0)</f>
        <v>10986</v>
      </c>
      <c r="H2951" s="50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3">
      <c r="A2952" s="47" t="s">
        <v>298</v>
      </c>
      <c r="B2952" s="47">
        <f t="shared" si="5967"/>
        <v>22</v>
      </c>
      <c r="C2952" s="47">
        <f t="shared" si="5968"/>
        <v>7</v>
      </c>
      <c r="E2952" s="47">
        <f t="shared" ref="E2952" si="6051">plan_id</f>
        <v>25</v>
      </c>
      <c r="F2952" s="47">
        <f t="shared" ca="1" si="5929"/>
        <v>2020</v>
      </c>
      <c r="G2952" s="47">
        <f t="shared" ref="G2952" ca="1" si="6052">VLOOKUP(INDIRECT(CHAR(39)&amp;$A2952&amp;CHAR(39)&amp;"!r2c"&amp;$C2952,0),variables,2,0)</f>
        <v>10974</v>
      </c>
      <c r="H2952" s="50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Entry Age</v>
      </c>
    </row>
    <row r="2953" spans="1:8" x14ac:dyDescent="0.3">
      <c r="A2953" s="47" t="s">
        <v>298</v>
      </c>
      <c r="B2953" s="47">
        <f t="shared" si="5967"/>
        <v>22</v>
      </c>
      <c r="C2953" s="47">
        <f t="shared" si="5968"/>
        <v>8</v>
      </c>
      <c r="E2953" s="47">
        <f t="shared" ref="E2953" si="6053">plan_id</f>
        <v>25</v>
      </c>
      <c r="F2953" s="47">
        <f t="shared" ca="1" si="5929"/>
        <v>2020</v>
      </c>
      <c r="G2953" s="47">
        <f t="shared" ref="G2953" ca="1" si="6054">VLOOKUP(INDIRECT(CHAR(39)&amp;$A2953&amp;CHAR(39)&amp;"!r2c"&amp;$C2953,0),variables,2,0)</f>
        <v>10987</v>
      </c>
      <c r="H2953" s="50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3">
      <c r="A2954" s="47" t="s">
        <v>298</v>
      </c>
      <c r="B2954" s="47">
        <f t="shared" si="5967"/>
        <v>22</v>
      </c>
      <c r="C2954" s="47">
        <f t="shared" si="5968"/>
        <v>9</v>
      </c>
      <c r="E2954" s="47">
        <f t="shared" ref="E2954" si="6055">plan_id</f>
        <v>25</v>
      </c>
      <c r="F2954" s="47">
        <f t="shared" ca="1" si="5929"/>
        <v>2020</v>
      </c>
      <c r="G2954" s="47">
        <f t="shared" ref="G2954" ca="1" si="6056">VLOOKUP(INDIRECT(CHAR(39)&amp;$A2954&amp;CHAR(39)&amp;"!r2c"&amp;$C2954,0),variables,2,0)</f>
        <v>10885</v>
      </c>
      <c r="H2954" s="50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429322000</v>
      </c>
    </row>
    <row r="2955" spans="1:8" x14ac:dyDescent="0.3">
      <c r="A2955" s="47" t="s">
        <v>298</v>
      </c>
      <c r="B2955" s="47">
        <f t="shared" si="5967"/>
        <v>22</v>
      </c>
      <c r="C2955" s="47">
        <f t="shared" si="5968"/>
        <v>10</v>
      </c>
      <c r="E2955" s="47">
        <f t="shared" ref="E2955" si="6057">plan_id</f>
        <v>25</v>
      </c>
      <c r="F2955" s="47">
        <f t="shared" ca="1" si="5929"/>
        <v>2020</v>
      </c>
      <c r="G2955" s="47">
        <f t="shared" ref="G2955" ca="1" si="6058">VLOOKUP(INDIRECT(CHAR(39)&amp;$A2955&amp;CHAR(39)&amp;"!r2c"&amp;$C2955,0),variables,2,0)</f>
        <v>10886</v>
      </c>
      <c r="H2955" s="50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429515000</v>
      </c>
    </row>
    <row r="2956" spans="1:8" x14ac:dyDescent="0.3">
      <c r="A2956" s="47" t="s">
        <v>298</v>
      </c>
      <c r="B2956" s="47">
        <f t="shared" si="5967"/>
        <v>22</v>
      </c>
      <c r="C2956" s="47">
        <f t="shared" si="5968"/>
        <v>11</v>
      </c>
      <c r="E2956" s="47">
        <f t="shared" ref="E2956" si="6059">plan_id</f>
        <v>25</v>
      </c>
      <c r="F2956" s="47">
        <f t="shared" ref="F2956:F3200" ca="1" si="6060">INDIRECT(CHAR(39)&amp;$A2956&amp;CHAR(39)&amp;"!r"&amp;$B2956&amp;"c2",0)</f>
        <v>2020</v>
      </c>
      <c r="G2956" s="47">
        <f t="shared" ref="G2956" ca="1" si="6061">VLOOKUP(INDIRECT(CHAR(39)&amp;$A2956&amp;CHAR(39)&amp;"!r2c"&amp;$C2956,0),variables,2,0)</f>
        <v>10887</v>
      </c>
      <c r="H2956" s="50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-193000</v>
      </c>
    </row>
    <row r="2957" spans="1:8" x14ac:dyDescent="0.3">
      <c r="A2957" s="47" t="s">
        <v>298</v>
      </c>
      <c r="B2957" s="47">
        <f t="shared" si="5967"/>
        <v>22</v>
      </c>
      <c r="C2957" s="47">
        <f t="shared" si="5968"/>
        <v>12</v>
      </c>
      <c r="E2957" s="47">
        <f t="shared" ref="E2957" si="6062">plan_id</f>
        <v>25</v>
      </c>
      <c r="F2957" s="47">
        <f t="shared" ca="1" si="6060"/>
        <v>2020</v>
      </c>
      <c r="G2957" s="47">
        <f t="shared" ref="G2957" ca="1" si="6063">VLOOKUP(INDIRECT(CHAR(39)&amp;$A2957&amp;CHAR(39)&amp;"!r2c"&amp;$C2957,0),variables,2,0)</f>
        <v>10883</v>
      </c>
      <c r="H2957" s="50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1.0004495460283889</v>
      </c>
    </row>
    <row r="2958" spans="1:8" x14ac:dyDescent="0.3">
      <c r="A2958" s="47" t="s">
        <v>298</v>
      </c>
      <c r="B2958" s="47">
        <f t="shared" si="5967"/>
        <v>22</v>
      </c>
      <c r="C2958" s="47">
        <f t="shared" si="5968"/>
        <v>13</v>
      </c>
      <c r="E2958" s="47">
        <f t="shared" ref="E2958" si="6064">plan_id</f>
        <v>25</v>
      </c>
      <c r="F2958" s="47">
        <f t="shared" ca="1" si="6060"/>
        <v>2020</v>
      </c>
      <c r="G2958" s="47">
        <f t="shared" ref="G2958" ca="1" si="6065">VLOOKUP(INDIRECT(CHAR(39)&amp;$A2958&amp;CHAR(39)&amp;"!r2c"&amp;$C2958,0),variables,2,0)</f>
        <v>10989</v>
      </c>
      <c r="H2958" s="50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9713710000</v>
      </c>
    </row>
    <row r="2959" spans="1:8" x14ac:dyDescent="0.3">
      <c r="A2959" s="47" t="s">
        <v>298</v>
      </c>
      <c r="B2959" s="47">
        <f t="shared" si="5967"/>
        <v>22</v>
      </c>
      <c r="C2959" s="47">
        <f t="shared" si="5968"/>
        <v>14</v>
      </c>
      <c r="E2959" s="47">
        <f t="shared" ref="E2959" si="6066">plan_id</f>
        <v>25</v>
      </c>
      <c r="F2959" s="47">
        <f t="shared" ca="1" si="6060"/>
        <v>2020</v>
      </c>
      <c r="G2959" s="47">
        <f t="shared" ref="G2959" ca="1" si="6067">VLOOKUP(INDIRECT(CHAR(39)&amp;$A2959&amp;CHAR(39)&amp;"!r2c"&amp;$C2959,0),variables,2,0)</f>
        <v>10990</v>
      </c>
      <c r="H2959" s="50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15279525000</v>
      </c>
    </row>
    <row r="2960" spans="1:8" x14ac:dyDescent="0.3">
      <c r="A2960" s="47" t="s">
        <v>298</v>
      </c>
      <c r="B2960" s="47">
        <f t="shared" si="5967"/>
        <v>22</v>
      </c>
      <c r="C2960" s="47">
        <f t="shared" si="5968"/>
        <v>15</v>
      </c>
      <c r="E2960" s="47">
        <f t="shared" ref="E2960" si="6068">plan_id</f>
        <v>25</v>
      </c>
      <c r="F2960" s="47">
        <f t="shared" ca="1" si="6060"/>
        <v>2020</v>
      </c>
      <c r="G2960" s="47">
        <f t="shared" ref="G2960" ca="1" si="6069">VLOOKUP(INDIRECT(CHAR(39)&amp;$A2960&amp;CHAR(39)&amp;"!r2c"&amp;$C2960,0),variables,2,0)</f>
        <v>10991</v>
      </c>
      <c r="H2960" s="50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5565815000</v>
      </c>
    </row>
    <row r="2961" spans="1:8" x14ac:dyDescent="0.3">
      <c r="A2961" s="47" t="s">
        <v>298</v>
      </c>
      <c r="B2961" s="47">
        <f t="shared" si="5967"/>
        <v>22</v>
      </c>
      <c r="C2961" s="47">
        <f t="shared" si="5968"/>
        <v>16</v>
      </c>
      <c r="E2961" s="47">
        <f t="shared" ref="E2961" si="6070">plan_id</f>
        <v>25</v>
      </c>
      <c r="F2961" s="47">
        <f t="shared" ca="1" si="6060"/>
        <v>2020</v>
      </c>
      <c r="G2961" s="47">
        <f t="shared" ref="G2961" ca="1" si="6071">VLOOKUP(INDIRECT(CHAR(39)&amp;$A2961&amp;CHAR(39)&amp;"!r2c"&amp;$C2961,0),variables,2,0)</f>
        <v>10992</v>
      </c>
      <c r="H2961" s="50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0.63600000000000001</v>
      </c>
    </row>
    <row r="2962" spans="1:8" x14ac:dyDescent="0.3">
      <c r="A2962" s="47" t="s">
        <v>298</v>
      </c>
      <c r="B2962" s="47">
        <f t="shared" si="5967"/>
        <v>22</v>
      </c>
      <c r="C2962" s="47">
        <f t="shared" si="5968"/>
        <v>17</v>
      </c>
      <c r="E2962" s="47">
        <f t="shared" ref="E2962" si="6072">plan_id</f>
        <v>25</v>
      </c>
      <c r="F2962" s="47">
        <f t="shared" ca="1" si="6060"/>
        <v>2020</v>
      </c>
      <c r="G2962" s="47">
        <f t="shared" ref="G2962" ca="1" si="6073">VLOOKUP(INDIRECT(CHAR(39)&amp;$A2962&amp;CHAR(39)&amp;"!r2c"&amp;$C2962,0),variables,2,0)</f>
        <v>10993</v>
      </c>
      <c r="H2962" s="50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1004467000</v>
      </c>
    </row>
    <row r="2963" spans="1:8" x14ac:dyDescent="0.3">
      <c r="A2963" s="47" t="s">
        <v>298</v>
      </c>
      <c r="B2963" s="47">
        <f t="shared" si="5967"/>
        <v>22</v>
      </c>
      <c r="C2963" s="47">
        <f t="shared" si="5968"/>
        <v>18</v>
      </c>
      <c r="E2963" s="47">
        <f t="shared" ref="E2963" si="6074">plan_id</f>
        <v>25</v>
      </c>
      <c r="F2963" s="47">
        <f t="shared" ca="1" si="6060"/>
        <v>2020</v>
      </c>
      <c r="G2963" s="47">
        <f t="shared" ref="G2963" ca="1" si="6075">VLOOKUP(INDIRECT(CHAR(39)&amp;$A2963&amp;CHAR(39)&amp;"!r2c"&amp;$C2963,0),variables,2,0)</f>
        <v>11005</v>
      </c>
      <c r="H2963" s="50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0.42741274725799849</v>
      </c>
    </row>
    <row r="2964" spans="1:8" x14ac:dyDescent="0.3">
      <c r="A2964" s="47" t="s">
        <v>298</v>
      </c>
      <c r="B2964" s="47">
        <f t="shared" si="5967"/>
        <v>22</v>
      </c>
      <c r="C2964" s="47">
        <f t="shared" si="5968"/>
        <v>19</v>
      </c>
      <c r="E2964" s="47">
        <f t="shared" ref="E2964" si="6076">plan_id</f>
        <v>25</v>
      </c>
      <c r="F2964" s="47">
        <f t="shared" ca="1" si="6060"/>
        <v>2020</v>
      </c>
      <c r="G2964" s="47">
        <f t="shared" ref="G2964" ca="1" si="6077">VLOOKUP(INDIRECT(CHAR(39)&amp;$A2964&amp;CHAR(39)&amp;"!r2c"&amp;$C2964,0),variables,2,0)</f>
        <v>10988</v>
      </c>
      <c r="H2964" s="50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3">
      <c r="A2965" s="47" t="s">
        <v>298</v>
      </c>
      <c r="B2965" s="47">
        <f t="shared" si="5967"/>
        <v>22</v>
      </c>
      <c r="C2965" s="47">
        <f t="shared" si="5968"/>
        <v>20</v>
      </c>
      <c r="E2965" s="47">
        <f t="shared" ref="E2965" si="6078">plan_id</f>
        <v>25</v>
      </c>
      <c r="F2965" s="47">
        <f t="shared" ca="1" si="6060"/>
        <v>2020</v>
      </c>
      <c r="G2965" s="47">
        <f t="shared" ref="G2965" ca="1" si="6079">VLOOKUP(INDIRECT(CHAR(39)&amp;$A2965&amp;CHAR(39)&amp;"!r2c"&amp;$C2965,0),variables,2,0)</f>
        <v>10996</v>
      </c>
      <c r="H2965" s="50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9469161000</v>
      </c>
    </row>
    <row r="2966" spans="1:8" x14ac:dyDescent="0.3">
      <c r="A2966" s="47" t="s">
        <v>298</v>
      </c>
      <c r="B2966" s="47">
        <f t="shared" si="5967"/>
        <v>22</v>
      </c>
      <c r="C2966" s="47">
        <f t="shared" si="5968"/>
        <v>21</v>
      </c>
      <c r="E2966" s="47">
        <f t="shared" ref="E2966" si="6080">plan_id</f>
        <v>25</v>
      </c>
      <c r="F2966" s="47">
        <f t="shared" ca="1" si="6060"/>
        <v>2020</v>
      </c>
      <c r="G2966" s="47">
        <f t="shared" ref="G2966" ca="1" si="6081">VLOOKUP(INDIRECT(CHAR(39)&amp;$A2966&amp;CHAR(39)&amp;"!r2c"&amp;$C2966,0),variables,2,0)</f>
        <v>10997</v>
      </c>
      <c r="H2966" s="50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0.61972875465696742</v>
      </c>
    </row>
    <row r="2967" spans="1:8" x14ac:dyDescent="0.3">
      <c r="A2967" s="47" t="s">
        <v>298</v>
      </c>
      <c r="B2967" s="47">
        <f t="shared" si="5967"/>
        <v>22</v>
      </c>
      <c r="C2967" s="47">
        <f t="shared" si="5968"/>
        <v>22</v>
      </c>
      <c r="E2967" s="47">
        <f t="shared" ref="E2967" si="6082">plan_id</f>
        <v>25</v>
      </c>
      <c r="F2967" s="47">
        <f t="shared" ca="1" si="6060"/>
        <v>2020</v>
      </c>
      <c r="G2967" s="47">
        <f t="shared" ref="G2967" ca="1" si="6083">VLOOKUP(INDIRECT(CHAR(39)&amp;$A2967&amp;CHAR(39)&amp;"!r2c"&amp;$C2967,0),variables,2,0)</f>
        <v>10980</v>
      </c>
      <c r="H2967" s="50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3">
      <c r="A2968" s="47" t="s">
        <v>298</v>
      </c>
      <c r="B2968" s="47">
        <f t="shared" si="5967"/>
        <v>22</v>
      </c>
      <c r="C2968" s="47">
        <f t="shared" si="5968"/>
        <v>23</v>
      </c>
      <c r="E2968" s="47">
        <f t="shared" ref="E2968" si="6084">plan_id</f>
        <v>25</v>
      </c>
      <c r="F2968" s="47">
        <f t="shared" ca="1" si="6060"/>
        <v>2020</v>
      </c>
      <c r="G2968" s="47">
        <f t="shared" ref="G2968" ca="1" si="6085">VLOOKUP(INDIRECT(CHAR(39)&amp;$A2968&amp;CHAR(39)&amp;"!r2c"&amp;$C2968,0),variables,2,0)</f>
        <v>10981</v>
      </c>
      <c r="H2968" s="50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4.0300000000000002E-2</v>
      </c>
    </row>
    <row r="2969" spans="1:8" x14ac:dyDescent="0.3">
      <c r="A2969" s="47" t="s">
        <v>298</v>
      </c>
      <c r="B2969" s="47">
        <f t="shared" si="5967"/>
        <v>22</v>
      </c>
      <c r="C2969" s="47">
        <f t="shared" si="5968"/>
        <v>24</v>
      </c>
      <c r="E2969" s="47">
        <f t="shared" ref="E2969" si="6086">plan_id</f>
        <v>25</v>
      </c>
      <c r="F2969" s="47">
        <f t="shared" ca="1" si="6060"/>
        <v>2020</v>
      </c>
      <c r="G2969" s="47">
        <f t="shared" ref="G2969" ca="1" si="6087">VLOOKUP(INDIRECT(CHAR(39)&amp;$A2969&amp;CHAR(39)&amp;"!r2c"&amp;$C2969,0),variables,2,0)</f>
        <v>10998</v>
      </c>
      <c r="H2969" s="50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0</v>
      </c>
    </row>
    <row r="2970" spans="1:8" x14ac:dyDescent="0.3">
      <c r="A2970" s="47" t="s">
        <v>298</v>
      </c>
      <c r="B2970" s="47">
        <f t="shared" si="5967"/>
        <v>22</v>
      </c>
      <c r="C2970" s="47">
        <f t="shared" si="5968"/>
        <v>25</v>
      </c>
      <c r="E2970" s="47">
        <f t="shared" ref="E2970" si="6088">plan_id</f>
        <v>25</v>
      </c>
      <c r="F2970" s="47">
        <f t="shared" ca="1" si="6060"/>
        <v>2020</v>
      </c>
      <c r="G2970" s="47">
        <f t="shared" ref="G2970" ca="1" si="6089">VLOOKUP(INDIRECT(CHAR(39)&amp;$A2970&amp;CHAR(39)&amp;"!r2c"&amp;$C2970,0),variables,2,0)</f>
        <v>10999</v>
      </c>
      <c r="H2970" s="50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885252000</v>
      </c>
    </row>
    <row r="2971" spans="1:8" x14ac:dyDescent="0.3">
      <c r="A2971" s="47" t="s">
        <v>298</v>
      </c>
      <c r="B2971" s="47">
        <f t="shared" si="5967"/>
        <v>22</v>
      </c>
      <c r="C2971" s="47">
        <f t="shared" si="5968"/>
        <v>26</v>
      </c>
      <c r="E2971" s="47">
        <f t="shared" ref="E2971" si="6090">plan_id</f>
        <v>25</v>
      </c>
      <c r="F2971" s="47">
        <f t="shared" ca="1" si="6060"/>
        <v>2020</v>
      </c>
      <c r="G2971" s="47">
        <f t="shared" ref="G2971" ca="1" si="6091">VLOOKUP(INDIRECT(CHAR(39)&amp;$A2971&amp;CHAR(39)&amp;"!r2c"&amp;$C2971,0),variables,2,0)</f>
        <v>11000</v>
      </c>
      <c r="H2971" s="50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10271000</v>
      </c>
    </row>
    <row r="2972" spans="1:8" x14ac:dyDescent="0.3">
      <c r="A2972" s="47" t="s">
        <v>298</v>
      </c>
      <c r="B2972" s="47">
        <f t="shared" si="5967"/>
        <v>22</v>
      </c>
      <c r="C2972" s="47">
        <f t="shared" si="5968"/>
        <v>27</v>
      </c>
      <c r="E2972" s="47">
        <f t="shared" ref="E2972" si="6092">plan_id</f>
        <v>25</v>
      </c>
      <c r="F2972" s="47">
        <f t="shared" ca="1" si="6060"/>
        <v>2020</v>
      </c>
      <c r="G2972" s="47">
        <f t="shared" ref="G2972" ca="1" si="6093">VLOOKUP(INDIRECT(CHAR(39)&amp;$A2972&amp;CHAR(39)&amp;"!r2c"&amp;$C2972,0),variables,2,0)</f>
        <v>11001</v>
      </c>
      <c r="H2972" s="50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7017000</v>
      </c>
    </row>
    <row r="2973" spans="1:8" x14ac:dyDescent="0.3">
      <c r="A2973" s="47" t="s">
        <v>298</v>
      </c>
      <c r="B2973" s="47">
        <f t="shared" si="5967"/>
        <v>22</v>
      </c>
      <c r="C2973" s="47">
        <f t="shared" si="5968"/>
        <v>28</v>
      </c>
      <c r="E2973" s="47">
        <f t="shared" ref="E2973" si="6094">plan_id</f>
        <v>25</v>
      </c>
      <c r="F2973" s="47">
        <f t="shared" ca="1" si="6060"/>
        <v>2020</v>
      </c>
      <c r="G2973" s="47">
        <f t="shared" ref="G2973" ca="1" si="6095">VLOOKUP(INDIRECT(CHAR(39)&amp;$A2973&amp;CHAR(39)&amp;"!r2c"&amp;$C2973,0),variables,2,0)</f>
        <v>11002</v>
      </c>
      <c r="H2973" s="50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0</v>
      </c>
    </row>
    <row r="2974" spans="1:8" x14ac:dyDescent="0.3">
      <c r="A2974" s="47" t="s">
        <v>298</v>
      </c>
      <c r="B2974" s="47">
        <f t="shared" si="5967"/>
        <v>22</v>
      </c>
      <c r="C2974" s="47">
        <f t="shared" si="5968"/>
        <v>29</v>
      </c>
      <c r="E2974" s="47">
        <f t="shared" ref="E2974" si="6096">plan_id</f>
        <v>25</v>
      </c>
      <c r="F2974" s="47">
        <f t="shared" ca="1" si="6060"/>
        <v>2020</v>
      </c>
      <c r="G2974" s="47">
        <f t="shared" ref="G2974" ca="1" si="6097">VLOOKUP(INDIRECT(CHAR(39)&amp;$A2974&amp;CHAR(39)&amp;"!r2c"&amp;$C2974,0),variables,2,0)</f>
        <v>11003</v>
      </c>
      <c r="H2974" s="50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902540000</v>
      </c>
    </row>
    <row r="2975" spans="1:8" x14ac:dyDescent="0.3">
      <c r="A2975" s="47" t="s">
        <v>298</v>
      </c>
      <c r="B2975" s="47">
        <f t="shared" ref="B2975:B3001" si="6098">B2948+1</f>
        <v>23</v>
      </c>
      <c r="C2975" s="47">
        <f t="shared" ref="C2975:C3001" si="6099">C2948</f>
        <v>3</v>
      </c>
      <c r="E2975" s="47">
        <f t="shared" ref="E2975" si="6100">plan_id</f>
        <v>25</v>
      </c>
      <c r="F2975" s="47">
        <f t="shared" ca="1" si="6060"/>
        <v>2021</v>
      </c>
      <c r="G2975" s="47">
        <f t="shared" ref="G2975" ca="1" si="6101">VLOOKUP(INDIRECT(CHAR(39)&amp;$A2975&amp;CHAR(39)&amp;"!r2c"&amp;$C2975,0),variables,2,0)</f>
        <v>10982</v>
      </c>
      <c r="H2975" s="50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x14ac:dyDescent="0.3">
      <c r="A2976" s="47" t="s">
        <v>298</v>
      </c>
      <c r="B2976" s="47">
        <f t="shared" si="6098"/>
        <v>23</v>
      </c>
      <c r="C2976" s="47">
        <f t="shared" si="6099"/>
        <v>4</v>
      </c>
      <c r="E2976" s="47">
        <f t="shared" ref="E2976" si="6102">plan_id</f>
        <v>25</v>
      </c>
      <c r="F2976" s="47">
        <f t="shared" ca="1" si="6060"/>
        <v>2021</v>
      </c>
      <c r="G2976" s="47">
        <f t="shared" ref="G2976" ca="1" si="6103">VLOOKUP(INDIRECT(CHAR(39)&amp;$A2976&amp;CHAR(39)&amp;"!r2c"&amp;$C2976,0),variables,2,0)</f>
        <v>10984</v>
      </c>
      <c r="H2976" s="50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3">
      <c r="A2977" s="47" t="s">
        <v>298</v>
      </c>
      <c r="B2977" s="47">
        <f t="shared" si="6098"/>
        <v>23</v>
      </c>
      <c r="C2977" s="47">
        <f t="shared" si="6099"/>
        <v>5</v>
      </c>
      <c r="E2977" s="47">
        <f t="shared" ref="E2977" si="6104">plan_id</f>
        <v>25</v>
      </c>
      <c r="F2977" s="47">
        <f t="shared" ca="1" si="6060"/>
        <v>2021</v>
      </c>
      <c r="G2977" s="47">
        <f t="shared" ref="G2977" ca="1" si="6105">VLOOKUP(INDIRECT(CHAR(39)&amp;$A2977&amp;CHAR(39)&amp;"!r2c"&amp;$C2977,0),variables,2,0)</f>
        <v>10985</v>
      </c>
      <c r="H2977" s="50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3">
      <c r="A2978" s="47" t="s">
        <v>298</v>
      </c>
      <c r="B2978" s="47">
        <f t="shared" si="6098"/>
        <v>23</v>
      </c>
      <c r="C2978" s="47">
        <f t="shared" si="6099"/>
        <v>6</v>
      </c>
      <c r="E2978" s="47">
        <f t="shared" ref="E2978" si="6106">plan_id</f>
        <v>25</v>
      </c>
      <c r="F2978" s="47">
        <f t="shared" ca="1" si="6060"/>
        <v>2021</v>
      </c>
      <c r="G2978" s="47">
        <f t="shared" ref="G2978" ca="1" si="6107">VLOOKUP(INDIRECT(CHAR(39)&amp;$A2978&amp;CHAR(39)&amp;"!r2c"&amp;$C2978,0),variables,2,0)</f>
        <v>10986</v>
      </c>
      <c r="H2978" s="50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3">
      <c r="A2979" s="47" t="s">
        <v>298</v>
      </c>
      <c r="B2979" s="47">
        <f t="shared" si="6098"/>
        <v>23</v>
      </c>
      <c r="C2979" s="47">
        <f t="shared" si="6099"/>
        <v>7</v>
      </c>
      <c r="E2979" s="47">
        <f t="shared" ref="E2979" si="6108">plan_id</f>
        <v>25</v>
      </c>
      <c r="F2979" s="47">
        <f t="shared" ca="1" si="6060"/>
        <v>2021</v>
      </c>
      <c r="G2979" s="47">
        <f t="shared" ref="G2979" ca="1" si="6109">VLOOKUP(INDIRECT(CHAR(39)&amp;$A2979&amp;CHAR(39)&amp;"!r2c"&amp;$C2979,0),variables,2,0)</f>
        <v>10974</v>
      </c>
      <c r="H2979" s="50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Entry Age</v>
      </c>
    </row>
    <row r="2980" spans="1:8" x14ac:dyDescent="0.3">
      <c r="A2980" s="47" t="s">
        <v>298</v>
      </c>
      <c r="B2980" s="47">
        <f t="shared" si="6098"/>
        <v>23</v>
      </c>
      <c r="C2980" s="47">
        <f t="shared" si="6099"/>
        <v>8</v>
      </c>
      <c r="E2980" s="47">
        <f t="shared" ref="E2980" si="6110">plan_id</f>
        <v>25</v>
      </c>
      <c r="F2980" s="47">
        <f t="shared" ca="1" si="6060"/>
        <v>2021</v>
      </c>
      <c r="G2980" s="47">
        <f t="shared" ref="G2980" ca="1" si="6111">VLOOKUP(INDIRECT(CHAR(39)&amp;$A2980&amp;CHAR(39)&amp;"!r2c"&amp;$C2980,0),variables,2,0)</f>
        <v>10987</v>
      </c>
      <c r="H2980" s="50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3">
      <c r="A2981" s="47" t="s">
        <v>298</v>
      </c>
      <c r="B2981" s="47">
        <f t="shared" si="6098"/>
        <v>23</v>
      </c>
      <c r="C2981" s="47">
        <f t="shared" si="6099"/>
        <v>9</v>
      </c>
      <c r="E2981" s="47">
        <f t="shared" ref="E2981" si="6112">plan_id</f>
        <v>25</v>
      </c>
      <c r="F2981" s="47">
        <f t="shared" ca="1" si="6060"/>
        <v>2021</v>
      </c>
      <c r="G2981" s="47">
        <f t="shared" ref="G2981" ca="1" si="6113">VLOOKUP(INDIRECT(CHAR(39)&amp;$A2981&amp;CHAR(39)&amp;"!r2c"&amp;$C2981,0),variables,2,0)</f>
        <v>10885</v>
      </c>
      <c r="H2981" s="50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495499000</v>
      </c>
    </row>
    <row r="2982" spans="1:8" x14ac:dyDescent="0.3">
      <c r="A2982" s="47" t="s">
        <v>298</v>
      </c>
      <c r="B2982" s="47">
        <f t="shared" si="6098"/>
        <v>23</v>
      </c>
      <c r="C2982" s="47">
        <f t="shared" si="6099"/>
        <v>10</v>
      </c>
      <c r="E2982" s="47">
        <f t="shared" ref="E2982" si="6114">plan_id</f>
        <v>25</v>
      </c>
      <c r="F2982" s="47">
        <f t="shared" ca="1" si="6060"/>
        <v>2021</v>
      </c>
      <c r="G2982" s="47">
        <f t="shared" ref="G2982" ca="1" si="6115">VLOOKUP(INDIRECT(CHAR(39)&amp;$A2982&amp;CHAR(39)&amp;"!r2c"&amp;$C2982,0),variables,2,0)</f>
        <v>10886</v>
      </c>
      <c r="H2982" s="50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516123000</v>
      </c>
    </row>
    <row r="2983" spans="1:8" x14ac:dyDescent="0.3">
      <c r="A2983" s="47" t="s">
        <v>298</v>
      </c>
      <c r="B2983" s="47">
        <f t="shared" si="6098"/>
        <v>23</v>
      </c>
      <c r="C2983" s="47">
        <f t="shared" si="6099"/>
        <v>11</v>
      </c>
      <c r="E2983" s="47">
        <f t="shared" ref="E2983" si="6116">plan_id</f>
        <v>25</v>
      </c>
      <c r="F2983" s="47">
        <f t="shared" ca="1" si="6060"/>
        <v>2021</v>
      </c>
      <c r="G2983" s="47">
        <f t="shared" ref="G2983" ca="1" si="6117">VLOOKUP(INDIRECT(CHAR(39)&amp;$A2983&amp;CHAR(39)&amp;"!r2c"&amp;$C2983,0),variables,2,0)</f>
        <v>10887</v>
      </c>
      <c r="H2983" s="50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-20624000</v>
      </c>
    </row>
    <row r="2984" spans="1:8" x14ac:dyDescent="0.3">
      <c r="A2984" s="47" t="s">
        <v>298</v>
      </c>
      <c r="B2984" s="47">
        <f t="shared" si="6098"/>
        <v>23</v>
      </c>
      <c r="C2984" s="47">
        <f t="shared" si="6099"/>
        <v>12</v>
      </c>
      <c r="E2984" s="47">
        <f t="shared" ref="E2984" si="6118">plan_id</f>
        <v>25</v>
      </c>
      <c r="F2984" s="47">
        <f t="shared" ca="1" si="6060"/>
        <v>2021</v>
      </c>
      <c r="G2984" s="47">
        <f t="shared" ref="G2984" ca="1" si="6119">VLOOKUP(INDIRECT(CHAR(39)&amp;$A2984&amp;CHAR(39)&amp;"!r2c"&amp;$C2984,0),variables,2,0)</f>
        <v>10883</v>
      </c>
      <c r="H2984" s="50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1.0416226874322652</v>
      </c>
    </row>
    <row r="2985" spans="1:8" x14ac:dyDescent="0.3">
      <c r="A2985" s="47" t="s">
        <v>298</v>
      </c>
      <c r="B2985" s="47">
        <f t="shared" si="6098"/>
        <v>23</v>
      </c>
      <c r="C2985" s="47">
        <f t="shared" si="6099"/>
        <v>13</v>
      </c>
      <c r="E2985" s="47">
        <f t="shared" ref="E2985" si="6120">plan_id</f>
        <v>25</v>
      </c>
      <c r="F2985" s="47">
        <f t="shared" ca="1" si="6060"/>
        <v>2021</v>
      </c>
      <c r="G2985" s="47">
        <f t="shared" ref="G2985" ca="1" si="6121">VLOOKUP(INDIRECT(CHAR(39)&amp;$A2985&amp;CHAR(39)&amp;"!r2c"&amp;$C2985,0),variables,2,0)</f>
        <v>10989</v>
      </c>
      <c r="H2985" s="50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10466709000</v>
      </c>
    </row>
    <row r="2986" spans="1:8" x14ac:dyDescent="0.3">
      <c r="A2986" s="47" t="s">
        <v>298</v>
      </c>
      <c r="B2986" s="47">
        <f t="shared" si="6098"/>
        <v>23</v>
      </c>
      <c r="C2986" s="47">
        <f t="shared" si="6099"/>
        <v>14</v>
      </c>
      <c r="E2986" s="47">
        <f t="shared" ref="E2986" si="6122">plan_id</f>
        <v>25</v>
      </c>
      <c r="F2986" s="47">
        <f t="shared" ca="1" si="6060"/>
        <v>2021</v>
      </c>
      <c r="G2986" s="47">
        <f t="shared" ref="G2986" ca="1" si="6123">VLOOKUP(INDIRECT(CHAR(39)&amp;$A2986&amp;CHAR(39)&amp;"!r2c"&amp;$C2986,0),variables,2,0)</f>
        <v>10990</v>
      </c>
      <c r="H2986" s="50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15419975000</v>
      </c>
    </row>
    <row r="2987" spans="1:8" x14ac:dyDescent="0.3">
      <c r="A2987" s="47" t="s">
        <v>298</v>
      </c>
      <c r="B2987" s="47">
        <f t="shared" si="6098"/>
        <v>23</v>
      </c>
      <c r="C2987" s="47">
        <f t="shared" si="6099"/>
        <v>15</v>
      </c>
      <c r="E2987" s="47">
        <f t="shared" ref="E2987" si="6124">plan_id</f>
        <v>25</v>
      </c>
      <c r="F2987" s="47">
        <f t="shared" ca="1" si="6060"/>
        <v>2021</v>
      </c>
      <c r="G2987" s="47">
        <f t="shared" ref="G2987" ca="1" si="6125">VLOOKUP(INDIRECT(CHAR(39)&amp;$A2987&amp;CHAR(39)&amp;"!r2c"&amp;$C2987,0),variables,2,0)</f>
        <v>10991</v>
      </c>
      <c r="H2987" s="50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4953266000</v>
      </c>
    </row>
    <row r="2988" spans="1:8" x14ac:dyDescent="0.3">
      <c r="A2988" s="47" t="s">
        <v>298</v>
      </c>
      <c r="B2988" s="47">
        <f t="shared" si="6098"/>
        <v>23</v>
      </c>
      <c r="C2988" s="47">
        <f t="shared" si="6099"/>
        <v>16</v>
      </c>
      <c r="E2988" s="47">
        <f t="shared" ref="E2988" si="6126">plan_id</f>
        <v>25</v>
      </c>
      <c r="F2988" s="47">
        <f t="shared" ca="1" si="6060"/>
        <v>2021</v>
      </c>
      <c r="G2988" s="47">
        <f t="shared" ref="G2988" ca="1" si="6127">VLOOKUP(INDIRECT(CHAR(39)&amp;$A2988&amp;CHAR(39)&amp;"!r2c"&amp;$C2988,0),variables,2,0)</f>
        <v>10992</v>
      </c>
      <c r="H2988" s="50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0.67900000000000005</v>
      </c>
    </row>
    <row r="2989" spans="1:8" x14ac:dyDescent="0.3">
      <c r="A2989" s="47" t="s">
        <v>298</v>
      </c>
      <c r="B2989" s="47">
        <f t="shared" si="6098"/>
        <v>23</v>
      </c>
      <c r="C2989" s="47">
        <f t="shared" si="6099"/>
        <v>17</v>
      </c>
      <c r="E2989" s="47">
        <f t="shared" ref="E2989" si="6128">plan_id</f>
        <v>25</v>
      </c>
      <c r="F2989" s="47">
        <f t="shared" ca="1" si="6060"/>
        <v>2021</v>
      </c>
      <c r="G2989" s="47">
        <f t="shared" ref="G2989" ca="1" si="6129">VLOOKUP(INDIRECT(CHAR(39)&amp;$A2989&amp;CHAR(39)&amp;"!r2c"&amp;$C2989,0),variables,2,0)</f>
        <v>10993</v>
      </c>
      <c r="H2989" s="50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930061000</v>
      </c>
    </row>
    <row r="2990" spans="1:8" x14ac:dyDescent="0.3">
      <c r="A2990" s="47" t="s">
        <v>298</v>
      </c>
      <c r="B2990" s="47">
        <f t="shared" si="6098"/>
        <v>23</v>
      </c>
      <c r="C2990" s="47">
        <f t="shared" si="6099"/>
        <v>18</v>
      </c>
      <c r="E2990" s="47">
        <f t="shared" ref="E2990" si="6130">plan_id</f>
        <v>25</v>
      </c>
      <c r="F2990" s="47">
        <f t="shared" ca="1" si="6060"/>
        <v>2021</v>
      </c>
      <c r="G2990" s="47">
        <f t="shared" ref="G2990" ca="1" si="6131">VLOOKUP(INDIRECT(CHAR(39)&amp;$A2990&amp;CHAR(39)&amp;"!r2c"&amp;$C2990,0),variables,2,0)</f>
        <v>11005</v>
      </c>
      <c r="H2990" s="50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0.53275967920383716</v>
      </c>
    </row>
    <row r="2991" spans="1:8" x14ac:dyDescent="0.3">
      <c r="A2991" s="47" t="s">
        <v>298</v>
      </c>
      <c r="B2991" s="47">
        <f t="shared" si="6098"/>
        <v>23</v>
      </c>
      <c r="C2991" s="47">
        <f t="shared" si="6099"/>
        <v>19</v>
      </c>
      <c r="E2991" s="47">
        <f t="shared" ref="E2991" si="6132">plan_id</f>
        <v>25</v>
      </c>
      <c r="F2991" s="47">
        <f t="shared" ca="1" si="6060"/>
        <v>2021</v>
      </c>
      <c r="G2991" s="47">
        <f t="shared" ref="G2991" ca="1" si="6133">VLOOKUP(INDIRECT(CHAR(39)&amp;$A2991&amp;CHAR(39)&amp;"!r2c"&amp;$C2991,0),variables,2,0)</f>
        <v>10988</v>
      </c>
      <c r="H2991" s="50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3">
      <c r="A2992" s="47" t="s">
        <v>298</v>
      </c>
      <c r="B2992" s="47">
        <f t="shared" si="6098"/>
        <v>23</v>
      </c>
      <c r="C2992" s="47">
        <f t="shared" si="6099"/>
        <v>20</v>
      </c>
      <c r="E2992" s="47">
        <f t="shared" ref="E2992" si="6134">plan_id</f>
        <v>25</v>
      </c>
      <c r="F2992" s="47">
        <f t="shared" ca="1" si="6060"/>
        <v>2021</v>
      </c>
      <c r="G2992" s="47">
        <f t="shared" ref="G2992" ca="1" si="6135">VLOOKUP(INDIRECT(CHAR(39)&amp;$A2992&amp;CHAR(39)&amp;"!r2c"&amp;$C2992,0),variables,2,0)</f>
        <v>10996</v>
      </c>
      <c r="H2992" s="50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11912309000</v>
      </c>
    </row>
    <row r="2993" spans="1:8" x14ac:dyDescent="0.3">
      <c r="A2993" s="47" t="s">
        <v>298</v>
      </c>
      <c r="B2993" s="47">
        <f t="shared" si="6098"/>
        <v>23</v>
      </c>
      <c r="C2993" s="47">
        <f t="shared" si="6099"/>
        <v>21</v>
      </c>
      <c r="E2993" s="47">
        <f t="shared" ref="E2993" si="6136">plan_id</f>
        <v>25</v>
      </c>
      <c r="F2993" s="47">
        <f t="shared" ca="1" si="6060"/>
        <v>2021</v>
      </c>
      <c r="G2993" s="47">
        <f t="shared" ref="G2993" ca="1" si="6137">VLOOKUP(INDIRECT(CHAR(39)&amp;$A2993&amp;CHAR(39)&amp;"!r2c"&amp;$C2993,0),variables,2,0)</f>
        <v>10997</v>
      </c>
      <c r="H2993" s="50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0.77252453392434162</v>
      </c>
    </row>
    <row r="2994" spans="1:8" x14ac:dyDescent="0.3">
      <c r="A2994" s="47" t="s">
        <v>298</v>
      </c>
      <c r="B2994" s="47">
        <f t="shared" si="6098"/>
        <v>23</v>
      </c>
      <c r="C2994" s="47">
        <f t="shared" si="6099"/>
        <v>22</v>
      </c>
      <c r="E2994" s="47">
        <f t="shared" ref="E2994" si="6138">plan_id</f>
        <v>25</v>
      </c>
      <c r="F2994" s="47">
        <f t="shared" ca="1" si="6060"/>
        <v>2021</v>
      </c>
      <c r="G2994" s="47">
        <f t="shared" ref="G2994" ca="1" si="6139">VLOOKUP(INDIRECT(CHAR(39)&amp;$A2994&amp;CHAR(39)&amp;"!r2c"&amp;$C2994,0),variables,2,0)</f>
        <v>10980</v>
      </c>
      <c r="H2994" s="50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3">
      <c r="A2995" s="47" t="s">
        <v>298</v>
      </c>
      <c r="B2995" s="47">
        <f t="shared" si="6098"/>
        <v>23</v>
      </c>
      <c r="C2995" s="47">
        <f t="shared" si="6099"/>
        <v>23</v>
      </c>
      <c r="E2995" s="47">
        <f t="shared" ref="E2995" si="6140">plan_id</f>
        <v>25</v>
      </c>
      <c r="F2995" s="47">
        <f t="shared" ca="1" si="6060"/>
        <v>2021</v>
      </c>
      <c r="G2995" s="47">
        <f t="shared" ref="G2995" ca="1" si="6141">VLOOKUP(INDIRECT(CHAR(39)&amp;$A2995&amp;CHAR(39)&amp;"!r2c"&amp;$C2995,0),variables,2,0)</f>
        <v>10981</v>
      </c>
      <c r="H2995" s="50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0.29770000000000002</v>
      </c>
    </row>
    <row r="2996" spans="1:8" x14ac:dyDescent="0.3">
      <c r="A2996" s="47" t="s">
        <v>298</v>
      </c>
      <c r="B2996" s="47">
        <f t="shared" si="6098"/>
        <v>23</v>
      </c>
      <c r="C2996" s="47">
        <f t="shared" si="6099"/>
        <v>24</v>
      </c>
      <c r="E2996" s="47">
        <f t="shared" ref="E2996" si="6142">plan_id</f>
        <v>25</v>
      </c>
      <c r="F2996" s="47">
        <f t="shared" ca="1" si="6060"/>
        <v>2021</v>
      </c>
      <c r="G2996" s="47">
        <f t="shared" ref="G2996" ca="1" si="6143">VLOOKUP(INDIRECT(CHAR(39)&amp;$A2996&amp;CHAR(39)&amp;"!r2c"&amp;$C2996,0),variables,2,0)</f>
        <v>10998</v>
      </c>
      <c r="H2996" s="50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0</v>
      </c>
    </row>
    <row r="2997" spans="1:8" x14ac:dyDescent="0.3">
      <c r="A2997" s="47" t="s">
        <v>298</v>
      </c>
      <c r="B2997" s="47">
        <f t="shared" si="6098"/>
        <v>23</v>
      </c>
      <c r="C2997" s="47">
        <f t="shared" si="6099"/>
        <v>25</v>
      </c>
      <c r="E2997" s="47">
        <f t="shared" ref="E2997" si="6144">plan_id</f>
        <v>25</v>
      </c>
      <c r="F2997" s="47">
        <f t="shared" ca="1" si="6060"/>
        <v>2021</v>
      </c>
      <c r="G2997" s="47">
        <f t="shared" ref="G2997" ca="1" si="6145">VLOOKUP(INDIRECT(CHAR(39)&amp;$A2997&amp;CHAR(39)&amp;"!r2c"&amp;$C2997,0),variables,2,0)</f>
        <v>10999</v>
      </c>
      <c r="H2997" s="50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921899000</v>
      </c>
    </row>
    <row r="2998" spans="1:8" x14ac:dyDescent="0.3">
      <c r="A2998" s="47" t="s">
        <v>298</v>
      </c>
      <c r="B2998" s="47">
        <f t="shared" si="6098"/>
        <v>23</v>
      </c>
      <c r="C2998" s="47">
        <f t="shared" si="6099"/>
        <v>26</v>
      </c>
      <c r="E2998" s="47">
        <f t="shared" ref="E2998" si="6146">plan_id</f>
        <v>25</v>
      </c>
      <c r="F2998" s="47">
        <f t="shared" ca="1" si="6060"/>
        <v>2021</v>
      </c>
      <c r="G2998" s="47">
        <f t="shared" ref="G2998" ca="1" si="6147">VLOOKUP(INDIRECT(CHAR(39)&amp;$A2998&amp;CHAR(39)&amp;"!r2c"&amp;$C2998,0),variables,2,0)</f>
        <v>11000</v>
      </c>
      <c r="H2998" s="50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8107000</v>
      </c>
    </row>
    <row r="2999" spans="1:8" x14ac:dyDescent="0.3">
      <c r="A2999" s="47" t="s">
        <v>298</v>
      </c>
      <c r="B2999" s="47">
        <f t="shared" si="6098"/>
        <v>23</v>
      </c>
      <c r="C2999" s="47">
        <f t="shared" si="6099"/>
        <v>27</v>
      </c>
      <c r="E2999" s="47">
        <f t="shared" ref="E2999" si="6148">plan_id</f>
        <v>25</v>
      </c>
      <c r="F2999" s="47">
        <f t="shared" ca="1" si="6060"/>
        <v>2021</v>
      </c>
      <c r="G2999" s="47">
        <f t="shared" ref="G2999" ca="1" si="6149">VLOOKUP(INDIRECT(CHAR(39)&amp;$A2999&amp;CHAR(39)&amp;"!r2c"&amp;$C2999,0),variables,2,0)</f>
        <v>11001</v>
      </c>
      <c r="H2999" s="50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8232000</v>
      </c>
    </row>
    <row r="3000" spans="1:8" x14ac:dyDescent="0.3">
      <c r="A3000" s="47" t="s">
        <v>298</v>
      </c>
      <c r="B3000" s="47">
        <f t="shared" si="6098"/>
        <v>23</v>
      </c>
      <c r="C3000" s="47">
        <f t="shared" si="6099"/>
        <v>28</v>
      </c>
      <c r="E3000" s="47">
        <f t="shared" ref="E3000" si="6150">plan_id</f>
        <v>25</v>
      </c>
      <c r="F3000" s="47">
        <f t="shared" ca="1" si="6060"/>
        <v>2021</v>
      </c>
      <c r="G3000" s="47">
        <f t="shared" ref="G3000" ca="1" si="6151">VLOOKUP(INDIRECT(CHAR(39)&amp;$A3000&amp;CHAR(39)&amp;"!r2c"&amp;$C3000,0),variables,2,0)</f>
        <v>11002</v>
      </c>
      <c r="H3000" s="50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0</v>
      </c>
    </row>
    <row r="3001" spans="1:8" x14ac:dyDescent="0.3">
      <c r="A3001" s="47" t="s">
        <v>298</v>
      </c>
      <c r="B3001" s="47">
        <f t="shared" si="6098"/>
        <v>23</v>
      </c>
      <c r="C3001" s="47">
        <f t="shared" si="6099"/>
        <v>29</v>
      </c>
      <c r="E3001" s="47">
        <f t="shared" ref="E3001" si="6152">plan_id</f>
        <v>25</v>
      </c>
      <c r="F3001" s="47">
        <f t="shared" ca="1" si="6060"/>
        <v>2021</v>
      </c>
      <c r="G3001" s="47">
        <f t="shared" ref="G3001" ca="1" si="6153">VLOOKUP(INDIRECT(CHAR(39)&amp;$A3001&amp;CHAR(39)&amp;"!r2c"&amp;$C3001,0),variables,2,0)</f>
        <v>11003</v>
      </c>
      <c r="H3001" s="50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938238000</v>
      </c>
    </row>
    <row r="3002" spans="1:8" x14ac:dyDescent="0.3">
      <c r="A3002" s="48" t="s">
        <v>1264</v>
      </c>
      <c r="B3002" s="47">
        <v>3</v>
      </c>
      <c r="C3002" s="47">
        <v>3</v>
      </c>
      <c r="E3002" s="47">
        <f t="shared" ref="E3002" si="6154">plan_id</f>
        <v>25</v>
      </c>
      <c r="F3002" s="47">
        <f t="shared" ca="1" si="6060"/>
        <v>2001</v>
      </c>
      <c r="G3002" s="47">
        <f t="shared" ref="G3002" ca="1" si="6155">VLOOKUP(INDIRECT(CHAR(39)&amp;$A3002&amp;CHAR(39)&amp;"!r2c"&amp;$C3002,0),variables,2,0)</f>
        <v>9704</v>
      </c>
      <c r="H3002" s="50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3">
      <c r="A3003" s="48" t="s">
        <v>1264</v>
      </c>
      <c r="B3003" s="47">
        <f>B3002</f>
        <v>3</v>
      </c>
      <c r="C3003" s="47">
        <f>C3002+1</f>
        <v>4</v>
      </c>
      <c r="E3003" s="47">
        <f t="shared" ref="E3003" si="6156">plan_id</f>
        <v>25</v>
      </c>
      <c r="F3003" s="47">
        <f t="shared" ca="1" si="6060"/>
        <v>2001</v>
      </c>
      <c r="G3003" s="47">
        <f t="shared" ref="G3003" ca="1" si="6157">VLOOKUP(INDIRECT(CHAR(39)&amp;$A3003&amp;CHAR(39)&amp;"!r2c"&amp;$C3003,0),variables,2,0)</f>
        <v>9716</v>
      </c>
      <c r="H3003" s="50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3">
      <c r="A3004" s="48" t="s">
        <v>1264</v>
      </c>
      <c r="B3004" s="47">
        <f t="shared" ref="B3004:B3067" si="6158">B3003</f>
        <v>3</v>
      </c>
      <c r="C3004" s="47">
        <f t="shared" ref="C3004:C3067" si="6159">C3003+1</f>
        <v>5</v>
      </c>
      <c r="E3004" s="47">
        <f t="shared" ref="E3004" si="6160">plan_id</f>
        <v>25</v>
      </c>
      <c r="F3004" s="47">
        <f t="shared" ca="1" si="6060"/>
        <v>2001</v>
      </c>
      <c r="G3004" s="47">
        <f t="shared" ref="G3004" ca="1" si="6161">VLOOKUP(INDIRECT(CHAR(39)&amp;$A3004&amp;CHAR(39)&amp;"!r2c"&amp;$C3004,0),variables,2,0)</f>
        <v>9734</v>
      </c>
      <c r="H3004" s="50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3">
      <c r="A3005" s="48" t="s">
        <v>1264</v>
      </c>
      <c r="B3005" s="47">
        <f t="shared" si="6158"/>
        <v>3</v>
      </c>
      <c r="C3005" s="47">
        <f t="shared" si="6159"/>
        <v>6</v>
      </c>
      <c r="E3005" s="47">
        <f t="shared" ref="E3005" si="6162">plan_id</f>
        <v>25</v>
      </c>
      <c r="F3005" s="47">
        <f t="shared" ca="1" si="6060"/>
        <v>2001</v>
      </c>
      <c r="G3005" s="47">
        <f t="shared" ref="G3005" ca="1" si="6163">VLOOKUP(INDIRECT(CHAR(39)&amp;$A3005&amp;CHAR(39)&amp;"!r2c"&amp;$C3005,0),variables,2,0)</f>
        <v>9749</v>
      </c>
      <c r="H3005" s="50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3">
      <c r="A3006" s="48" t="s">
        <v>1264</v>
      </c>
      <c r="B3006" s="47">
        <f t="shared" si="6158"/>
        <v>3</v>
      </c>
      <c r="C3006" s="47">
        <f t="shared" si="6159"/>
        <v>7</v>
      </c>
      <c r="E3006" s="47">
        <f t="shared" ref="E3006" si="6164">plan_id</f>
        <v>25</v>
      </c>
      <c r="F3006" s="47">
        <f t="shared" ca="1" si="6060"/>
        <v>2001</v>
      </c>
      <c r="G3006" s="47">
        <f t="shared" ref="G3006" ca="1" si="6165">VLOOKUP(INDIRECT(CHAR(39)&amp;$A3006&amp;CHAR(39)&amp;"!r2c"&amp;$C3006,0),variables,2,0)</f>
        <v>9755</v>
      </c>
      <c r="H3006" s="50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3">
      <c r="A3007" s="48" t="s">
        <v>1264</v>
      </c>
      <c r="B3007" s="47">
        <f t="shared" si="6158"/>
        <v>3</v>
      </c>
      <c r="C3007" s="47">
        <f t="shared" si="6159"/>
        <v>8</v>
      </c>
      <c r="E3007" s="47">
        <f t="shared" ref="E3007" si="6166">plan_id</f>
        <v>25</v>
      </c>
      <c r="F3007" s="47">
        <f t="shared" ca="1" si="6060"/>
        <v>2001</v>
      </c>
      <c r="G3007" s="47">
        <f t="shared" ref="G3007" ca="1" si="6167">VLOOKUP(INDIRECT(CHAR(39)&amp;$A3007&amp;CHAR(39)&amp;"!r2c"&amp;$C3007,0),variables,2,0)</f>
        <v>9782</v>
      </c>
      <c r="H3007" s="50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3">
      <c r="A3008" s="48" t="s">
        <v>1264</v>
      </c>
      <c r="B3008" s="47">
        <f t="shared" si="6158"/>
        <v>3</v>
      </c>
      <c r="C3008" s="47">
        <f t="shared" si="6159"/>
        <v>9</v>
      </c>
      <c r="E3008" s="47">
        <f t="shared" ref="E3008" si="6168">plan_id</f>
        <v>25</v>
      </c>
      <c r="F3008" s="47">
        <f t="shared" ca="1" si="6060"/>
        <v>2001</v>
      </c>
      <c r="G3008" s="47">
        <f t="shared" ref="G3008" ca="1" si="6169">VLOOKUP(INDIRECT(CHAR(39)&amp;$A3008&amp;CHAR(39)&amp;"!r2c"&amp;$C3008,0),variables,2,0)</f>
        <v>9788</v>
      </c>
      <c r="H3008" s="50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3">
      <c r="A3009" s="48" t="s">
        <v>1264</v>
      </c>
      <c r="B3009" s="47">
        <f t="shared" si="6158"/>
        <v>3</v>
      </c>
      <c r="C3009" s="47">
        <f t="shared" si="6159"/>
        <v>10</v>
      </c>
      <c r="E3009" s="47">
        <f t="shared" ref="E3009" si="6170">plan_id</f>
        <v>25</v>
      </c>
      <c r="F3009" s="47">
        <f t="shared" ca="1" si="6060"/>
        <v>2001</v>
      </c>
      <c r="G3009" s="47">
        <f t="shared" ref="G3009" ca="1" si="6171">VLOOKUP(INDIRECT(CHAR(39)&amp;$A3009&amp;CHAR(39)&amp;"!r2c"&amp;$C3009,0),variables,2,0)</f>
        <v>9812</v>
      </c>
      <c r="H3009" s="50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3">
      <c r="A3010" s="48" t="s">
        <v>1264</v>
      </c>
      <c r="B3010" s="47">
        <f t="shared" si="6158"/>
        <v>3</v>
      </c>
      <c r="C3010" s="47">
        <f t="shared" si="6159"/>
        <v>11</v>
      </c>
      <c r="E3010" s="47">
        <f t="shared" ref="E3010" si="6172">plan_id</f>
        <v>25</v>
      </c>
      <c r="F3010" s="47">
        <f t="shared" ca="1" si="6060"/>
        <v>2001</v>
      </c>
      <c r="G3010" s="47">
        <f t="shared" ref="G3010" ca="1" si="6173">VLOOKUP(INDIRECT(CHAR(39)&amp;$A3010&amp;CHAR(39)&amp;"!r2c"&amp;$C3010,0),variables,2,0)</f>
        <v>9815</v>
      </c>
      <c r="H3010" s="50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3">
      <c r="A3011" s="48" t="s">
        <v>1264</v>
      </c>
      <c r="B3011" s="47">
        <f t="shared" si="6158"/>
        <v>3</v>
      </c>
      <c r="C3011" s="47">
        <f t="shared" si="6159"/>
        <v>12</v>
      </c>
      <c r="E3011" s="47">
        <f t="shared" ref="E3011" si="6174">plan_id</f>
        <v>25</v>
      </c>
      <c r="F3011" s="47">
        <f t="shared" ca="1" si="6060"/>
        <v>2001</v>
      </c>
      <c r="G3011" s="47">
        <f t="shared" ref="G3011" ca="1" si="6175">VLOOKUP(INDIRECT(CHAR(39)&amp;$A3011&amp;CHAR(39)&amp;"!r2c"&amp;$C3011,0),variables,2,0)</f>
        <v>9821</v>
      </c>
      <c r="H3011" s="50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3">
      <c r="A3012" s="48" t="s">
        <v>1264</v>
      </c>
      <c r="B3012" s="47">
        <f t="shared" si="6158"/>
        <v>3</v>
      </c>
      <c r="C3012" s="47">
        <f t="shared" si="6159"/>
        <v>13</v>
      </c>
      <c r="E3012" s="47">
        <f t="shared" ref="E3012" si="6176">plan_id</f>
        <v>25</v>
      </c>
      <c r="F3012" s="47">
        <f t="shared" ca="1" si="6060"/>
        <v>2001</v>
      </c>
      <c r="G3012" s="47">
        <f t="shared" ref="G3012" ca="1" si="6177">VLOOKUP(INDIRECT(CHAR(39)&amp;$A3012&amp;CHAR(39)&amp;"!r2c"&amp;$C3012,0),variables,2,0)</f>
        <v>9824</v>
      </c>
      <c r="H3012" s="50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3">
      <c r="A3013" s="48" t="s">
        <v>1264</v>
      </c>
      <c r="B3013" s="47">
        <f t="shared" si="6158"/>
        <v>3</v>
      </c>
      <c r="C3013" s="47">
        <f t="shared" si="6159"/>
        <v>14</v>
      </c>
      <c r="E3013" s="47">
        <f t="shared" ref="E3013" si="6178">plan_id</f>
        <v>25</v>
      </c>
      <c r="F3013" s="47">
        <f t="shared" ca="1" si="6060"/>
        <v>2001</v>
      </c>
      <c r="G3013" s="47">
        <f t="shared" ref="G3013" ca="1" si="6179">VLOOKUP(INDIRECT(CHAR(39)&amp;$A3013&amp;CHAR(39)&amp;"!r2c"&amp;$C3013,0),variables,2,0)</f>
        <v>9830</v>
      </c>
      <c r="H3013" s="50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3">
      <c r="A3014" s="48" t="s">
        <v>1264</v>
      </c>
      <c r="B3014" s="47">
        <f t="shared" si="6158"/>
        <v>3</v>
      </c>
      <c r="C3014" s="47">
        <f t="shared" si="6159"/>
        <v>15</v>
      </c>
      <c r="E3014" s="47">
        <f t="shared" ref="E3014" si="6180">plan_id</f>
        <v>25</v>
      </c>
      <c r="F3014" s="47">
        <f t="shared" ca="1" si="6060"/>
        <v>2001</v>
      </c>
      <c r="G3014" s="47">
        <f t="shared" ref="G3014" ca="1" si="6181">VLOOKUP(INDIRECT(CHAR(39)&amp;$A3014&amp;CHAR(39)&amp;"!r2c"&amp;$C3014,0),variables,2,0)</f>
        <v>9833</v>
      </c>
      <c r="H3014" s="50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3">
      <c r="A3015" s="48" t="s">
        <v>1264</v>
      </c>
      <c r="B3015" s="47">
        <f t="shared" si="6158"/>
        <v>3</v>
      </c>
      <c r="C3015" s="47">
        <f t="shared" si="6159"/>
        <v>16</v>
      </c>
      <c r="E3015" s="47">
        <f t="shared" ref="E3015" si="6182">plan_id</f>
        <v>25</v>
      </c>
      <c r="F3015" s="47">
        <f t="shared" ca="1" si="6060"/>
        <v>2001</v>
      </c>
      <c r="G3015" s="47">
        <f t="shared" ref="G3015" ca="1" si="6183">VLOOKUP(INDIRECT(CHAR(39)&amp;$A3015&amp;CHAR(39)&amp;"!r2c"&amp;$C3015,0),variables,2,0)</f>
        <v>9845</v>
      </c>
      <c r="H3015" s="50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3">
      <c r="A3016" s="48" t="s">
        <v>1264</v>
      </c>
      <c r="B3016" s="47">
        <f t="shared" si="6158"/>
        <v>3</v>
      </c>
      <c r="C3016" s="47">
        <f t="shared" si="6159"/>
        <v>17</v>
      </c>
      <c r="E3016" s="47">
        <f t="shared" ref="E3016" si="6184">plan_id</f>
        <v>25</v>
      </c>
      <c r="F3016" s="47">
        <f t="shared" ca="1" si="6060"/>
        <v>2001</v>
      </c>
      <c r="G3016" s="47">
        <f t="shared" ref="G3016" ca="1" si="6185">VLOOKUP(INDIRECT(CHAR(39)&amp;$A3016&amp;CHAR(39)&amp;"!r2c"&amp;$C3016,0),variables,2,0)</f>
        <v>9872</v>
      </c>
      <c r="H3016" s="50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3">
      <c r="A3017" s="48" t="s">
        <v>1264</v>
      </c>
      <c r="B3017" s="47">
        <f t="shared" si="6158"/>
        <v>3</v>
      </c>
      <c r="C3017" s="47">
        <f t="shared" si="6159"/>
        <v>18</v>
      </c>
      <c r="E3017" s="47">
        <f t="shared" ref="E3017" si="6186">plan_id</f>
        <v>25</v>
      </c>
      <c r="F3017" s="47">
        <f t="shared" ca="1" si="6060"/>
        <v>2001</v>
      </c>
      <c r="G3017" s="47">
        <f t="shared" ref="G3017" ca="1" si="6187">VLOOKUP(INDIRECT(CHAR(39)&amp;$A3017&amp;CHAR(39)&amp;"!r2c"&amp;$C3017,0),variables,2,0)</f>
        <v>9887</v>
      </c>
      <c r="H3017" s="50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3">
      <c r="A3018" s="48" t="s">
        <v>1264</v>
      </c>
      <c r="B3018" s="47">
        <f t="shared" si="6158"/>
        <v>3</v>
      </c>
      <c r="C3018" s="47">
        <f t="shared" si="6159"/>
        <v>19</v>
      </c>
      <c r="E3018" s="47">
        <f t="shared" ref="E3018" si="6188">plan_id</f>
        <v>25</v>
      </c>
      <c r="F3018" s="47">
        <f t="shared" ca="1" si="6060"/>
        <v>2001</v>
      </c>
      <c r="G3018" s="47">
        <f t="shared" ref="G3018" ca="1" si="6189">VLOOKUP(INDIRECT(CHAR(39)&amp;$A3018&amp;CHAR(39)&amp;"!r2c"&amp;$C3018,0),variables,2,0)</f>
        <v>9914</v>
      </c>
      <c r="H3018" s="50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3">
      <c r="A3019" s="48" t="s">
        <v>1264</v>
      </c>
      <c r="B3019" s="47">
        <f t="shared" si="6158"/>
        <v>3</v>
      </c>
      <c r="C3019" s="47">
        <f t="shared" si="6159"/>
        <v>20</v>
      </c>
      <c r="E3019" s="47">
        <f t="shared" ref="E3019" si="6190">plan_id</f>
        <v>25</v>
      </c>
      <c r="F3019" s="47">
        <f t="shared" ca="1" si="6060"/>
        <v>2001</v>
      </c>
      <c r="G3019" s="47">
        <f t="shared" ref="G3019" ca="1" si="6191">VLOOKUP(INDIRECT(CHAR(39)&amp;$A3019&amp;CHAR(39)&amp;"!r2c"&amp;$C3019,0),variables,2,0)</f>
        <v>9917</v>
      </c>
      <c r="H3019" s="50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3">
      <c r="A3020" s="48" t="s">
        <v>1264</v>
      </c>
      <c r="B3020" s="47">
        <f t="shared" si="6158"/>
        <v>3</v>
      </c>
      <c r="C3020" s="47">
        <f t="shared" si="6159"/>
        <v>21</v>
      </c>
      <c r="E3020" s="47">
        <f t="shared" ref="E3020" si="6192">plan_id</f>
        <v>25</v>
      </c>
      <c r="F3020" s="47">
        <f t="shared" ca="1" si="6060"/>
        <v>2001</v>
      </c>
      <c r="G3020" s="47">
        <f t="shared" ref="G3020" ca="1" si="6193">VLOOKUP(INDIRECT(CHAR(39)&amp;$A3020&amp;CHAR(39)&amp;"!r2c"&amp;$C3020,0),variables,2,0)</f>
        <v>9920</v>
      </c>
      <c r="H3020" s="50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3">
      <c r="A3021" s="48" t="s">
        <v>1264</v>
      </c>
      <c r="B3021" s="47">
        <f t="shared" si="6158"/>
        <v>3</v>
      </c>
      <c r="C3021" s="47">
        <f t="shared" si="6159"/>
        <v>22</v>
      </c>
      <c r="E3021" s="47">
        <f t="shared" ref="E3021" si="6194">plan_id</f>
        <v>25</v>
      </c>
      <c r="F3021" s="47">
        <f t="shared" ca="1" si="6060"/>
        <v>2001</v>
      </c>
      <c r="G3021" s="47">
        <f t="shared" ref="G3021" ca="1" si="6195">VLOOKUP(INDIRECT(CHAR(39)&amp;$A3021&amp;CHAR(39)&amp;"!r2c"&amp;$C3021,0),variables,2,0)</f>
        <v>9648</v>
      </c>
      <c r="H3021" s="50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3">
      <c r="A3022" s="48" t="s">
        <v>1264</v>
      </c>
      <c r="B3022" s="47">
        <f t="shared" si="6158"/>
        <v>3</v>
      </c>
      <c r="C3022" s="47">
        <f t="shared" si="6159"/>
        <v>23</v>
      </c>
      <c r="E3022" s="47">
        <f t="shared" ref="E3022" si="6196">plan_id</f>
        <v>25</v>
      </c>
      <c r="F3022" s="47">
        <f t="shared" ca="1" si="6060"/>
        <v>2001</v>
      </c>
      <c r="G3022" s="47">
        <f t="shared" ref="G3022" ca="1" si="6197">VLOOKUP(INDIRECT(CHAR(39)&amp;$A3022&amp;CHAR(39)&amp;"!r2c"&amp;$C3022,0),variables,2,0)</f>
        <v>9713</v>
      </c>
      <c r="H3022" s="50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3">
      <c r="A3023" s="48" t="s">
        <v>1264</v>
      </c>
      <c r="B3023" s="47">
        <f t="shared" si="6158"/>
        <v>3</v>
      </c>
      <c r="C3023" s="47">
        <f t="shared" si="6159"/>
        <v>24</v>
      </c>
      <c r="E3023" s="47">
        <f t="shared" ref="E3023" si="6198">plan_id</f>
        <v>25</v>
      </c>
      <c r="F3023" s="47">
        <f t="shared" ca="1" si="6060"/>
        <v>2001</v>
      </c>
      <c r="G3023" s="47">
        <f t="shared" ref="G3023" ca="1" si="6199">VLOOKUP(INDIRECT(CHAR(39)&amp;$A3023&amp;CHAR(39)&amp;"!r2c"&amp;$C3023,0),variables,2,0)</f>
        <v>9719</v>
      </c>
      <c r="H3023" s="50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3">
      <c r="A3024" s="48" t="s">
        <v>1264</v>
      </c>
      <c r="B3024" s="47">
        <f t="shared" si="6158"/>
        <v>3</v>
      </c>
      <c r="C3024" s="47">
        <f t="shared" si="6159"/>
        <v>25</v>
      </c>
      <c r="E3024" s="47">
        <f t="shared" ref="E3024" si="6200">plan_id</f>
        <v>25</v>
      </c>
      <c r="F3024" s="47">
        <f t="shared" ca="1" si="6060"/>
        <v>2001</v>
      </c>
      <c r="G3024" s="47">
        <f t="shared" ref="G3024" ca="1" si="6201">VLOOKUP(INDIRECT(CHAR(39)&amp;$A3024&amp;CHAR(39)&amp;"!r2c"&amp;$C3024,0),variables,2,0)</f>
        <v>9725</v>
      </c>
      <c r="H3024" s="50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3">
      <c r="A3025" s="48" t="s">
        <v>1264</v>
      </c>
      <c r="B3025" s="47">
        <f t="shared" si="6158"/>
        <v>3</v>
      </c>
      <c r="C3025" s="47">
        <f t="shared" si="6159"/>
        <v>26</v>
      </c>
      <c r="E3025" s="47">
        <f t="shared" ref="E3025" si="6202">plan_id</f>
        <v>25</v>
      </c>
      <c r="F3025" s="47">
        <f t="shared" ca="1" si="6060"/>
        <v>2001</v>
      </c>
      <c r="G3025" s="47">
        <f t="shared" ref="G3025" ca="1" si="6203">VLOOKUP(INDIRECT(CHAR(39)&amp;$A3025&amp;CHAR(39)&amp;"!r2c"&amp;$C3025,0),variables,2,0)</f>
        <v>9743</v>
      </c>
      <c r="H3025" s="50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3">
      <c r="A3026" s="48" t="s">
        <v>1264</v>
      </c>
      <c r="B3026" s="47">
        <f t="shared" si="6158"/>
        <v>3</v>
      </c>
      <c r="C3026" s="47">
        <f t="shared" si="6159"/>
        <v>27</v>
      </c>
      <c r="E3026" s="47">
        <f t="shared" ref="E3026" si="6204">plan_id</f>
        <v>25</v>
      </c>
      <c r="F3026" s="47">
        <f t="shared" ca="1" si="6060"/>
        <v>2001</v>
      </c>
      <c r="G3026" s="47">
        <f t="shared" ref="G3026" ca="1" si="6205">VLOOKUP(INDIRECT(CHAR(39)&amp;$A3026&amp;CHAR(39)&amp;"!r2c"&amp;$C3026,0),variables,2,0)</f>
        <v>9746</v>
      </c>
      <c r="H3026" s="50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3">
      <c r="A3027" s="48" t="s">
        <v>1264</v>
      </c>
      <c r="B3027" s="47">
        <f t="shared" si="6158"/>
        <v>3</v>
      </c>
      <c r="C3027" s="47">
        <f t="shared" si="6159"/>
        <v>28</v>
      </c>
      <c r="E3027" s="47">
        <f t="shared" ref="E3027" si="6206">plan_id</f>
        <v>25</v>
      </c>
      <c r="F3027" s="47">
        <f t="shared" ca="1" si="6060"/>
        <v>2001</v>
      </c>
      <c r="G3027" s="47">
        <f t="shared" ref="G3027" ca="1" si="6207">VLOOKUP(INDIRECT(CHAR(39)&amp;$A3027&amp;CHAR(39)&amp;"!r2c"&amp;$C3027,0),variables,2,0)</f>
        <v>9761</v>
      </c>
      <c r="H3027" s="50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3">
      <c r="A3028" s="48" t="s">
        <v>1264</v>
      </c>
      <c r="B3028" s="47">
        <f t="shared" si="6158"/>
        <v>3</v>
      </c>
      <c r="C3028" s="47">
        <f t="shared" si="6159"/>
        <v>29</v>
      </c>
      <c r="E3028" s="47">
        <f t="shared" ref="E3028" si="6208">plan_id</f>
        <v>25</v>
      </c>
      <c r="F3028" s="47">
        <f t="shared" ca="1" si="6060"/>
        <v>2001</v>
      </c>
      <c r="G3028" s="47">
        <f t="shared" ref="G3028" ca="1" si="6209">VLOOKUP(INDIRECT(CHAR(39)&amp;$A3028&amp;CHAR(39)&amp;"!r2c"&amp;$C3028,0),variables,2,0)</f>
        <v>9764</v>
      </c>
      <c r="H3028" s="50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3">
      <c r="A3029" s="48" t="s">
        <v>1264</v>
      </c>
      <c r="B3029" s="47">
        <f t="shared" si="6158"/>
        <v>3</v>
      </c>
      <c r="C3029" s="47">
        <f t="shared" si="6159"/>
        <v>30</v>
      </c>
      <c r="E3029" s="47">
        <f t="shared" ref="E3029" si="6210">plan_id</f>
        <v>25</v>
      </c>
      <c r="F3029" s="47">
        <f t="shared" ca="1" si="6060"/>
        <v>2001</v>
      </c>
      <c r="G3029" s="47">
        <f t="shared" ref="G3029" ca="1" si="6211">VLOOKUP(INDIRECT(CHAR(39)&amp;$A3029&amp;CHAR(39)&amp;"!r2c"&amp;$C3029,0),variables,2,0)</f>
        <v>9767</v>
      </c>
      <c r="H3029" s="50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3">
      <c r="A3030" s="48" t="s">
        <v>1264</v>
      </c>
      <c r="B3030" s="47">
        <f t="shared" si="6158"/>
        <v>3</v>
      </c>
      <c r="C3030" s="47">
        <f t="shared" si="6159"/>
        <v>31</v>
      </c>
      <c r="E3030" s="47">
        <f t="shared" ref="E3030" si="6212">plan_id</f>
        <v>25</v>
      </c>
      <c r="F3030" s="47">
        <f t="shared" ca="1" si="6060"/>
        <v>2001</v>
      </c>
      <c r="G3030" s="47">
        <f t="shared" ref="G3030" ca="1" si="6213">VLOOKUP(INDIRECT(CHAR(39)&amp;$A3030&amp;CHAR(39)&amp;"!r2c"&amp;$C3030,0),variables,2,0)</f>
        <v>9770</v>
      </c>
      <c r="H3030" s="50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3">
      <c r="A3031" s="48" t="s">
        <v>1264</v>
      </c>
      <c r="B3031" s="47">
        <f t="shared" si="6158"/>
        <v>3</v>
      </c>
      <c r="C3031" s="47">
        <f t="shared" si="6159"/>
        <v>32</v>
      </c>
      <c r="E3031" s="47">
        <f t="shared" ref="E3031" si="6214">plan_id</f>
        <v>25</v>
      </c>
      <c r="F3031" s="47">
        <f t="shared" ca="1" si="6060"/>
        <v>2001</v>
      </c>
      <c r="G3031" s="47">
        <f t="shared" ref="G3031" ca="1" si="6215">VLOOKUP(INDIRECT(CHAR(39)&amp;$A3031&amp;CHAR(39)&amp;"!r2c"&amp;$C3031,0),variables,2,0)</f>
        <v>9773</v>
      </c>
      <c r="H3031" s="50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3">
      <c r="A3032" s="48" t="s">
        <v>1264</v>
      </c>
      <c r="B3032" s="47">
        <f t="shared" si="6158"/>
        <v>3</v>
      </c>
      <c r="C3032" s="47">
        <f t="shared" si="6159"/>
        <v>33</v>
      </c>
      <c r="E3032" s="47">
        <f t="shared" ref="E3032" si="6216">plan_id</f>
        <v>25</v>
      </c>
      <c r="F3032" s="47">
        <f t="shared" ca="1" si="6060"/>
        <v>2001</v>
      </c>
      <c r="G3032" s="47">
        <f t="shared" ref="G3032" ca="1" si="6217">VLOOKUP(INDIRECT(CHAR(39)&amp;$A3032&amp;CHAR(39)&amp;"!r2c"&amp;$C3032,0),variables,2,0)</f>
        <v>9776</v>
      </c>
      <c r="H3032" s="50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3">
      <c r="A3033" s="48" t="s">
        <v>1264</v>
      </c>
      <c r="B3033" s="47">
        <f t="shared" si="6158"/>
        <v>3</v>
      </c>
      <c r="C3033" s="47">
        <f t="shared" si="6159"/>
        <v>34</v>
      </c>
      <c r="E3033" s="47">
        <f t="shared" ref="E3033" si="6218">plan_id</f>
        <v>25</v>
      </c>
      <c r="F3033" s="47">
        <f t="shared" ca="1" si="6060"/>
        <v>2001</v>
      </c>
      <c r="G3033" s="47">
        <f t="shared" ref="G3033" ca="1" si="6219">VLOOKUP(INDIRECT(CHAR(39)&amp;$A3033&amp;CHAR(39)&amp;"!r2c"&amp;$C3033,0),variables,2,0)</f>
        <v>9779</v>
      </c>
      <c r="H3033" s="50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3">
      <c r="A3034" s="48" t="s">
        <v>1264</v>
      </c>
      <c r="B3034" s="47">
        <f t="shared" si="6158"/>
        <v>3</v>
      </c>
      <c r="C3034" s="47">
        <f t="shared" si="6159"/>
        <v>35</v>
      </c>
      <c r="E3034" s="47">
        <f t="shared" ref="E3034" si="6220">plan_id</f>
        <v>25</v>
      </c>
      <c r="F3034" s="47">
        <f t="shared" ca="1" si="6060"/>
        <v>2001</v>
      </c>
      <c r="G3034" s="47">
        <f t="shared" ref="G3034" ca="1" si="6221">VLOOKUP(INDIRECT(CHAR(39)&amp;$A3034&amp;CHAR(39)&amp;"!r2c"&amp;$C3034,0),variables,2,0)</f>
        <v>9785</v>
      </c>
      <c r="H3034" s="50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3">
      <c r="A3035" s="48" t="s">
        <v>1264</v>
      </c>
      <c r="B3035" s="47">
        <f t="shared" si="6158"/>
        <v>3</v>
      </c>
      <c r="C3035" s="47">
        <f t="shared" si="6159"/>
        <v>36</v>
      </c>
      <c r="E3035" s="47">
        <f t="shared" ref="E3035" si="6222">plan_id</f>
        <v>25</v>
      </c>
      <c r="F3035" s="47">
        <f t="shared" ca="1" si="6060"/>
        <v>2001</v>
      </c>
      <c r="G3035" s="47">
        <f t="shared" ref="G3035" ca="1" si="6223">VLOOKUP(INDIRECT(CHAR(39)&amp;$A3035&amp;CHAR(39)&amp;"!r2c"&amp;$C3035,0),variables,2,0)</f>
        <v>9794</v>
      </c>
      <c r="H3035" s="50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3">
      <c r="A3036" s="48" t="s">
        <v>1264</v>
      </c>
      <c r="B3036" s="47">
        <f t="shared" si="6158"/>
        <v>3</v>
      </c>
      <c r="C3036" s="47">
        <f t="shared" si="6159"/>
        <v>37</v>
      </c>
      <c r="E3036" s="47">
        <f t="shared" ref="E3036" si="6224">plan_id</f>
        <v>25</v>
      </c>
      <c r="F3036" s="47">
        <f t="shared" ca="1" si="6060"/>
        <v>2001</v>
      </c>
      <c r="G3036" s="47">
        <f t="shared" ref="G3036" ca="1" si="6225">VLOOKUP(INDIRECT(CHAR(39)&amp;$A3036&amp;CHAR(39)&amp;"!r2c"&amp;$C3036,0),variables,2,0)</f>
        <v>9797</v>
      </c>
      <c r="H3036" s="50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3">
      <c r="A3037" s="48" t="s">
        <v>1264</v>
      </c>
      <c r="B3037" s="47">
        <f t="shared" si="6158"/>
        <v>3</v>
      </c>
      <c r="C3037" s="47">
        <f t="shared" si="6159"/>
        <v>38</v>
      </c>
      <c r="E3037" s="47">
        <f t="shared" ref="E3037" si="6226">plan_id</f>
        <v>25</v>
      </c>
      <c r="F3037" s="47">
        <f t="shared" ca="1" si="6060"/>
        <v>2001</v>
      </c>
      <c r="G3037" s="47">
        <f t="shared" ref="G3037" ca="1" si="6227">VLOOKUP(INDIRECT(CHAR(39)&amp;$A3037&amp;CHAR(39)&amp;"!r2c"&amp;$C3037,0),variables,2,0)</f>
        <v>9806</v>
      </c>
      <c r="H3037" s="50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3">
      <c r="A3038" s="48" t="s">
        <v>1264</v>
      </c>
      <c r="B3038" s="47">
        <f t="shared" si="6158"/>
        <v>3</v>
      </c>
      <c r="C3038" s="47">
        <f t="shared" si="6159"/>
        <v>39</v>
      </c>
      <c r="E3038" s="47">
        <f t="shared" ref="E3038" si="6228">plan_id</f>
        <v>25</v>
      </c>
      <c r="F3038" s="47">
        <f t="shared" ca="1" si="6060"/>
        <v>2001</v>
      </c>
      <c r="G3038" s="47">
        <f t="shared" ref="G3038" ca="1" si="6229">VLOOKUP(INDIRECT(CHAR(39)&amp;$A3038&amp;CHAR(39)&amp;"!r2c"&amp;$C3038,0),variables,2,0)</f>
        <v>9809</v>
      </c>
      <c r="H3038" s="50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3">
      <c r="A3039" s="48" t="s">
        <v>1264</v>
      </c>
      <c r="B3039" s="47">
        <f t="shared" si="6158"/>
        <v>3</v>
      </c>
      <c r="C3039" s="47">
        <f t="shared" si="6159"/>
        <v>40</v>
      </c>
      <c r="E3039" s="47">
        <f t="shared" ref="E3039" si="6230">plan_id</f>
        <v>25</v>
      </c>
      <c r="F3039" s="47">
        <f t="shared" ca="1" si="6060"/>
        <v>2001</v>
      </c>
      <c r="G3039" s="47">
        <f t="shared" ref="G3039" ca="1" si="6231">VLOOKUP(INDIRECT(CHAR(39)&amp;$A3039&amp;CHAR(39)&amp;"!r2c"&amp;$C3039,0),variables,2,0)</f>
        <v>9818</v>
      </c>
      <c r="H3039" s="50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3">
      <c r="A3040" s="48" t="s">
        <v>1264</v>
      </c>
      <c r="B3040" s="47">
        <f t="shared" si="6158"/>
        <v>3</v>
      </c>
      <c r="C3040" s="47">
        <f t="shared" si="6159"/>
        <v>41</v>
      </c>
      <c r="E3040" s="47">
        <f t="shared" ref="E3040" si="6232">plan_id</f>
        <v>25</v>
      </c>
      <c r="F3040" s="47">
        <f t="shared" ca="1" si="6060"/>
        <v>2001</v>
      </c>
      <c r="G3040" s="47">
        <f t="shared" ref="G3040" ca="1" si="6233">VLOOKUP(INDIRECT(CHAR(39)&amp;$A3040&amp;CHAR(39)&amp;"!r2c"&amp;$C3040,0),variables,2,0)</f>
        <v>9839</v>
      </c>
      <c r="H3040" s="50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3">
      <c r="A3041" s="48" t="s">
        <v>1264</v>
      </c>
      <c r="B3041" s="47">
        <f t="shared" si="6158"/>
        <v>3</v>
      </c>
      <c r="C3041" s="47">
        <f t="shared" si="6159"/>
        <v>42</v>
      </c>
      <c r="E3041" s="47">
        <f t="shared" ref="E3041" si="6234">plan_id</f>
        <v>25</v>
      </c>
      <c r="F3041" s="47">
        <f t="shared" ca="1" si="6060"/>
        <v>2001</v>
      </c>
      <c r="G3041" s="47">
        <f t="shared" ref="G3041" ca="1" si="6235">VLOOKUP(INDIRECT(CHAR(39)&amp;$A3041&amp;CHAR(39)&amp;"!r2c"&amp;$C3041,0),variables,2,0)</f>
        <v>9860</v>
      </c>
      <c r="H3041" s="50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3">
      <c r="A3042" s="48" t="s">
        <v>1264</v>
      </c>
      <c r="B3042" s="47">
        <f t="shared" si="6158"/>
        <v>3</v>
      </c>
      <c r="C3042" s="47">
        <f t="shared" si="6159"/>
        <v>43</v>
      </c>
      <c r="E3042" s="47">
        <f t="shared" ref="E3042" si="6236">plan_id</f>
        <v>25</v>
      </c>
      <c r="F3042" s="47">
        <f t="shared" ca="1" si="6060"/>
        <v>2001</v>
      </c>
      <c r="G3042" s="47">
        <f t="shared" ref="G3042" ca="1" si="6237">VLOOKUP(INDIRECT(CHAR(39)&amp;$A3042&amp;CHAR(39)&amp;"!r2c"&amp;$C3042,0),variables,2,0)</f>
        <v>9863</v>
      </c>
      <c r="H3042" s="50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3">
      <c r="A3043" s="48" t="s">
        <v>1264</v>
      </c>
      <c r="B3043" s="47">
        <f t="shared" si="6158"/>
        <v>3</v>
      </c>
      <c r="C3043" s="47">
        <f t="shared" si="6159"/>
        <v>44</v>
      </c>
      <c r="E3043" s="47">
        <f t="shared" ref="E3043" si="6238">plan_id</f>
        <v>25</v>
      </c>
      <c r="F3043" s="47">
        <f t="shared" ca="1" si="6060"/>
        <v>2001</v>
      </c>
      <c r="G3043" s="47">
        <f t="shared" ref="G3043" ca="1" si="6239">VLOOKUP(INDIRECT(CHAR(39)&amp;$A3043&amp;CHAR(39)&amp;"!r2c"&amp;$C3043,0),variables,2,0)</f>
        <v>9878</v>
      </c>
      <c r="H3043" s="50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3">
      <c r="A3044" s="48" t="s">
        <v>1264</v>
      </c>
      <c r="B3044" s="47">
        <f t="shared" si="6158"/>
        <v>3</v>
      </c>
      <c r="C3044" s="47">
        <f t="shared" si="6159"/>
        <v>45</v>
      </c>
      <c r="E3044" s="47">
        <f t="shared" ref="E3044" si="6240">plan_id</f>
        <v>25</v>
      </c>
      <c r="F3044" s="47">
        <f t="shared" ca="1" si="6060"/>
        <v>2001</v>
      </c>
      <c r="G3044" s="47">
        <f t="shared" ref="G3044" ca="1" si="6241">VLOOKUP(INDIRECT(CHAR(39)&amp;$A3044&amp;CHAR(39)&amp;"!r2c"&amp;$C3044,0),variables,2,0)</f>
        <v>9923</v>
      </c>
      <c r="H3044" s="50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3">
      <c r="A3045" s="48" t="s">
        <v>1264</v>
      </c>
      <c r="B3045" s="47">
        <f t="shared" si="6158"/>
        <v>3</v>
      </c>
      <c r="C3045" s="47">
        <f t="shared" si="6159"/>
        <v>46</v>
      </c>
      <c r="E3045" s="47">
        <f t="shared" ref="E3045" si="6242">plan_id</f>
        <v>25</v>
      </c>
      <c r="F3045" s="47">
        <f t="shared" ca="1" si="6060"/>
        <v>2001</v>
      </c>
      <c r="G3045" s="47">
        <f t="shared" ref="G3045" ca="1" si="6243">VLOOKUP(INDIRECT(CHAR(39)&amp;$A3045&amp;CHAR(39)&amp;"!r2c"&amp;$C3045,0),variables,2,0)</f>
        <v>9932</v>
      </c>
      <c r="H3045" s="50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3">
      <c r="A3046" s="48" t="s">
        <v>1264</v>
      </c>
      <c r="B3046" s="47">
        <f t="shared" si="6158"/>
        <v>3</v>
      </c>
      <c r="C3046" s="47">
        <f t="shared" si="6159"/>
        <v>47</v>
      </c>
      <c r="E3046" s="47">
        <f t="shared" ref="E3046" si="6244">plan_id</f>
        <v>25</v>
      </c>
      <c r="F3046" s="47">
        <f t="shared" ca="1" si="6060"/>
        <v>2001</v>
      </c>
      <c r="G3046" s="47">
        <f t="shared" ref="G3046" ca="1" si="6245">VLOOKUP(INDIRECT(CHAR(39)&amp;$A3046&amp;CHAR(39)&amp;"!r2c"&amp;$C3046,0),variables,2,0)</f>
        <v>9935</v>
      </c>
      <c r="H3046" s="50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3">
      <c r="A3047" s="48" t="s">
        <v>1264</v>
      </c>
      <c r="B3047" s="47">
        <f t="shared" si="6158"/>
        <v>3</v>
      </c>
      <c r="C3047" s="47">
        <f t="shared" si="6159"/>
        <v>48</v>
      </c>
      <c r="E3047" s="47">
        <f t="shared" ref="E3047" si="6246">plan_id</f>
        <v>25</v>
      </c>
      <c r="F3047" s="47">
        <f t="shared" ca="1" si="6060"/>
        <v>2001</v>
      </c>
      <c r="G3047" s="47">
        <f t="shared" ref="G3047" ca="1" si="6247">VLOOKUP(INDIRECT(CHAR(39)&amp;$A3047&amp;CHAR(39)&amp;"!r2c"&amp;$C3047,0),variables,2,0)</f>
        <v>9651</v>
      </c>
      <c r="H3047" s="50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3">
      <c r="A3048" s="48" t="s">
        <v>1264</v>
      </c>
      <c r="B3048" s="47">
        <f t="shared" si="6158"/>
        <v>3</v>
      </c>
      <c r="C3048" s="47">
        <f t="shared" si="6159"/>
        <v>49</v>
      </c>
      <c r="E3048" s="47">
        <f t="shared" ref="E3048" si="6248">plan_id</f>
        <v>25</v>
      </c>
      <c r="F3048" s="47">
        <f t="shared" ca="1" si="6060"/>
        <v>2001</v>
      </c>
      <c r="G3048" s="47">
        <f t="shared" ref="G3048" ca="1" si="6249">VLOOKUP(INDIRECT(CHAR(39)&amp;$A3048&amp;CHAR(39)&amp;"!r2c"&amp;$C3048,0),variables,2,0)</f>
        <v>9722</v>
      </c>
      <c r="H3048" s="50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3">
      <c r="A3049" s="48" t="s">
        <v>1264</v>
      </c>
      <c r="B3049" s="47">
        <f t="shared" si="6158"/>
        <v>3</v>
      </c>
      <c r="C3049" s="47">
        <f t="shared" si="6159"/>
        <v>50</v>
      </c>
      <c r="E3049" s="47">
        <f t="shared" ref="E3049" si="6250">plan_id</f>
        <v>25</v>
      </c>
      <c r="F3049" s="47">
        <f t="shared" ca="1" si="6060"/>
        <v>2001</v>
      </c>
      <c r="G3049" s="47">
        <f t="shared" ref="G3049" ca="1" si="6251">VLOOKUP(INDIRECT(CHAR(39)&amp;$A3049&amp;CHAR(39)&amp;"!r2c"&amp;$C3049,0),variables,2,0)</f>
        <v>9848</v>
      </c>
      <c r="H3049" s="50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3">
      <c r="A3050" s="48" t="s">
        <v>1264</v>
      </c>
      <c r="B3050" s="47">
        <f t="shared" si="6158"/>
        <v>3</v>
      </c>
      <c r="C3050" s="47">
        <f t="shared" si="6159"/>
        <v>51</v>
      </c>
      <c r="E3050" s="47">
        <f t="shared" ref="E3050" si="6252">plan_id</f>
        <v>25</v>
      </c>
      <c r="F3050" s="47">
        <f t="shared" ca="1" si="6060"/>
        <v>2001</v>
      </c>
      <c r="G3050" s="47">
        <f t="shared" ref="G3050" ca="1" si="6253">VLOOKUP(INDIRECT(CHAR(39)&amp;$A3050&amp;CHAR(39)&amp;"!r2c"&amp;$C3050,0),variables,2,0)</f>
        <v>9866</v>
      </c>
      <c r="H3050" s="50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3">
      <c r="A3051" s="48" t="s">
        <v>1264</v>
      </c>
      <c r="B3051" s="47">
        <f t="shared" si="6158"/>
        <v>3</v>
      </c>
      <c r="C3051" s="47">
        <f t="shared" si="6159"/>
        <v>52</v>
      </c>
      <c r="E3051" s="47">
        <f t="shared" ref="E3051" si="6254">plan_id</f>
        <v>25</v>
      </c>
      <c r="F3051" s="47">
        <f t="shared" ca="1" si="6060"/>
        <v>2001</v>
      </c>
      <c r="G3051" s="47">
        <f t="shared" ref="G3051" ca="1" si="6255">VLOOKUP(INDIRECT(CHAR(39)&amp;$A3051&amp;CHAR(39)&amp;"!r2c"&amp;$C3051,0),variables,2,0)</f>
        <v>9899</v>
      </c>
      <c r="H3051" s="50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3">
      <c r="A3052" s="48" t="s">
        <v>1264</v>
      </c>
      <c r="B3052" s="47">
        <f t="shared" si="6158"/>
        <v>3</v>
      </c>
      <c r="C3052" s="47">
        <f t="shared" si="6159"/>
        <v>53</v>
      </c>
      <c r="E3052" s="47">
        <f t="shared" ref="E3052" si="6256">plan_id</f>
        <v>25</v>
      </c>
      <c r="F3052" s="47">
        <f t="shared" ca="1" si="6060"/>
        <v>2001</v>
      </c>
      <c r="G3052" s="47">
        <f t="shared" ref="G3052" ca="1" si="6257">VLOOKUP(INDIRECT(CHAR(39)&amp;$A3052&amp;CHAR(39)&amp;"!r2c"&amp;$C3052,0),variables,2,0)</f>
        <v>9905</v>
      </c>
      <c r="H3052" s="50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3">
      <c r="A3053" s="48" t="s">
        <v>1264</v>
      </c>
      <c r="B3053" s="47">
        <f t="shared" si="6158"/>
        <v>3</v>
      </c>
      <c r="C3053" s="47">
        <f t="shared" si="6159"/>
        <v>54</v>
      </c>
      <c r="E3053" s="47">
        <f t="shared" ref="E3053" si="6258">plan_id</f>
        <v>25</v>
      </c>
      <c r="F3053" s="47">
        <f t="shared" ca="1" si="6060"/>
        <v>2001</v>
      </c>
      <c r="G3053" s="47">
        <f t="shared" ref="G3053" ca="1" si="6259">VLOOKUP(INDIRECT(CHAR(39)&amp;$A3053&amp;CHAR(39)&amp;"!r2c"&amp;$C3053,0),variables,2,0)</f>
        <v>9929</v>
      </c>
      <c r="H3053" s="50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3">
      <c r="A3054" s="48" t="s">
        <v>1264</v>
      </c>
      <c r="B3054" s="47">
        <f t="shared" si="6158"/>
        <v>3</v>
      </c>
      <c r="C3054" s="47">
        <f t="shared" si="6159"/>
        <v>55</v>
      </c>
      <c r="E3054" s="47">
        <f t="shared" ref="E3054" si="6260">plan_id</f>
        <v>25</v>
      </c>
      <c r="F3054" s="47">
        <f t="shared" ca="1" si="6060"/>
        <v>2001</v>
      </c>
      <c r="G3054" s="47">
        <f t="shared" ref="G3054" ca="1" si="6261">VLOOKUP(INDIRECT(CHAR(39)&amp;$A3054&amp;CHAR(39)&amp;"!r2c"&amp;$C3054,0),variables,2,0)</f>
        <v>9654</v>
      </c>
      <c r="H3054" s="50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3">
      <c r="A3055" s="48" t="s">
        <v>1264</v>
      </c>
      <c r="B3055" s="47">
        <f t="shared" si="6158"/>
        <v>3</v>
      </c>
      <c r="C3055" s="47">
        <f t="shared" si="6159"/>
        <v>56</v>
      </c>
      <c r="E3055" s="47">
        <f t="shared" ref="E3055" si="6262">plan_id</f>
        <v>25</v>
      </c>
      <c r="F3055" s="47">
        <f t="shared" ca="1" si="6060"/>
        <v>2001</v>
      </c>
      <c r="G3055" s="47">
        <f t="shared" ref="G3055" ca="1" si="6263">VLOOKUP(INDIRECT(CHAR(39)&amp;$A3055&amp;CHAR(39)&amp;"!r2c"&amp;$C3055,0),variables,2,0)</f>
        <v>9707</v>
      </c>
      <c r="H3055" s="50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3">
      <c r="A3056" s="48" t="s">
        <v>1264</v>
      </c>
      <c r="B3056" s="47">
        <f t="shared" si="6158"/>
        <v>3</v>
      </c>
      <c r="C3056" s="47">
        <f t="shared" si="6159"/>
        <v>57</v>
      </c>
      <c r="E3056" s="47">
        <f t="shared" ref="E3056" si="6264">plan_id</f>
        <v>25</v>
      </c>
      <c r="F3056" s="47">
        <f t="shared" ca="1" si="6060"/>
        <v>2001</v>
      </c>
      <c r="G3056" s="47">
        <f t="shared" ref="G3056" ca="1" si="6265">VLOOKUP(INDIRECT(CHAR(39)&amp;$A3056&amp;CHAR(39)&amp;"!r2c"&amp;$C3056,0),variables,2,0)</f>
        <v>9669</v>
      </c>
      <c r="H3056" s="50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3">
      <c r="A3057" s="48" t="s">
        <v>1264</v>
      </c>
      <c r="B3057" s="47">
        <f t="shared" si="6158"/>
        <v>3</v>
      </c>
      <c r="C3057" s="47">
        <f t="shared" si="6159"/>
        <v>58</v>
      </c>
      <c r="E3057" s="47">
        <f t="shared" ref="E3057" si="6266">plan_id</f>
        <v>25</v>
      </c>
      <c r="F3057" s="47">
        <f t="shared" ca="1" si="6060"/>
        <v>2001</v>
      </c>
      <c r="G3057" s="47">
        <f t="shared" ref="G3057" ca="1" si="6267">VLOOKUP(INDIRECT(CHAR(39)&amp;$A3057&amp;CHAR(39)&amp;"!r2c"&amp;$C3057,0),variables,2,0)</f>
        <v>9851</v>
      </c>
      <c r="H3057" s="50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3">
      <c r="A3058" s="48" t="s">
        <v>1264</v>
      </c>
      <c r="B3058" s="47">
        <f t="shared" si="6158"/>
        <v>3</v>
      </c>
      <c r="C3058" s="47">
        <f t="shared" si="6159"/>
        <v>59</v>
      </c>
      <c r="E3058" s="47">
        <f t="shared" ref="E3058" si="6268">plan_id</f>
        <v>25</v>
      </c>
      <c r="F3058" s="47">
        <f t="shared" ca="1" si="6060"/>
        <v>2001</v>
      </c>
      <c r="G3058" s="47">
        <f t="shared" ref="G3058" ca="1" si="6269">VLOOKUP(INDIRECT(CHAR(39)&amp;$A3058&amp;CHAR(39)&amp;"!r2c"&amp;$C3058,0),variables,2,0)</f>
        <v>9890</v>
      </c>
      <c r="H3058" s="50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3">
      <c r="A3059" s="48" t="s">
        <v>1264</v>
      </c>
      <c r="B3059" s="47">
        <f t="shared" si="6158"/>
        <v>3</v>
      </c>
      <c r="C3059" s="47">
        <f t="shared" si="6159"/>
        <v>60</v>
      </c>
      <c r="E3059" s="47">
        <f t="shared" ref="E3059" si="6270">plan_id</f>
        <v>25</v>
      </c>
      <c r="F3059" s="47">
        <f t="shared" ca="1" si="6060"/>
        <v>2001</v>
      </c>
      <c r="G3059" s="47">
        <f t="shared" ref="G3059" ca="1" si="6271">VLOOKUP(INDIRECT(CHAR(39)&amp;$A3059&amp;CHAR(39)&amp;"!r2c"&amp;$C3059,0),variables,2,0)</f>
        <v>9893</v>
      </c>
      <c r="H3059" s="50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3">
      <c r="A3060" s="48" t="s">
        <v>1264</v>
      </c>
      <c r="B3060" s="47">
        <f t="shared" si="6158"/>
        <v>3</v>
      </c>
      <c r="C3060" s="47">
        <f t="shared" si="6159"/>
        <v>61</v>
      </c>
      <c r="E3060" s="47">
        <f t="shared" ref="E3060" si="6272">plan_id</f>
        <v>25</v>
      </c>
      <c r="F3060" s="47">
        <f t="shared" ca="1" si="6060"/>
        <v>2001</v>
      </c>
      <c r="G3060" s="47">
        <f t="shared" ref="G3060" ca="1" si="6273">VLOOKUP(INDIRECT(CHAR(39)&amp;$A3060&amp;CHAR(39)&amp;"!r2c"&amp;$C3060,0),variables,2,0)</f>
        <v>9896</v>
      </c>
      <c r="H3060" s="50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3">
      <c r="A3061" s="48" t="s">
        <v>1264</v>
      </c>
      <c r="B3061" s="47">
        <f t="shared" si="6158"/>
        <v>3</v>
      </c>
      <c r="C3061" s="47">
        <f t="shared" si="6159"/>
        <v>62</v>
      </c>
      <c r="E3061" s="47">
        <f t="shared" ref="E3061" si="6274">plan_id</f>
        <v>25</v>
      </c>
      <c r="F3061" s="47">
        <f t="shared" ca="1" si="6060"/>
        <v>2001</v>
      </c>
      <c r="G3061" s="47">
        <f t="shared" ref="G3061" ca="1" si="6275">VLOOKUP(INDIRECT(CHAR(39)&amp;$A3061&amp;CHAR(39)&amp;"!r2c"&amp;$C3061,0),variables,2,0)</f>
        <v>9660</v>
      </c>
      <c r="H3061" s="50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3">
      <c r="A3062" s="48" t="s">
        <v>1264</v>
      </c>
      <c r="B3062" s="47">
        <f t="shared" si="6158"/>
        <v>3</v>
      </c>
      <c r="C3062" s="47">
        <f t="shared" si="6159"/>
        <v>63</v>
      </c>
      <c r="E3062" s="47">
        <f t="shared" ref="E3062" si="6276">plan_id</f>
        <v>25</v>
      </c>
      <c r="F3062" s="47">
        <f t="shared" ca="1" si="6060"/>
        <v>2001</v>
      </c>
      <c r="G3062" s="47">
        <f t="shared" ref="G3062" ca="1" si="6277">VLOOKUP(INDIRECT(CHAR(39)&amp;$A3062&amp;CHAR(39)&amp;"!r2c"&amp;$C3062,0),variables,2,0)</f>
        <v>9701</v>
      </c>
      <c r="H3062" s="50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3">
      <c r="A3063" s="48" t="s">
        <v>1264</v>
      </c>
      <c r="B3063" s="47">
        <f t="shared" si="6158"/>
        <v>3</v>
      </c>
      <c r="C3063" s="47">
        <f t="shared" si="6159"/>
        <v>64</v>
      </c>
      <c r="E3063" s="47">
        <f t="shared" ref="E3063" si="6278">plan_id</f>
        <v>25</v>
      </c>
      <c r="F3063" s="47">
        <f t="shared" ca="1" si="6060"/>
        <v>2001</v>
      </c>
      <c r="G3063" s="47">
        <f t="shared" ref="G3063" ca="1" si="6279">VLOOKUP(INDIRECT(CHAR(39)&amp;$A3063&amp;CHAR(39)&amp;"!r2c"&amp;$C3063,0),variables,2,0)</f>
        <v>9728</v>
      </c>
      <c r="H3063" s="50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3">
      <c r="A3064" s="48" t="s">
        <v>1264</v>
      </c>
      <c r="B3064" s="47">
        <f t="shared" si="6158"/>
        <v>3</v>
      </c>
      <c r="C3064" s="47">
        <f t="shared" si="6159"/>
        <v>65</v>
      </c>
      <c r="E3064" s="47">
        <f t="shared" ref="E3064" si="6280">plan_id</f>
        <v>25</v>
      </c>
      <c r="F3064" s="47">
        <f t="shared" ca="1" si="6060"/>
        <v>2001</v>
      </c>
      <c r="G3064" s="47">
        <f t="shared" ref="G3064" ca="1" si="6281">VLOOKUP(INDIRECT(CHAR(39)&amp;$A3064&amp;CHAR(39)&amp;"!r2c"&amp;$C3064,0),variables,2,0)</f>
        <v>9731</v>
      </c>
      <c r="H3064" s="50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3">
      <c r="A3065" s="48" t="s">
        <v>1264</v>
      </c>
      <c r="B3065" s="47">
        <f t="shared" si="6158"/>
        <v>3</v>
      </c>
      <c r="C3065" s="47">
        <f t="shared" si="6159"/>
        <v>66</v>
      </c>
      <c r="E3065" s="47">
        <f t="shared" ref="E3065" si="6282">plan_id</f>
        <v>25</v>
      </c>
      <c r="F3065" s="47">
        <f t="shared" ca="1" si="6060"/>
        <v>2001</v>
      </c>
      <c r="G3065" s="47">
        <f t="shared" ref="G3065" ca="1" si="6283">VLOOKUP(INDIRECT(CHAR(39)&amp;$A3065&amp;CHAR(39)&amp;"!r2c"&amp;$C3065,0),variables,2,0)</f>
        <v>9737</v>
      </c>
      <c r="H3065" s="50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3">
      <c r="A3066" s="48" t="s">
        <v>1264</v>
      </c>
      <c r="B3066" s="47">
        <f t="shared" si="6158"/>
        <v>3</v>
      </c>
      <c r="C3066" s="47">
        <f t="shared" si="6159"/>
        <v>67</v>
      </c>
      <c r="E3066" s="47">
        <f t="shared" ref="E3066" si="6284">plan_id</f>
        <v>25</v>
      </c>
      <c r="F3066" s="47">
        <f t="shared" ca="1" si="6060"/>
        <v>2001</v>
      </c>
      <c r="G3066" s="47">
        <f t="shared" ref="G3066" ca="1" si="6285">VLOOKUP(INDIRECT(CHAR(39)&amp;$A3066&amp;CHAR(39)&amp;"!r2c"&amp;$C3066,0),variables,2,0)</f>
        <v>9740</v>
      </c>
      <c r="H3066" s="50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3">
      <c r="A3067" s="48" t="s">
        <v>1264</v>
      </c>
      <c r="B3067" s="47">
        <f t="shared" si="6158"/>
        <v>3</v>
      </c>
      <c r="C3067" s="47">
        <f t="shared" si="6159"/>
        <v>68</v>
      </c>
      <c r="E3067" s="47">
        <f t="shared" ref="E3067" si="6286">plan_id</f>
        <v>25</v>
      </c>
      <c r="F3067" s="47">
        <f t="shared" ca="1" si="6060"/>
        <v>2001</v>
      </c>
      <c r="G3067" s="47">
        <f t="shared" ref="G3067" ca="1" si="6287">VLOOKUP(INDIRECT(CHAR(39)&amp;$A3067&amp;CHAR(39)&amp;"!r2c"&amp;$C3067,0),variables,2,0)</f>
        <v>9752</v>
      </c>
      <c r="H3067" s="50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3">
      <c r="A3068" s="48" t="s">
        <v>1264</v>
      </c>
      <c r="B3068" s="47">
        <f t="shared" ref="B3068:B3089" si="6288">B3067</f>
        <v>3</v>
      </c>
      <c r="C3068" s="47">
        <f t="shared" ref="C3068:C3089" si="6289">C3067+1</f>
        <v>69</v>
      </c>
      <c r="E3068" s="47">
        <f t="shared" ref="E3068" si="6290">plan_id</f>
        <v>25</v>
      </c>
      <c r="F3068" s="47">
        <f t="shared" ca="1" si="6060"/>
        <v>2001</v>
      </c>
      <c r="G3068" s="47">
        <f t="shared" ref="G3068" ca="1" si="6291">VLOOKUP(INDIRECT(CHAR(39)&amp;$A3068&amp;CHAR(39)&amp;"!r2c"&amp;$C3068,0),variables,2,0)</f>
        <v>9791</v>
      </c>
      <c r="H3068" s="50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3">
      <c r="A3069" s="48" t="s">
        <v>1264</v>
      </c>
      <c r="B3069" s="47">
        <f t="shared" si="6288"/>
        <v>3</v>
      </c>
      <c r="C3069" s="47">
        <f t="shared" si="6289"/>
        <v>70</v>
      </c>
      <c r="E3069" s="47">
        <f t="shared" ref="E3069" si="6292">plan_id</f>
        <v>25</v>
      </c>
      <c r="F3069" s="47">
        <f t="shared" ca="1" si="6060"/>
        <v>2001</v>
      </c>
      <c r="G3069" s="47">
        <f t="shared" ref="G3069" ca="1" si="6293">VLOOKUP(INDIRECT(CHAR(39)&amp;$A3069&amp;CHAR(39)&amp;"!r2c"&amp;$C3069,0),variables,2,0)</f>
        <v>9800</v>
      </c>
      <c r="H3069" s="50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3">
      <c r="A3070" s="48" t="s">
        <v>1264</v>
      </c>
      <c r="B3070" s="47">
        <f t="shared" si="6288"/>
        <v>3</v>
      </c>
      <c r="C3070" s="47">
        <f t="shared" si="6289"/>
        <v>71</v>
      </c>
      <c r="E3070" s="47">
        <f t="shared" ref="E3070" si="6294">plan_id</f>
        <v>25</v>
      </c>
      <c r="F3070" s="47">
        <f t="shared" ca="1" si="6060"/>
        <v>2001</v>
      </c>
      <c r="G3070" s="47">
        <f t="shared" ref="G3070" ca="1" si="6295">VLOOKUP(INDIRECT(CHAR(39)&amp;$A3070&amp;CHAR(39)&amp;"!r2c"&amp;$C3070,0),variables,2,0)</f>
        <v>9842</v>
      </c>
      <c r="H3070" s="50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3">
      <c r="A3071" s="48" t="s">
        <v>1264</v>
      </c>
      <c r="B3071" s="47">
        <f t="shared" si="6288"/>
        <v>3</v>
      </c>
      <c r="C3071" s="47">
        <f t="shared" si="6289"/>
        <v>72</v>
      </c>
      <c r="E3071" s="47">
        <f t="shared" ref="E3071" si="6296">plan_id</f>
        <v>25</v>
      </c>
      <c r="F3071" s="47">
        <f t="shared" ca="1" si="6060"/>
        <v>2001</v>
      </c>
      <c r="G3071" s="47">
        <f t="shared" ref="G3071" ca="1" si="6297">VLOOKUP(INDIRECT(CHAR(39)&amp;$A3071&amp;CHAR(39)&amp;"!r2c"&amp;$C3071,0),variables,2,0)</f>
        <v>9854</v>
      </c>
      <c r="H3071" s="50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3">
      <c r="A3072" s="48" t="s">
        <v>1264</v>
      </c>
      <c r="B3072" s="47">
        <f t="shared" si="6288"/>
        <v>3</v>
      </c>
      <c r="C3072" s="47">
        <f t="shared" si="6289"/>
        <v>73</v>
      </c>
      <c r="E3072" s="47">
        <f t="shared" ref="E3072" si="6298">plan_id</f>
        <v>25</v>
      </c>
      <c r="F3072" s="47">
        <f t="shared" ca="1" si="6060"/>
        <v>2001</v>
      </c>
      <c r="G3072" s="47">
        <f t="shared" ref="G3072" ca="1" si="6299">VLOOKUP(INDIRECT(CHAR(39)&amp;$A3072&amp;CHAR(39)&amp;"!r2c"&amp;$C3072,0),variables,2,0)</f>
        <v>9869</v>
      </c>
      <c r="H3072" s="50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3">
      <c r="A3073" s="48" t="s">
        <v>1264</v>
      </c>
      <c r="B3073" s="47">
        <f t="shared" si="6288"/>
        <v>3</v>
      </c>
      <c r="C3073" s="47">
        <f t="shared" si="6289"/>
        <v>74</v>
      </c>
      <c r="E3073" s="47">
        <f t="shared" ref="E3073" si="6300">plan_id</f>
        <v>25</v>
      </c>
      <c r="F3073" s="47">
        <f t="shared" ca="1" si="6060"/>
        <v>2001</v>
      </c>
      <c r="G3073" s="47">
        <f t="shared" ref="G3073" ca="1" si="6301">VLOOKUP(INDIRECT(CHAR(39)&amp;$A3073&amp;CHAR(39)&amp;"!r2c"&amp;$C3073,0),variables,2,0)</f>
        <v>9873</v>
      </c>
      <c r="H3073" s="50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3">
      <c r="A3074" s="48" t="s">
        <v>1264</v>
      </c>
      <c r="B3074" s="47">
        <f t="shared" si="6288"/>
        <v>3</v>
      </c>
      <c r="C3074" s="47">
        <f t="shared" si="6289"/>
        <v>75</v>
      </c>
      <c r="E3074" s="47">
        <f t="shared" ref="E3074" si="6302">plan_id</f>
        <v>25</v>
      </c>
      <c r="F3074" s="47">
        <f t="shared" ca="1" si="6060"/>
        <v>2001</v>
      </c>
      <c r="G3074" s="47">
        <f t="shared" ref="G3074" ca="1" si="6303">VLOOKUP(INDIRECT(CHAR(39)&amp;$A3074&amp;CHAR(39)&amp;"!r2c"&amp;$C3074,0),variables,2,0)</f>
        <v>9881</v>
      </c>
      <c r="H3074" s="50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3">
      <c r="A3075" s="48" t="s">
        <v>1264</v>
      </c>
      <c r="B3075" s="47">
        <f t="shared" si="6288"/>
        <v>3</v>
      </c>
      <c r="C3075" s="47">
        <f t="shared" si="6289"/>
        <v>76</v>
      </c>
      <c r="E3075" s="47">
        <f t="shared" ref="E3075" si="6304">plan_id</f>
        <v>25</v>
      </c>
      <c r="F3075" s="47">
        <f t="shared" ca="1" si="6060"/>
        <v>2001</v>
      </c>
      <c r="G3075" s="47">
        <f t="shared" ref="G3075" ca="1" si="6305">VLOOKUP(INDIRECT(CHAR(39)&amp;$A3075&amp;CHAR(39)&amp;"!r2c"&amp;$C3075,0),variables,2,0)</f>
        <v>9908</v>
      </c>
      <c r="H3075" s="50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3">
      <c r="A3076" s="48" t="s">
        <v>1264</v>
      </c>
      <c r="B3076" s="47">
        <f t="shared" si="6288"/>
        <v>3</v>
      </c>
      <c r="C3076" s="47">
        <f t="shared" si="6289"/>
        <v>77</v>
      </c>
      <c r="E3076" s="47">
        <f t="shared" ref="E3076" si="6306">plan_id</f>
        <v>25</v>
      </c>
      <c r="F3076" s="47">
        <f t="shared" ca="1" si="6060"/>
        <v>2001</v>
      </c>
      <c r="G3076" s="47">
        <f t="shared" ref="G3076" ca="1" si="6307">VLOOKUP(INDIRECT(CHAR(39)&amp;$A3076&amp;CHAR(39)&amp;"!r2c"&amp;$C3076,0),variables,2,0)</f>
        <v>9911</v>
      </c>
      <c r="H3076" s="50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3">
      <c r="A3077" s="48" t="s">
        <v>1264</v>
      </c>
      <c r="B3077" s="47">
        <f t="shared" si="6288"/>
        <v>3</v>
      </c>
      <c r="C3077" s="47">
        <f t="shared" si="6289"/>
        <v>78</v>
      </c>
      <c r="E3077" s="47">
        <f t="shared" ref="E3077" si="6308">plan_id</f>
        <v>25</v>
      </c>
      <c r="F3077" s="47">
        <f t="shared" ca="1" si="6060"/>
        <v>2001</v>
      </c>
      <c r="G3077" s="47">
        <f t="shared" ref="G3077" ca="1" si="6309">VLOOKUP(INDIRECT(CHAR(39)&amp;$A3077&amp;CHAR(39)&amp;"!r2c"&amp;$C3077,0),variables,2,0)</f>
        <v>9663</v>
      </c>
      <c r="H3077" s="50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3">
      <c r="A3078" s="48" t="s">
        <v>1264</v>
      </c>
      <c r="B3078" s="47">
        <f t="shared" si="6288"/>
        <v>3</v>
      </c>
      <c r="C3078" s="47">
        <f t="shared" si="6289"/>
        <v>79</v>
      </c>
      <c r="E3078" s="47">
        <f t="shared" ref="E3078" si="6310">plan_id</f>
        <v>25</v>
      </c>
      <c r="F3078" s="47">
        <f t="shared" ca="1" si="6060"/>
        <v>2001</v>
      </c>
      <c r="G3078" s="47">
        <f t="shared" ref="G3078" ca="1" si="6311">VLOOKUP(INDIRECT(CHAR(39)&amp;$A3078&amp;CHAR(39)&amp;"!r2c"&amp;$C3078,0),variables,2,0)</f>
        <v>9710</v>
      </c>
      <c r="H3078" s="50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3">
      <c r="A3079" s="48" t="s">
        <v>1264</v>
      </c>
      <c r="B3079" s="47">
        <f t="shared" si="6288"/>
        <v>3</v>
      </c>
      <c r="C3079" s="47">
        <f t="shared" si="6289"/>
        <v>80</v>
      </c>
      <c r="E3079" s="47">
        <f t="shared" ref="E3079" si="6312">plan_id</f>
        <v>25</v>
      </c>
      <c r="F3079" s="47">
        <f t="shared" ca="1" si="6060"/>
        <v>2001</v>
      </c>
      <c r="G3079" s="47">
        <f t="shared" ref="G3079" ca="1" si="6313">VLOOKUP(INDIRECT(CHAR(39)&amp;$A3079&amp;CHAR(39)&amp;"!r2c"&amp;$C3079,0),variables,2,0)</f>
        <v>9758</v>
      </c>
      <c r="H3079" s="50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3">
      <c r="A3080" s="48" t="s">
        <v>1264</v>
      </c>
      <c r="B3080" s="47">
        <f t="shared" si="6288"/>
        <v>3</v>
      </c>
      <c r="C3080" s="47">
        <f t="shared" si="6289"/>
        <v>81</v>
      </c>
      <c r="E3080" s="47">
        <f t="shared" ref="E3080" si="6314">plan_id</f>
        <v>25</v>
      </c>
      <c r="F3080" s="47">
        <f t="shared" ca="1" si="6060"/>
        <v>2001</v>
      </c>
      <c r="G3080" s="47">
        <f t="shared" ref="G3080" ca="1" si="6315">VLOOKUP(INDIRECT(CHAR(39)&amp;$A3080&amp;CHAR(39)&amp;"!r2c"&amp;$C3080,0),variables,2,0)</f>
        <v>9803</v>
      </c>
      <c r="H3080" s="50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3">
      <c r="A3081" s="48" t="s">
        <v>1264</v>
      </c>
      <c r="B3081" s="47">
        <f t="shared" si="6288"/>
        <v>3</v>
      </c>
      <c r="C3081" s="47">
        <f t="shared" si="6289"/>
        <v>82</v>
      </c>
      <c r="E3081" s="47">
        <f t="shared" ref="E3081" si="6316">plan_id</f>
        <v>25</v>
      </c>
      <c r="F3081" s="47">
        <f t="shared" ca="1" si="6060"/>
        <v>2001</v>
      </c>
      <c r="G3081" s="47">
        <f t="shared" ref="G3081" ca="1" si="6317">VLOOKUP(INDIRECT(CHAR(39)&amp;$A3081&amp;CHAR(39)&amp;"!r2c"&amp;$C3081,0),variables,2,0)</f>
        <v>9857</v>
      </c>
      <c r="H3081" s="50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3">
      <c r="A3082" s="48" t="s">
        <v>1264</v>
      </c>
      <c r="B3082" s="47">
        <f t="shared" si="6288"/>
        <v>3</v>
      </c>
      <c r="C3082" s="47">
        <f t="shared" si="6289"/>
        <v>83</v>
      </c>
      <c r="E3082" s="47">
        <f t="shared" ref="E3082" si="6318">plan_id</f>
        <v>25</v>
      </c>
      <c r="F3082" s="47">
        <f t="shared" ca="1" si="6060"/>
        <v>2001</v>
      </c>
      <c r="G3082" s="47">
        <f t="shared" ref="G3082" ca="1" si="6319">VLOOKUP(INDIRECT(CHAR(39)&amp;$A3082&amp;CHAR(39)&amp;"!r2c"&amp;$C3082,0),variables,2,0)</f>
        <v>9902</v>
      </c>
      <c r="H3082" s="50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3">
      <c r="A3083" s="48" t="s">
        <v>1264</v>
      </c>
      <c r="B3083" s="47">
        <f t="shared" si="6288"/>
        <v>3</v>
      </c>
      <c r="C3083" s="47">
        <f t="shared" si="6289"/>
        <v>84</v>
      </c>
      <c r="E3083" s="47">
        <f t="shared" ref="E3083" si="6320">plan_id</f>
        <v>25</v>
      </c>
      <c r="F3083" s="47">
        <f t="shared" ca="1" si="6060"/>
        <v>2001</v>
      </c>
      <c r="G3083" s="47">
        <f t="shared" ref="G3083" ca="1" si="6321">VLOOKUP(INDIRECT(CHAR(39)&amp;$A3083&amp;CHAR(39)&amp;"!r2c"&amp;$C3083,0),variables,2,0)</f>
        <v>9926</v>
      </c>
      <c r="H3083" s="50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3">
      <c r="A3084" s="48" t="s">
        <v>1264</v>
      </c>
      <c r="B3084" s="47">
        <f t="shared" si="6288"/>
        <v>3</v>
      </c>
      <c r="C3084" s="47">
        <f t="shared" si="6289"/>
        <v>85</v>
      </c>
      <c r="E3084" s="47">
        <f t="shared" ref="E3084" si="6322">plan_id</f>
        <v>25</v>
      </c>
      <c r="F3084" s="47">
        <f t="shared" ca="1" si="6060"/>
        <v>2001</v>
      </c>
      <c r="G3084" s="47">
        <f t="shared" ref="G3084" ca="1" si="6323">VLOOKUP(INDIRECT(CHAR(39)&amp;$A3084&amp;CHAR(39)&amp;"!r2c"&amp;$C3084,0),variables,2,0)</f>
        <v>9666</v>
      </c>
      <c r="H3084" s="50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3">
      <c r="A3085" s="48" t="s">
        <v>1264</v>
      </c>
      <c r="B3085" s="47">
        <f t="shared" si="6288"/>
        <v>3</v>
      </c>
      <c r="C3085" s="47">
        <f t="shared" si="6289"/>
        <v>86</v>
      </c>
      <c r="E3085" s="47">
        <f t="shared" ref="E3085" si="6324">plan_id</f>
        <v>25</v>
      </c>
      <c r="F3085" s="47">
        <f t="shared" ca="1" si="6060"/>
        <v>2001</v>
      </c>
      <c r="G3085" s="47">
        <f t="shared" ref="G3085" ca="1" si="6325">VLOOKUP(INDIRECT(CHAR(39)&amp;$A3085&amp;CHAR(39)&amp;"!r2c"&amp;$C3085,0),variables,2,0)</f>
        <v>9827</v>
      </c>
      <c r="H3085" s="50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3">
      <c r="A3086" s="48" t="s">
        <v>1264</v>
      </c>
      <c r="B3086" s="47">
        <f t="shared" si="6288"/>
        <v>3</v>
      </c>
      <c r="C3086" s="47">
        <f t="shared" si="6289"/>
        <v>87</v>
      </c>
      <c r="E3086" s="47">
        <f t="shared" ref="E3086" si="6326">plan_id</f>
        <v>25</v>
      </c>
      <c r="F3086" s="47">
        <f t="shared" ca="1" si="6060"/>
        <v>2001</v>
      </c>
      <c r="G3086" s="47">
        <f t="shared" ref="G3086" ca="1" si="6327">VLOOKUP(INDIRECT(CHAR(39)&amp;$A3086&amp;CHAR(39)&amp;"!r2c"&amp;$C3086,0),variables,2,0)</f>
        <v>9657</v>
      </c>
      <c r="H3086" s="50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3">
      <c r="A3087" s="48" t="s">
        <v>1264</v>
      </c>
      <c r="B3087" s="47">
        <f t="shared" si="6288"/>
        <v>3</v>
      </c>
      <c r="C3087" s="47">
        <f t="shared" si="6289"/>
        <v>88</v>
      </c>
      <c r="E3087" s="47">
        <f t="shared" ref="E3087" si="6328">plan_id</f>
        <v>25</v>
      </c>
      <c r="F3087" s="47">
        <f t="shared" ca="1" si="6060"/>
        <v>2001</v>
      </c>
      <c r="G3087" s="47">
        <f t="shared" ref="G3087" ca="1" si="6329">VLOOKUP(INDIRECT(CHAR(39)&amp;$A3087&amp;CHAR(39)&amp;"!r2c"&amp;$C3087,0),variables,2,0)</f>
        <v>9834</v>
      </c>
      <c r="H3087" s="50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3">
      <c r="A3088" s="48" t="s">
        <v>1264</v>
      </c>
      <c r="B3088" s="47">
        <f t="shared" si="6288"/>
        <v>3</v>
      </c>
      <c r="C3088" s="47">
        <f t="shared" si="6289"/>
        <v>89</v>
      </c>
      <c r="E3088" s="47">
        <f t="shared" ref="E3088" si="6330">plan_id</f>
        <v>25</v>
      </c>
      <c r="F3088" s="47">
        <f t="shared" ca="1" si="6060"/>
        <v>2001</v>
      </c>
      <c r="G3088" s="47">
        <f t="shared" ref="G3088" ca="1" si="6331">VLOOKUP(INDIRECT(CHAR(39)&amp;$A3088&amp;CHAR(39)&amp;"!r2c"&amp;$C3088,0),variables,2,0)</f>
        <v>9884</v>
      </c>
      <c r="H3088" s="50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3">
      <c r="A3089" s="48" t="s">
        <v>1264</v>
      </c>
      <c r="B3089" s="47">
        <f t="shared" si="6288"/>
        <v>3</v>
      </c>
      <c r="C3089" s="47">
        <f t="shared" si="6289"/>
        <v>90</v>
      </c>
      <c r="E3089" s="47">
        <f t="shared" ref="E3089" si="6332">plan_id</f>
        <v>25</v>
      </c>
      <c r="F3089" s="47">
        <f t="shared" ca="1" si="6060"/>
        <v>2001</v>
      </c>
      <c r="G3089" s="47">
        <f t="shared" ref="G3089" ca="1" si="6333">VLOOKUP(INDIRECT(CHAR(39)&amp;$A3089&amp;CHAR(39)&amp;"!r2c"&amp;$C3089,0),variables,2,0)</f>
        <v>9672</v>
      </c>
      <c r="H3089" s="50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3">
      <c r="A3090" s="48" t="s">
        <v>1264</v>
      </c>
      <c r="B3090" s="47">
        <f t="shared" ref="B3090:B3153" si="6334">B3002+1</f>
        <v>4</v>
      </c>
      <c r="C3090" s="47">
        <f>C3002</f>
        <v>3</v>
      </c>
      <c r="E3090" s="47">
        <f t="shared" ref="E3090" si="6335">plan_id</f>
        <v>25</v>
      </c>
      <c r="F3090" s="47">
        <f t="shared" ca="1" si="6060"/>
        <v>2002</v>
      </c>
      <c r="G3090" s="47">
        <f t="shared" ref="G3090" ca="1" si="6336">VLOOKUP(INDIRECT(CHAR(39)&amp;$A3090&amp;CHAR(39)&amp;"!r2c"&amp;$C3090,0),variables,2,0)</f>
        <v>9704</v>
      </c>
      <c r="H3090" s="50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3">
      <c r="A3091" s="48" t="s">
        <v>1264</v>
      </c>
      <c r="B3091" s="47">
        <f t="shared" si="6334"/>
        <v>4</v>
      </c>
      <c r="C3091" s="47">
        <f t="shared" ref="C3091:C3154" si="6337">C3003</f>
        <v>4</v>
      </c>
      <c r="E3091" s="47">
        <f t="shared" ref="E3091" si="6338">plan_id</f>
        <v>25</v>
      </c>
      <c r="F3091" s="47">
        <f t="shared" ca="1" si="6060"/>
        <v>2002</v>
      </c>
      <c r="G3091" s="47">
        <f t="shared" ref="G3091" ca="1" si="6339">VLOOKUP(INDIRECT(CHAR(39)&amp;$A3091&amp;CHAR(39)&amp;"!r2c"&amp;$C3091,0),variables,2,0)</f>
        <v>9716</v>
      </c>
      <c r="H3091" s="50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3">
      <c r="A3092" s="48" t="s">
        <v>1264</v>
      </c>
      <c r="B3092" s="47">
        <f t="shared" si="6334"/>
        <v>4</v>
      </c>
      <c r="C3092" s="47">
        <f t="shared" si="6337"/>
        <v>5</v>
      </c>
      <c r="E3092" s="47">
        <f t="shared" ref="E3092" si="6340">plan_id</f>
        <v>25</v>
      </c>
      <c r="F3092" s="47">
        <f t="shared" ca="1" si="6060"/>
        <v>2002</v>
      </c>
      <c r="G3092" s="47">
        <f t="shared" ref="G3092" ca="1" si="6341">VLOOKUP(INDIRECT(CHAR(39)&amp;$A3092&amp;CHAR(39)&amp;"!r2c"&amp;$C3092,0),variables,2,0)</f>
        <v>9734</v>
      </c>
      <c r="H3092" s="50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3">
      <c r="A3093" s="48" t="s">
        <v>1264</v>
      </c>
      <c r="B3093" s="47">
        <f t="shared" si="6334"/>
        <v>4</v>
      </c>
      <c r="C3093" s="47">
        <f t="shared" si="6337"/>
        <v>6</v>
      </c>
      <c r="E3093" s="47">
        <f t="shared" ref="E3093" si="6342">plan_id</f>
        <v>25</v>
      </c>
      <c r="F3093" s="47">
        <f t="shared" ca="1" si="6060"/>
        <v>2002</v>
      </c>
      <c r="G3093" s="47">
        <f t="shared" ref="G3093" ca="1" si="6343">VLOOKUP(INDIRECT(CHAR(39)&amp;$A3093&amp;CHAR(39)&amp;"!r2c"&amp;$C3093,0),variables,2,0)</f>
        <v>9749</v>
      </c>
      <c r="H3093" s="50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3">
      <c r="A3094" s="48" t="s">
        <v>1264</v>
      </c>
      <c r="B3094" s="47">
        <f t="shared" si="6334"/>
        <v>4</v>
      </c>
      <c r="C3094" s="47">
        <f t="shared" si="6337"/>
        <v>7</v>
      </c>
      <c r="E3094" s="47">
        <f t="shared" ref="E3094" si="6344">plan_id</f>
        <v>25</v>
      </c>
      <c r="F3094" s="47">
        <f t="shared" ca="1" si="6060"/>
        <v>2002</v>
      </c>
      <c r="G3094" s="47">
        <f t="shared" ref="G3094" ca="1" si="6345">VLOOKUP(INDIRECT(CHAR(39)&amp;$A3094&amp;CHAR(39)&amp;"!r2c"&amp;$C3094,0),variables,2,0)</f>
        <v>9755</v>
      </c>
      <c r="H3094" s="50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3">
      <c r="A3095" s="48" t="s">
        <v>1264</v>
      </c>
      <c r="B3095" s="47">
        <f t="shared" si="6334"/>
        <v>4</v>
      </c>
      <c r="C3095" s="47">
        <f t="shared" si="6337"/>
        <v>8</v>
      </c>
      <c r="E3095" s="47">
        <f t="shared" ref="E3095" si="6346">plan_id</f>
        <v>25</v>
      </c>
      <c r="F3095" s="47">
        <f t="shared" ca="1" si="6060"/>
        <v>2002</v>
      </c>
      <c r="G3095" s="47">
        <f t="shared" ref="G3095" ca="1" si="6347">VLOOKUP(INDIRECT(CHAR(39)&amp;$A3095&amp;CHAR(39)&amp;"!r2c"&amp;$C3095,0),variables,2,0)</f>
        <v>9782</v>
      </c>
      <c r="H3095" s="50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3">
      <c r="A3096" s="48" t="s">
        <v>1264</v>
      </c>
      <c r="B3096" s="47">
        <f t="shared" si="6334"/>
        <v>4</v>
      </c>
      <c r="C3096" s="47">
        <f t="shared" si="6337"/>
        <v>9</v>
      </c>
      <c r="E3096" s="47">
        <f t="shared" ref="E3096" si="6348">plan_id</f>
        <v>25</v>
      </c>
      <c r="F3096" s="47">
        <f t="shared" ca="1" si="6060"/>
        <v>2002</v>
      </c>
      <c r="G3096" s="47">
        <f t="shared" ref="G3096" ca="1" si="6349">VLOOKUP(INDIRECT(CHAR(39)&amp;$A3096&amp;CHAR(39)&amp;"!r2c"&amp;$C3096,0),variables,2,0)</f>
        <v>9788</v>
      </c>
      <c r="H3096" s="50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3">
      <c r="A3097" s="48" t="s">
        <v>1264</v>
      </c>
      <c r="B3097" s="47">
        <f t="shared" si="6334"/>
        <v>4</v>
      </c>
      <c r="C3097" s="47">
        <f t="shared" si="6337"/>
        <v>10</v>
      </c>
      <c r="E3097" s="47">
        <f t="shared" ref="E3097" si="6350">plan_id</f>
        <v>25</v>
      </c>
      <c r="F3097" s="47">
        <f t="shared" ca="1" si="6060"/>
        <v>2002</v>
      </c>
      <c r="G3097" s="47">
        <f t="shared" ref="G3097" ca="1" si="6351">VLOOKUP(INDIRECT(CHAR(39)&amp;$A3097&amp;CHAR(39)&amp;"!r2c"&amp;$C3097,0),variables,2,0)</f>
        <v>9812</v>
      </c>
      <c r="H3097" s="50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3">
      <c r="A3098" s="48" t="s">
        <v>1264</v>
      </c>
      <c r="B3098" s="47">
        <f t="shared" si="6334"/>
        <v>4</v>
      </c>
      <c r="C3098" s="47">
        <f t="shared" si="6337"/>
        <v>11</v>
      </c>
      <c r="E3098" s="47">
        <f t="shared" ref="E3098" si="6352">plan_id</f>
        <v>25</v>
      </c>
      <c r="F3098" s="47">
        <f t="shared" ca="1" si="6060"/>
        <v>2002</v>
      </c>
      <c r="G3098" s="47">
        <f t="shared" ref="G3098" ca="1" si="6353">VLOOKUP(INDIRECT(CHAR(39)&amp;$A3098&amp;CHAR(39)&amp;"!r2c"&amp;$C3098,0),variables,2,0)</f>
        <v>9815</v>
      </c>
      <c r="H3098" s="50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3">
      <c r="A3099" s="48" t="s">
        <v>1264</v>
      </c>
      <c r="B3099" s="47">
        <f t="shared" si="6334"/>
        <v>4</v>
      </c>
      <c r="C3099" s="47">
        <f t="shared" si="6337"/>
        <v>12</v>
      </c>
      <c r="E3099" s="47">
        <f t="shared" ref="E3099" si="6354">plan_id</f>
        <v>25</v>
      </c>
      <c r="F3099" s="47">
        <f t="shared" ca="1" si="6060"/>
        <v>2002</v>
      </c>
      <c r="G3099" s="47">
        <f t="shared" ref="G3099" ca="1" si="6355">VLOOKUP(INDIRECT(CHAR(39)&amp;$A3099&amp;CHAR(39)&amp;"!r2c"&amp;$C3099,0),variables,2,0)</f>
        <v>9821</v>
      </c>
      <c r="H3099" s="50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3">
      <c r="A3100" s="48" t="s">
        <v>1264</v>
      </c>
      <c r="B3100" s="47">
        <f t="shared" si="6334"/>
        <v>4</v>
      </c>
      <c r="C3100" s="47">
        <f t="shared" si="6337"/>
        <v>13</v>
      </c>
      <c r="E3100" s="47">
        <f t="shared" ref="E3100" si="6356">plan_id</f>
        <v>25</v>
      </c>
      <c r="F3100" s="47">
        <f t="shared" ca="1" si="6060"/>
        <v>2002</v>
      </c>
      <c r="G3100" s="47">
        <f t="shared" ref="G3100" ca="1" si="6357">VLOOKUP(INDIRECT(CHAR(39)&amp;$A3100&amp;CHAR(39)&amp;"!r2c"&amp;$C3100,0),variables,2,0)</f>
        <v>9824</v>
      </c>
      <c r="H3100" s="50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3">
      <c r="A3101" s="48" t="s">
        <v>1264</v>
      </c>
      <c r="B3101" s="47">
        <f t="shared" si="6334"/>
        <v>4</v>
      </c>
      <c r="C3101" s="47">
        <f t="shared" si="6337"/>
        <v>14</v>
      </c>
      <c r="E3101" s="47">
        <f t="shared" ref="E3101" si="6358">plan_id</f>
        <v>25</v>
      </c>
      <c r="F3101" s="47">
        <f t="shared" ca="1" si="6060"/>
        <v>2002</v>
      </c>
      <c r="G3101" s="47">
        <f t="shared" ref="G3101" ca="1" si="6359">VLOOKUP(INDIRECT(CHAR(39)&amp;$A3101&amp;CHAR(39)&amp;"!r2c"&amp;$C3101,0),variables,2,0)</f>
        <v>9830</v>
      </c>
      <c r="H3101" s="50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3">
      <c r="A3102" s="48" t="s">
        <v>1264</v>
      </c>
      <c r="B3102" s="47">
        <f t="shared" si="6334"/>
        <v>4</v>
      </c>
      <c r="C3102" s="47">
        <f t="shared" si="6337"/>
        <v>15</v>
      </c>
      <c r="E3102" s="47">
        <f t="shared" ref="E3102" si="6360">plan_id</f>
        <v>25</v>
      </c>
      <c r="F3102" s="47">
        <f t="shared" ca="1" si="6060"/>
        <v>2002</v>
      </c>
      <c r="G3102" s="47">
        <f t="shared" ref="G3102" ca="1" si="6361">VLOOKUP(INDIRECT(CHAR(39)&amp;$A3102&amp;CHAR(39)&amp;"!r2c"&amp;$C3102,0),variables,2,0)</f>
        <v>9833</v>
      </c>
      <c r="H3102" s="50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3">
      <c r="A3103" s="48" t="s">
        <v>1264</v>
      </c>
      <c r="B3103" s="47">
        <f t="shared" si="6334"/>
        <v>4</v>
      </c>
      <c r="C3103" s="47">
        <f t="shared" si="6337"/>
        <v>16</v>
      </c>
      <c r="E3103" s="47">
        <f t="shared" ref="E3103" si="6362">plan_id</f>
        <v>25</v>
      </c>
      <c r="F3103" s="47">
        <f t="shared" ca="1" si="6060"/>
        <v>2002</v>
      </c>
      <c r="G3103" s="47">
        <f t="shared" ref="G3103" ca="1" si="6363">VLOOKUP(INDIRECT(CHAR(39)&amp;$A3103&amp;CHAR(39)&amp;"!r2c"&amp;$C3103,0),variables,2,0)</f>
        <v>9845</v>
      </c>
      <c r="H3103" s="50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3">
      <c r="A3104" s="48" t="s">
        <v>1264</v>
      </c>
      <c r="B3104" s="47">
        <f t="shared" si="6334"/>
        <v>4</v>
      </c>
      <c r="C3104" s="47">
        <f t="shared" si="6337"/>
        <v>17</v>
      </c>
      <c r="E3104" s="47">
        <f t="shared" ref="E3104" si="6364">plan_id</f>
        <v>25</v>
      </c>
      <c r="F3104" s="47">
        <f t="shared" ca="1" si="6060"/>
        <v>2002</v>
      </c>
      <c r="G3104" s="47">
        <f t="shared" ref="G3104" ca="1" si="6365">VLOOKUP(INDIRECT(CHAR(39)&amp;$A3104&amp;CHAR(39)&amp;"!r2c"&amp;$C3104,0),variables,2,0)</f>
        <v>9872</v>
      </c>
      <c r="H3104" s="50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3">
      <c r="A3105" s="48" t="s">
        <v>1264</v>
      </c>
      <c r="B3105" s="47">
        <f t="shared" si="6334"/>
        <v>4</v>
      </c>
      <c r="C3105" s="47">
        <f t="shared" si="6337"/>
        <v>18</v>
      </c>
      <c r="E3105" s="47">
        <f t="shared" ref="E3105" si="6366">plan_id</f>
        <v>25</v>
      </c>
      <c r="F3105" s="47">
        <f t="shared" ca="1" si="6060"/>
        <v>2002</v>
      </c>
      <c r="G3105" s="47">
        <f t="shared" ref="G3105" ca="1" si="6367">VLOOKUP(INDIRECT(CHAR(39)&amp;$A3105&amp;CHAR(39)&amp;"!r2c"&amp;$C3105,0),variables,2,0)</f>
        <v>9887</v>
      </c>
      <c r="H3105" s="50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3">
      <c r="A3106" s="48" t="s">
        <v>1264</v>
      </c>
      <c r="B3106" s="47">
        <f t="shared" si="6334"/>
        <v>4</v>
      </c>
      <c r="C3106" s="47">
        <f t="shared" si="6337"/>
        <v>19</v>
      </c>
      <c r="E3106" s="47">
        <f t="shared" ref="E3106" si="6368">plan_id</f>
        <v>25</v>
      </c>
      <c r="F3106" s="47">
        <f t="shared" ca="1" si="6060"/>
        <v>2002</v>
      </c>
      <c r="G3106" s="47">
        <f t="shared" ref="G3106" ca="1" si="6369">VLOOKUP(INDIRECT(CHAR(39)&amp;$A3106&amp;CHAR(39)&amp;"!r2c"&amp;$C3106,0),variables,2,0)</f>
        <v>9914</v>
      </c>
      <c r="H3106" s="50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3">
      <c r="A3107" s="48" t="s">
        <v>1264</v>
      </c>
      <c r="B3107" s="47">
        <f t="shared" si="6334"/>
        <v>4</v>
      </c>
      <c r="C3107" s="47">
        <f t="shared" si="6337"/>
        <v>20</v>
      </c>
      <c r="E3107" s="47">
        <f t="shared" ref="E3107" si="6370">plan_id</f>
        <v>25</v>
      </c>
      <c r="F3107" s="47">
        <f t="shared" ca="1" si="6060"/>
        <v>2002</v>
      </c>
      <c r="G3107" s="47">
        <f t="shared" ref="G3107" ca="1" si="6371">VLOOKUP(INDIRECT(CHAR(39)&amp;$A3107&amp;CHAR(39)&amp;"!r2c"&amp;$C3107,0),variables,2,0)</f>
        <v>9917</v>
      </c>
      <c r="H3107" s="50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3">
      <c r="A3108" s="48" t="s">
        <v>1264</v>
      </c>
      <c r="B3108" s="47">
        <f t="shared" si="6334"/>
        <v>4</v>
      </c>
      <c r="C3108" s="47">
        <f t="shared" si="6337"/>
        <v>21</v>
      </c>
      <c r="E3108" s="47">
        <f t="shared" ref="E3108" si="6372">plan_id</f>
        <v>25</v>
      </c>
      <c r="F3108" s="47">
        <f t="shared" ca="1" si="6060"/>
        <v>2002</v>
      </c>
      <c r="G3108" s="47">
        <f t="shared" ref="G3108" ca="1" si="6373">VLOOKUP(INDIRECT(CHAR(39)&amp;$A3108&amp;CHAR(39)&amp;"!r2c"&amp;$C3108,0),variables,2,0)</f>
        <v>9920</v>
      </c>
      <c r="H3108" s="50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3">
      <c r="A3109" s="48" t="s">
        <v>1264</v>
      </c>
      <c r="B3109" s="47">
        <f t="shared" si="6334"/>
        <v>4</v>
      </c>
      <c r="C3109" s="47">
        <f t="shared" si="6337"/>
        <v>22</v>
      </c>
      <c r="E3109" s="47">
        <f t="shared" ref="E3109" si="6374">plan_id</f>
        <v>25</v>
      </c>
      <c r="F3109" s="47">
        <f t="shared" ca="1" si="6060"/>
        <v>2002</v>
      </c>
      <c r="G3109" s="47">
        <f t="shared" ref="G3109" ca="1" si="6375">VLOOKUP(INDIRECT(CHAR(39)&amp;$A3109&amp;CHAR(39)&amp;"!r2c"&amp;$C3109,0),variables,2,0)</f>
        <v>9648</v>
      </c>
      <c r="H3109" s="50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3">
      <c r="A3110" s="48" t="s">
        <v>1264</v>
      </c>
      <c r="B3110" s="47">
        <f t="shared" si="6334"/>
        <v>4</v>
      </c>
      <c r="C3110" s="47">
        <f t="shared" si="6337"/>
        <v>23</v>
      </c>
      <c r="E3110" s="47">
        <f t="shared" ref="E3110" si="6376">plan_id</f>
        <v>25</v>
      </c>
      <c r="F3110" s="47">
        <f t="shared" ca="1" si="6060"/>
        <v>2002</v>
      </c>
      <c r="G3110" s="47">
        <f t="shared" ref="G3110" ca="1" si="6377">VLOOKUP(INDIRECT(CHAR(39)&amp;$A3110&amp;CHAR(39)&amp;"!r2c"&amp;$C3110,0),variables,2,0)</f>
        <v>9713</v>
      </c>
      <c r="H3110" s="50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3">
      <c r="A3111" s="48" t="s">
        <v>1264</v>
      </c>
      <c r="B3111" s="47">
        <f t="shared" si="6334"/>
        <v>4</v>
      </c>
      <c r="C3111" s="47">
        <f t="shared" si="6337"/>
        <v>24</v>
      </c>
      <c r="E3111" s="47">
        <f t="shared" ref="E3111" si="6378">plan_id</f>
        <v>25</v>
      </c>
      <c r="F3111" s="47">
        <f t="shared" ca="1" si="6060"/>
        <v>2002</v>
      </c>
      <c r="G3111" s="47">
        <f t="shared" ref="G3111" ca="1" si="6379">VLOOKUP(INDIRECT(CHAR(39)&amp;$A3111&amp;CHAR(39)&amp;"!r2c"&amp;$C3111,0),variables,2,0)</f>
        <v>9719</v>
      </c>
      <c r="H3111" s="50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3">
      <c r="A3112" s="48" t="s">
        <v>1264</v>
      </c>
      <c r="B3112" s="47">
        <f t="shared" si="6334"/>
        <v>4</v>
      </c>
      <c r="C3112" s="47">
        <f t="shared" si="6337"/>
        <v>25</v>
      </c>
      <c r="E3112" s="47">
        <f t="shared" ref="E3112" si="6380">plan_id</f>
        <v>25</v>
      </c>
      <c r="F3112" s="47">
        <f t="shared" ca="1" si="6060"/>
        <v>2002</v>
      </c>
      <c r="G3112" s="47">
        <f t="shared" ref="G3112" ca="1" si="6381">VLOOKUP(INDIRECT(CHAR(39)&amp;$A3112&amp;CHAR(39)&amp;"!r2c"&amp;$C3112,0),variables,2,0)</f>
        <v>9725</v>
      </c>
      <c r="H3112" s="50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3">
      <c r="A3113" s="48" t="s">
        <v>1264</v>
      </c>
      <c r="B3113" s="47">
        <f t="shared" si="6334"/>
        <v>4</v>
      </c>
      <c r="C3113" s="47">
        <f t="shared" si="6337"/>
        <v>26</v>
      </c>
      <c r="E3113" s="47">
        <f t="shared" ref="E3113" si="6382">plan_id</f>
        <v>25</v>
      </c>
      <c r="F3113" s="47">
        <f t="shared" ca="1" si="6060"/>
        <v>2002</v>
      </c>
      <c r="G3113" s="47">
        <f t="shared" ref="G3113" ca="1" si="6383">VLOOKUP(INDIRECT(CHAR(39)&amp;$A3113&amp;CHAR(39)&amp;"!r2c"&amp;$C3113,0),variables,2,0)</f>
        <v>9743</v>
      </c>
      <c r="H3113" s="50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3">
      <c r="A3114" s="48" t="s">
        <v>1264</v>
      </c>
      <c r="B3114" s="47">
        <f t="shared" si="6334"/>
        <v>4</v>
      </c>
      <c r="C3114" s="47">
        <f t="shared" si="6337"/>
        <v>27</v>
      </c>
      <c r="E3114" s="47">
        <f t="shared" ref="E3114" si="6384">plan_id</f>
        <v>25</v>
      </c>
      <c r="F3114" s="47">
        <f t="shared" ca="1" si="6060"/>
        <v>2002</v>
      </c>
      <c r="G3114" s="47">
        <f t="shared" ref="G3114" ca="1" si="6385">VLOOKUP(INDIRECT(CHAR(39)&amp;$A3114&amp;CHAR(39)&amp;"!r2c"&amp;$C3114,0),variables,2,0)</f>
        <v>9746</v>
      </c>
      <c r="H3114" s="50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3">
      <c r="A3115" s="48" t="s">
        <v>1264</v>
      </c>
      <c r="B3115" s="47">
        <f t="shared" si="6334"/>
        <v>4</v>
      </c>
      <c r="C3115" s="47">
        <f t="shared" si="6337"/>
        <v>28</v>
      </c>
      <c r="E3115" s="47">
        <f t="shared" ref="E3115" si="6386">plan_id</f>
        <v>25</v>
      </c>
      <c r="F3115" s="47">
        <f t="shared" ca="1" si="6060"/>
        <v>2002</v>
      </c>
      <c r="G3115" s="47">
        <f t="shared" ref="G3115" ca="1" si="6387">VLOOKUP(INDIRECT(CHAR(39)&amp;$A3115&amp;CHAR(39)&amp;"!r2c"&amp;$C3115,0),variables,2,0)</f>
        <v>9761</v>
      </c>
      <c r="H3115" s="50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3">
      <c r="A3116" s="48" t="s">
        <v>1264</v>
      </c>
      <c r="B3116" s="47">
        <f t="shared" si="6334"/>
        <v>4</v>
      </c>
      <c r="C3116" s="47">
        <f t="shared" si="6337"/>
        <v>29</v>
      </c>
      <c r="E3116" s="47">
        <f t="shared" ref="E3116" si="6388">plan_id</f>
        <v>25</v>
      </c>
      <c r="F3116" s="47">
        <f t="shared" ca="1" si="6060"/>
        <v>2002</v>
      </c>
      <c r="G3116" s="47">
        <f t="shared" ref="G3116" ca="1" si="6389">VLOOKUP(INDIRECT(CHAR(39)&amp;$A3116&amp;CHAR(39)&amp;"!r2c"&amp;$C3116,0),variables,2,0)</f>
        <v>9764</v>
      </c>
      <c r="H3116" s="50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3">
      <c r="A3117" s="48" t="s">
        <v>1264</v>
      </c>
      <c r="B3117" s="47">
        <f t="shared" si="6334"/>
        <v>4</v>
      </c>
      <c r="C3117" s="47">
        <f t="shared" si="6337"/>
        <v>30</v>
      </c>
      <c r="E3117" s="47">
        <f t="shared" ref="E3117" si="6390">plan_id</f>
        <v>25</v>
      </c>
      <c r="F3117" s="47">
        <f t="shared" ca="1" si="6060"/>
        <v>2002</v>
      </c>
      <c r="G3117" s="47">
        <f t="shared" ref="G3117" ca="1" si="6391">VLOOKUP(INDIRECT(CHAR(39)&amp;$A3117&amp;CHAR(39)&amp;"!r2c"&amp;$C3117,0),variables,2,0)</f>
        <v>9767</v>
      </c>
      <c r="H3117" s="50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3">
      <c r="A3118" s="48" t="s">
        <v>1264</v>
      </c>
      <c r="B3118" s="47">
        <f t="shared" si="6334"/>
        <v>4</v>
      </c>
      <c r="C3118" s="47">
        <f t="shared" si="6337"/>
        <v>31</v>
      </c>
      <c r="E3118" s="47">
        <f t="shared" ref="E3118" si="6392">plan_id</f>
        <v>25</v>
      </c>
      <c r="F3118" s="47">
        <f t="shared" ca="1" si="6060"/>
        <v>2002</v>
      </c>
      <c r="G3118" s="47">
        <f t="shared" ref="G3118" ca="1" si="6393">VLOOKUP(INDIRECT(CHAR(39)&amp;$A3118&amp;CHAR(39)&amp;"!r2c"&amp;$C3118,0),variables,2,0)</f>
        <v>9770</v>
      </c>
      <c r="H3118" s="50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3">
      <c r="A3119" s="48" t="s">
        <v>1264</v>
      </c>
      <c r="B3119" s="47">
        <f t="shared" si="6334"/>
        <v>4</v>
      </c>
      <c r="C3119" s="47">
        <f t="shared" si="6337"/>
        <v>32</v>
      </c>
      <c r="E3119" s="47">
        <f t="shared" ref="E3119" si="6394">plan_id</f>
        <v>25</v>
      </c>
      <c r="F3119" s="47">
        <f t="shared" ca="1" si="6060"/>
        <v>2002</v>
      </c>
      <c r="G3119" s="47">
        <f t="shared" ref="G3119" ca="1" si="6395">VLOOKUP(INDIRECT(CHAR(39)&amp;$A3119&amp;CHAR(39)&amp;"!r2c"&amp;$C3119,0),variables,2,0)</f>
        <v>9773</v>
      </c>
      <c r="H3119" s="50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3">
      <c r="A3120" s="48" t="s">
        <v>1264</v>
      </c>
      <c r="B3120" s="47">
        <f t="shared" si="6334"/>
        <v>4</v>
      </c>
      <c r="C3120" s="47">
        <f t="shared" si="6337"/>
        <v>33</v>
      </c>
      <c r="E3120" s="47">
        <f t="shared" ref="E3120" si="6396">plan_id</f>
        <v>25</v>
      </c>
      <c r="F3120" s="47">
        <f t="shared" ca="1" si="6060"/>
        <v>2002</v>
      </c>
      <c r="G3120" s="47">
        <f t="shared" ref="G3120" ca="1" si="6397">VLOOKUP(INDIRECT(CHAR(39)&amp;$A3120&amp;CHAR(39)&amp;"!r2c"&amp;$C3120,0),variables,2,0)</f>
        <v>9776</v>
      </c>
      <c r="H3120" s="50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3">
      <c r="A3121" s="48" t="s">
        <v>1264</v>
      </c>
      <c r="B3121" s="47">
        <f t="shared" si="6334"/>
        <v>4</v>
      </c>
      <c r="C3121" s="47">
        <f t="shared" si="6337"/>
        <v>34</v>
      </c>
      <c r="E3121" s="47">
        <f t="shared" ref="E3121" si="6398">plan_id</f>
        <v>25</v>
      </c>
      <c r="F3121" s="47">
        <f t="shared" ca="1" si="6060"/>
        <v>2002</v>
      </c>
      <c r="G3121" s="47">
        <f t="shared" ref="G3121" ca="1" si="6399">VLOOKUP(INDIRECT(CHAR(39)&amp;$A3121&amp;CHAR(39)&amp;"!r2c"&amp;$C3121,0),variables,2,0)</f>
        <v>9779</v>
      </c>
      <c r="H3121" s="50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3">
      <c r="A3122" s="48" t="s">
        <v>1264</v>
      </c>
      <c r="B3122" s="47">
        <f t="shared" si="6334"/>
        <v>4</v>
      </c>
      <c r="C3122" s="47">
        <f t="shared" si="6337"/>
        <v>35</v>
      </c>
      <c r="E3122" s="47">
        <f t="shared" ref="E3122" si="6400">plan_id</f>
        <v>25</v>
      </c>
      <c r="F3122" s="47">
        <f t="shared" ca="1" si="6060"/>
        <v>2002</v>
      </c>
      <c r="G3122" s="47">
        <f t="shared" ref="G3122" ca="1" si="6401">VLOOKUP(INDIRECT(CHAR(39)&amp;$A3122&amp;CHAR(39)&amp;"!r2c"&amp;$C3122,0),variables,2,0)</f>
        <v>9785</v>
      </c>
      <c r="H3122" s="50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3">
      <c r="A3123" s="48" t="s">
        <v>1264</v>
      </c>
      <c r="B3123" s="47">
        <f t="shared" si="6334"/>
        <v>4</v>
      </c>
      <c r="C3123" s="47">
        <f t="shared" si="6337"/>
        <v>36</v>
      </c>
      <c r="E3123" s="47">
        <f t="shared" ref="E3123" si="6402">plan_id</f>
        <v>25</v>
      </c>
      <c r="F3123" s="47">
        <f t="shared" ca="1" si="6060"/>
        <v>2002</v>
      </c>
      <c r="G3123" s="47">
        <f t="shared" ref="G3123" ca="1" si="6403">VLOOKUP(INDIRECT(CHAR(39)&amp;$A3123&amp;CHAR(39)&amp;"!r2c"&amp;$C3123,0),variables,2,0)</f>
        <v>9794</v>
      </c>
      <c r="H3123" s="50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3">
      <c r="A3124" s="48" t="s">
        <v>1264</v>
      </c>
      <c r="B3124" s="47">
        <f t="shared" si="6334"/>
        <v>4</v>
      </c>
      <c r="C3124" s="47">
        <f t="shared" si="6337"/>
        <v>37</v>
      </c>
      <c r="E3124" s="47">
        <f t="shared" ref="E3124" si="6404">plan_id</f>
        <v>25</v>
      </c>
      <c r="F3124" s="47">
        <f t="shared" ca="1" si="6060"/>
        <v>2002</v>
      </c>
      <c r="G3124" s="47">
        <f t="shared" ref="G3124" ca="1" si="6405">VLOOKUP(INDIRECT(CHAR(39)&amp;$A3124&amp;CHAR(39)&amp;"!r2c"&amp;$C3124,0),variables,2,0)</f>
        <v>9797</v>
      </c>
      <c r="H3124" s="50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3">
      <c r="A3125" s="48" t="s">
        <v>1264</v>
      </c>
      <c r="B3125" s="47">
        <f t="shared" si="6334"/>
        <v>4</v>
      </c>
      <c r="C3125" s="47">
        <f t="shared" si="6337"/>
        <v>38</v>
      </c>
      <c r="E3125" s="47">
        <f t="shared" ref="E3125" si="6406">plan_id</f>
        <v>25</v>
      </c>
      <c r="F3125" s="47">
        <f t="shared" ca="1" si="6060"/>
        <v>2002</v>
      </c>
      <c r="G3125" s="47">
        <f t="shared" ref="G3125" ca="1" si="6407">VLOOKUP(INDIRECT(CHAR(39)&amp;$A3125&amp;CHAR(39)&amp;"!r2c"&amp;$C3125,0),variables,2,0)</f>
        <v>9806</v>
      </c>
      <c r="H3125" s="50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3">
      <c r="A3126" s="48" t="s">
        <v>1264</v>
      </c>
      <c r="B3126" s="47">
        <f t="shared" si="6334"/>
        <v>4</v>
      </c>
      <c r="C3126" s="47">
        <f t="shared" si="6337"/>
        <v>39</v>
      </c>
      <c r="E3126" s="47">
        <f t="shared" ref="E3126" si="6408">plan_id</f>
        <v>25</v>
      </c>
      <c r="F3126" s="47">
        <f t="shared" ca="1" si="6060"/>
        <v>2002</v>
      </c>
      <c r="G3126" s="47">
        <f t="shared" ref="G3126" ca="1" si="6409">VLOOKUP(INDIRECT(CHAR(39)&amp;$A3126&amp;CHAR(39)&amp;"!r2c"&amp;$C3126,0),variables,2,0)</f>
        <v>9809</v>
      </c>
      <c r="H3126" s="50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3">
      <c r="A3127" s="48" t="s">
        <v>1264</v>
      </c>
      <c r="B3127" s="47">
        <f t="shared" si="6334"/>
        <v>4</v>
      </c>
      <c r="C3127" s="47">
        <f t="shared" si="6337"/>
        <v>40</v>
      </c>
      <c r="E3127" s="47">
        <f t="shared" ref="E3127" si="6410">plan_id</f>
        <v>25</v>
      </c>
      <c r="F3127" s="47">
        <f t="shared" ca="1" si="6060"/>
        <v>2002</v>
      </c>
      <c r="G3127" s="47">
        <f t="shared" ref="G3127" ca="1" si="6411">VLOOKUP(INDIRECT(CHAR(39)&amp;$A3127&amp;CHAR(39)&amp;"!r2c"&amp;$C3127,0),variables,2,0)</f>
        <v>9818</v>
      </c>
      <c r="H3127" s="50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3">
      <c r="A3128" s="48" t="s">
        <v>1264</v>
      </c>
      <c r="B3128" s="47">
        <f t="shared" si="6334"/>
        <v>4</v>
      </c>
      <c r="C3128" s="47">
        <f t="shared" si="6337"/>
        <v>41</v>
      </c>
      <c r="E3128" s="47">
        <f t="shared" ref="E3128" si="6412">plan_id</f>
        <v>25</v>
      </c>
      <c r="F3128" s="47">
        <f t="shared" ca="1" si="6060"/>
        <v>2002</v>
      </c>
      <c r="G3128" s="47">
        <f t="shared" ref="G3128" ca="1" si="6413">VLOOKUP(INDIRECT(CHAR(39)&amp;$A3128&amp;CHAR(39)&amp;"!r2c"&amp;$C3128,0),variables,2,0)</f>
        <v>9839</v>
      </c>
      <c r="H3128" s="50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3">
      <c r="A3129" s="48" t="s">
        <v>1264</v>
      </c>
      <c r="B3129" s="47">
        <f t="shared" si="6334"/>
        <v>4</v>
      </c>
      <c r="C3129" s="47">
        <f t="shared" si="6337"/>
        <v>42</v>
      </c>
      <c r="E3129" s="47">
        <f t="shared" ref="E3129" si="6414">plan_id</f>
        <v>25</v>
      </c>
      <c r="F3129" s="47">
        <f t="shared" ca="1" si="6060"/>
        <v>2002</v>
      </c>
      <c r="G3129" s="47">
        <f t="shared" ref="G3129" ca="1" si="6415">VLOOKUP(INDIRECT(CHAR(39)&amp;$A3129&amp;CHAR(39)&amp;"!r2c"&amp;$C3129,0),variables,2,0)</f>
        <v>9860</v>
      </c>
      <c r="H3129" s="50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3">
      <c r="A3130" s="48" t="s">
        <v>1264</v>
      </c>
      <c r="B3130" s="47">
        <f t="shared" si="6334"/>
        <v>4</v>
      </c>
      <c r="C3130" s="47">
        <f t="shared" si="6337"/>
        <v>43</v>
      </c>
      <c r="E3130" s="47">
        <f t="shared" ref="E3130" si="6416">plan_id</f>
        <v>25</v>
      </c>
      <c r="F3130" s="47">
        <f t="shared" ca="1" si="6060"/>
        <v>2002</v>
      </c>
      <c r="G3130" s="47">
        <f t="shared" ref="G3130" ca="1" si="6417">VLOOKUP(INDIRECT(CHAR(39)&amp;$A3130&amp;CHAR(39)&amp;"!r2c"&amp;$C3130,0),variables,2,0)</f>
        <v>9863</v>
      </c>
      <c r="H3130" s="50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3">
      <c r="A3131" s="48" t="s">
        <v>1264</v>
      </c>
      <c r="B3131" s="47">
        <f t="shared" si="6334"/>
        <v>4</v>
      </c>
      <c r="C3131" s="47">
        <f t="shared" si="6337"/>
        <v>44</v>
      </c>
      <c r="E3131" s="47">
        <f t="shared" ref="E3131" si="6418">plan_id</f>
        <v>25</v>
      </c>
      <c r="F3131" s="47">
        <f t="shared" ca="1" si="6060"/>
        <v>2002</v>
      </c>
      <c r="G3131" s="47">
        <f t="shared" ref="G3131" ca="1" si="6419">VLOOKUP(INDIRECT(CHAR(39)&amp;$A3131&amp;CHAR(39)&amp;"!r2c"&amp;$C3131,0),variables,2,0)</f>
        <v>9878</v>
      </c>
      <c r="H3131" s="50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3">
      <c r="A3132" s="48" t="s">
        <v>1264</v>
      </c>
      <c r="B3132" s="47">
        <f t="shared" si="6334"/>
        <v>4</v>
      </c>
      <c r="C3132" s="47">
        <f t="shared" si="6337"/>
        <v>45</v>
      </c>
      <c r="E3132" s="47">
        <f t="shared" ref="E3132" si="6420">plan_id</f>
        <v>25</v>
      </c>
      <c r="F3132" s="47">
        <f t="shared" ca="1" si="6060"/>
        <v>2002</v>
      </c>
      <c r="G3132" s="47">
        <f t="shared" ref="G3132" ca="1" si="6421">VLOOKUP(INDIRECT(CHAR(39)&amp;$A3132&amp;CHAR(39)&amp;"!r2c"&amp;$C3132,0),variables,2,0)</f>
        <v>9923</v>
      </c>
      <c r="H3132" s="50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3">
      <c r="A3133" s="48" t="s">
        <v>1264</v>
      </c>
      <c r="B3133" s="47">
        <f t="shared" si="6334"/>
        <v>4</v>
      </c>
      <c r="C3133" s="47">
        <f t="shared" si="6337"/>
        <v>46</v>
      </c>
      <c r="E3133" s="47">
        <f t="shared" ref="E3133" si="6422">plan_id</f>
        <v>25</v>
      </c>
      <c r="F3133" s="47">
        <f t="shared" ca="1" si="6060"/>
        <v>2002</v>
      </c>
      <c r="G3133" s="47">
        <f t="shared" ref="G3133" ca="1" si="6423">VLOOKUP(INDIRECT(CHAR(39)&amp;$A3133&amp;CHAR(39)&amp;"!r2c"&amp;$C3133,0),variables,2,0)</f>
        <v>9932</v>
      </c>
      <c r="H3133" s="50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3">
      <c r="A3134" s="48" t="s">
        <v>1264</v>
      </c>
      <c r="B3134" s="47">
        <f t="shared" si="6334"/>
        <v>4</v>
      </c>
      <c r="C3134" s="47">
        <f t="shared" si="6337"/>
        <v>47</v>
      </c>
      <c r="E3134" s="47">
        <f t="shared" ref="E3134" si="6424">plan_id</f>
        <v>25</v>
      </c>
      <c r="F3134" s="47">
        <f t="shared" ca="1" si="6060"/>
        <v>2002</v>
      </c>
      <c r="G3134" s="47">
        <f t="shared" ref="G3134" ca="1" si="6425">VLOOKUP(INDIRECT(CHAR(39)&amp;$A3134&amp;CHAR(39)&amp;"!r2c"&amp;$C3134,0),variables,2,0)</f>
        <v>9935</v>
      </c>
      <c r="H3134" s="50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3">
      <c r="A3135" s="48" t="s">
        <v>1264</v>
      </c>
      <c r="B3135" s="47">
        <f t="shared" si="6334"/>
        <v>4</v>
      </c>
      <c r="C3135" s="47">
        <f t="shared" si="6337"/>
        <v>48</v>
      </c>
      <c r="E3135" s="47">
        <f t="shared" ref="E3135" si="6426">plan_id</f>
        <v>25</v>
      </c>
      <c r="F3135" s="47">
        <f t="shared" ca="1" si="6060"/>
        <v>2002</v>
      </c>
      <c r="G3135" s="47">
        <f t="shared" ref="G3135" ca="1" si="6427">VLOOKUP(INDIRECT(CHAR(39)&amp;$A3135&amp;CHAR(39)&amp;"!r2c"&amp;$C3135,0),variables,2,0)</f>
        <v>9651</v>
      </c>
      <c r="H3135" s="50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3">
      <c r="A3136" s="48" t="s">
        <v>1264</v>
      </c>
      <c r="B3136" s="47">
        <f t="shared" si="6334"/>
        <v>4</v>
      </c>
      <c r="C3136" s="47">
        <f t="shared" si="6337"/>
        <v>49</v>
      </c>
      <c r="E3136" s="47">
        <f t="shared" ref="E3136" si="6428">plan_id</f>
        <v>25</v>
      </c>
      <c r="F3136" s="47">
        <f t="shared" ca="1" si="6060"/>
        <v>2002</v>
      </c>
      <c r="G3136" s="47">
        <f t="shared" ref="G3136" ca="1" si="6429">VLOOKUP(INDIRECT(CHAR(39)&amp;$A3136&amp;CHAR(39)&amp;"!r2c"&amp;$C3136,0),variables,2,0)</f>
        <v>9722</v>
      </c>
      <c r="H3136" s="50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3">
      <c r="A3137" s="48" t="s">
        <v>1264</v>
      </c>
      <c r="B3137" s="47">
        <f t="shared" si="6334"/>
        <v>4</v>
      </c>
      <c r="C3137" s="47">
        <f t="shared" si="6337"/>
        <v>50</v>
      </c>
      <c r="E3137" s="47">
        <f t="shared" ref="E3137" si="6430">plan_id</f>
        <v>25</v>
      </c>
      <c r="F3137" s="47">
        <f t="shared" ca="1" si="6060"/>
        <v>2002</v>
      </c>
      <c r="G3137" s="47">
        <f t="shared" ref="G3137" ca="1" si="6431">VLOOKUP(INDIRECT(CHAR(39)&amp;$A3137&amp;CHAR(39)&amp;"!r2c"&amp;$C3137,0),variables,2,0)</f>
        <v>9848</v>
      </c>
      <c r="H3137" s="50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3">
      <c r="A3138" s="48" t="s">
        <v>1264</v>
      </c>
      <c r="B3138" s="47">
        <f t="shared" si="6334"/>
        <v>4</v>
      </c>
      <c r="C3138" s="47">
        <f t="shared" si="6337"/>
        <v>51</v>
      </c>
      <c r="E3138" s="47">
        <f t="shared" ref="E3138" si="6432">plan_id</f>
        <v>25</v>
      </c>
      <c r="F3138" s="47">
        <f t="shared" ca="1" si="6060"/>
        <v>2002</v>
      </c>
      <c r="G3138" s="47">
        <f t="shared" ref="G3138" ca="1" si="6433">VLOOKUP(INDIRECT(CHAR(39)&amp;$A3138&amp;CHAR(39)&amp;"!r2c"&amp;$C3138,0),variables,2,0)</f>
        <v>9866</v>
      </c>
      <c r="H3138" s="50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3">
      <c r="A3139" s="48" t="s">
        <v>1264</v>
      </c>
      <c r="B3139" s="47">
        <f t="shared" si="6334"/>
        <v>4</v>
      </c>
      <c r="C3139" s="47">
        <f t="shared" si="6337"/>
        <v>52</v>
      </c>
      <c r="E3139" s="47">
        <f t="shared" ref="E3139" si="6434">plan_id</f>
        <v>25</v>
      </c>
      <c r="F3139" s="47">
        <f t="shared" ca="1" si="6060"/>
        <v>2002</v>
      </c>
      <c r="G3139" s="47">
        <f t="shared" ref="G3139" ca="1" si="6435">VLOOKUP(INDIRECT(CHAR(39)&amp;$A3139&amp;CHAR(39)&amp;"!r2c"&amp;$C3139,0),variables,2,0)</f>
        <v>9899</v>
      </c>
      <c r="H3139" s="50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3">
      <c r="A3140" s="48" t="s">
        <v>1264</v>
      </c>
      <c r="B3140" s="47">
        <f t="shared" si="6334"/>
        <v>4</v>
      </c>
      <c r="C3140" s="47">
        <f t="shared" si="6337"/>
        <v>53</v>
      </c>
      <c r="E3140" s="47">
        <f t="shared" ref="E3140" si="6436">plan_id</f>
        <v>25</v>
      </c>
      <c r="F3140" s="47">
        <f t="shared" ca="1" si="6060"/>
        <v>2002</v>
      </c>
      <c r="G3140" s="47">
        <f t="shared" ref="G3140" ca="1" si="6437">VLOOKUP(INDIRECT(CHAR(39)&amp;$A3140&amp;CHAR(39)&amp;"!r2c"&amp;$C3140,0),variables,2,0)</f>
        <v>9905</v>
      </c>
      <c r="H3140" s="50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3">
      <c r="A3141" s="48" t="s">
        <v>1264</v>
      </c>
      <c r="B3141" s="47">
        <f t="shared" si="6334"/>
        <v>4</v>
      </c>
      <c r="C3141" s="47">
        <f t="shared" si="6337"/>
        <v>54</v>
      </c>
      <c r="E3141" s="47">
        <f t="shared" ref="E3141" si="6438">plan_id</f>
        <v>25</v>
      </c>
      <c r="F3141" s="47">
        <f t="shared" ca="1" si="6060"/>
        <v>2002</v>
      </c>
      <c r="G3141" s="47">
        <f t="shared" ref="G3141" ca="1" si="6439">VLOOKUP(INDIRECT(CHAR(39)&amp;$A3141&amp;CHAR(39)&amp;"!r2c"&amp;$C3141,0),variables,2,0)</f>
        <v>9929</v>
      </c>
      <c r="H3141" s="50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3">
      <c r="A3142" s="48" t="s">
        <v>1264</v>
      </c>
      <c r="B3142" s="47">
        <f t="shared" si="6334"/>
        <v>4</v>
      </c>
      <c r="C3142" s="47">
        <f t="shared" si="6337"/>
        <v>55</v>
      </c>
      <c r="E3142" s="47">
        <f t="shared" ref="E3142" si="6440">plan_id</f>
        <v>25</v>
      </c>
      <c r="F3142" s="47">
        <f t="shared" ca="1" si="6060"/>
        <v>2002</v>
      </c>
      <c r="G3142" s="47">
        <f t="shared" ref="G3142" ca="1" si="6441">VLOOKUP(INDIRECT(CHAR(39)&amp;$A3142&amp;CHAR(39)&amp;"!r2c"&amp;$C3142,0),variables,2,0)</f>
        <v>9654</v>
      </c>
      <c r="H3142" s="50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3">
      <c r="A3143" s="48" t="s">
        <v>1264</v>
      </c>
      <c r="B3143" s="47">
        <f t="shared" si="6334"/>
        <v>4</v>
      </c>
      <c r="C3143" s="47">
        <f t="shared" si="6337"/>
        <v>56</v>
      </c>
      <c r="E3143" s="47">
        <f t="shared" ref="E3143" si="6442">plan_id</f>
        <v>25</v>
      </c>
      <c r="F3143" s="47">
        <f t="shared" ca="1" si="6060"/>
        <v>2002</v>
      </c>
      <c r="G3143" s="47">
        <f t="shared" ref="G3143" ca="1" si="6443">VLOOKUP(INDIRECT(CHAR(39)&amp;$A3143&amp;CHAR(39)&amp;"!r2c"&amp;$C3143,0),variables,2,0)</f>
        <v>9707</v>
      </c>
      <c r="H3143" s="50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3">
      <c r="A3144" s="48" t="s">
        <v>1264</v>
      </c>
      <c r="B3144" s="47">
        <f t="shared" si="6334"/>
        <v>4</v>
      </c>
      <c r="C3144" s="47">
        <f t="shared" si="6337"/>
        <v>57</v>
      </c>
      <c r="E3144" s="47">
        <f t="shared" ref="E3144" si="6444">plan_id</f>
        <v>25</v>
      </c>
      <c r="F3144" s="47">
        <f t="shared" ca="1" si="6060"/>
        <v>2002</v>
      </c>
      <c r="G3144" s="47">
        <f t="shared" ref="G3144" ca="1" si="6445">VLOOKUP(INDIRECT(CHAR(39)&amp;$A3144&amp;CHAR(39)&amp;"!r2c"&amp;$C3144,0),variables,2,0)</f>
        <v>9669</v>
      </c>
      <c r="H3144" s="50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3">
      <c r="A3145" s="48" t="s">
        <v>1264</v>
      </c>
      <c r="B3145" s="47">
        <f t="shared" si="6334"/>
        <v>4</v>
      </c>
      <c r="C3145" s="47">
        <f t="shared" si="6337"/>
        <v>58</v>
      </c>
      <c r="E3145" s="47">
        <f t="shared" ref="E3145" si="6446">plan_id</f>
        <v>25</v>
      </c>
      <c r="F3145" s="47">
        <f t="shared" ca="1" si="6060"/>
        <v>2002</v>
      </c>
      <c r="G3145" s="47">
        <f t="shared" ref="G3145" ca="1" si="6447">VLOOKUP(INDIRECT(CHAR(39)&amp;$A3145&amp;CHAR(39)&amp;"!r2c"&amp;$C3145,0),variables,2,0)</f>
        <v>9851</v>
      </c>
      <c r="H3145" s="50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3">
      <c r="A3146" s="48" t="s">
        <v>1264</v>
      </c>
      <c r="B3146" s="47">
        <f t="shared" si="6334"/>
        <v>4</v>
      </c>
      <c r="C3146" s="47">
        <f t="shared" si="6337"/>
        <v>59</v>
      </c>
      <c r="E3146" s="47">
        <f t="shared" ref="E3146" si="6448">plan_id</f>
        <v>25</v>
      </c>
      <c r="F3146" s="47">
        <f t="shared" ca="1" si="6060"/>
        <v>2002</v>
      </c>
      <c r="G3146" s="47">
        <f t="shared" ref="G3146" ca="1" si="6449">VLOOKUP(INDIRECT(CHAR(39)&amp;$A3146&amp;CHAR(39)&amp;"!r2c"&amp;$C3146,0),variables,2,0)</f>
        <v>9890</v>
      </c>
      <c r="H3146" s="50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3">
      <c r="A3147" s="48" t="s">
        <v>1264</v>
      </c>
      <c r="B3147" s="47">
        <f t="shared" si="6334"/>
        <v>4</v>
      </c>
      <c r="C3147" s="47">
        <f t="shared" si="6337"/>
        <v>60</v>
      </c>
      <c r="E3147" s="47">
        <f t="shared" ref="E3147" si="6450">plan_id</f>
        <v>25</v>
      </c>
      <c r="F3147" s="47">
        <f t="shared" ca="1" si="6060"/>
        <v>2002</v>
      </c>
      <c r="G3147" s="47">
        <f t="shared" ref="G3147" ca="1" si="6451">VLOOKUP(INDIRECT(CHAR(39)&amp;$A3147&amp;CHAR(39)&amp;"!r2c"&amp;$C3147,0),variables,2,0)</f>
        <v>9893</v>
      </c>
      <c r="H3147" s="50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3">
      <c r="A3148" s="48" t="s">
        <v>1264</v>
      </c>
      <c r="B3148" s="47">
        <f t="shared" si="6334"/>
        <v>4</v>
      </c>
      <c r="C3148" s="47">
        <f t="shared" si="6337"/>
        <v>61</v>
      </c>
      <c r="E3148" s="47">
        <f t="shared" ref="E3148" si="6452">plan_id</f>
        <v>25</v>
      </c>
      <c r="F3148" s="47">
        <f t="shared" ca="1" si="6060"/>
        <v>2002</v>
      </c>
      <c r="G3148" s="47">
        <f t="shared" ref="G3148" ca="1" si="6453">VLOOKUP(INDIRECT(CHAR(39)&amp;$A3148&amp;CHAR(39)&amp;"!r2c"&amp;$C3148,0),variables,2,0)</f>
        <v>9896</v>
      </c>
      <c r="H3148" s="50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3">
      <c r="A3149" s="48" t="s">
        <v>1264</v>
      </c>
      <c r="B3149" s="47">
        <f t="shared" si="6334"/>
        <v>4</v>
      </c>
      <c r="C3149" s="47">
        <f t="shared" si="6337"/>
        <v>62</v>
      </c>
      <c r="E3149" s="47">
        <f t="shared" ref="E3149" si="6454">plan_id</f>
        <v>25</v>
      </c>
      <c r="F3149" s="47">
        <f t="shared" ca="1" si="6060"/>
        <v>2002</v>
      </c>
      <c r="G3149" s="47">
        <f t="shared" ref="G3149" ca="1" si="6455">VLOOKUP(INDIRECT(CHAR(39)&amp;$A3149&amp;CHAR(39)&amp;"!r2c"&amp;$C3149,0),variables,2,0)</f>
        <v>9660</v>
      </c>
      <c r="H3149" s="50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3">
      <c r="A3150" s="48" t="s">
        <v>1264</v>
      </c>
      <c r="B3150" s="47">
        <f t="shared" si="6334"/>
        <v>4</v>
      </c>
      <c r="C3150" s="47">
        <f t="shared" si="6337"/>
        <v>63</v>
      </c>
      <c r="E3150" s="47">
        <f t="shared" ref="E3150" si="6456">plan_id</f>
        <v>25</v>
      </c>
      <c r="F3150" s="47">
        <f t="shared" ca="1" si="6060"/>
        <v>2002</v>
      </c>
      <c r="G3150" s="47">
        <f t="shared" ref="G3150" ca="1" si="6457">VLOOKUP(INDIRECT(CHAR(39)&amp;$A3150&amp;CHAR(39)&amp;"!r2c"&amp;$C3150,0),variables,2,0)</f>
        <v>9701</v>
      </c>
      <c r="H3150" s="50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3">
      <c r="A3151" s="48" t="s">
        <v>1264</v>
      </c>
      <c r="B3151" s="47">
        <f t="shared" si="6334"/>
        <v>4</v>
      </c>
      <c r="C3151" s="47">
        <f t="shared" si="6337"/>
        <v>64</v>
      </c>
      <c r="E3151" s="47">
        <f t="shared" ref="E3151" si="6458">plan_id</f>
        <v>25</v>
      </c>
      <c r="F3151" s="47">
        <f t="shared" ca="1" si="6060"/>
        <v>2002</v>
      </c>
      <c r="G3151" s="47">
        <f t="shared" ref="G3151" ca="1" si="6459">VLOOKUP(INDIRECT(CHAR(39)&amp;$A3151&amp;CHAR(39)&amp;"!r2c"&amp;$C3151,0),variables,2,0)</f>
        <v>9728</v>
      </c>
      <c r="H3151" s="50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3">
      <c r="A3152" s="48" t="s">
        <v>1264</v>
      </c>
      <c r="B3152" s="47">
        <f t="shared" si="6334"/>
        <v>4</v>
      </c>
      <c r="C3152" s="47">
        <f t="shared" si="6337"/>
        <v>65</v>
      </c>
      <c r="E3152" s="47">
        <f t="shared" ref="E3152" si="6460">plan_id</f>
        <v>25</v>
      </c>
      <c r="F3152" s="47">
        <f t="shared" ca="1" si="6060"/>
        <v>2002</v>
      </c>
      <c r="G3152" s="47">
        <f t="shared" ref="G3152" ca="1" si="6461">VLOOKUP(INDIRECT(CHAR(39)&amp;$A3152&amp;CHAR(39)&amp;"!r2c"&amp;$C3152,0),variables,2,0)</f>
        <v>9731</v>
      </c>
      <c r="H3152" s="50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3">
      <c r="A3153" s="48" t="s">
        <v>1264</v>
      </c>
      <c r="B3153" s="47">
        <f t="shared" si="6334"/>
        <v>4</v>
      </c>
      <c r="C3153" s="47">
        <f t="shared" si="6337"/>
        <v>66</v>
      </c>
      <c r="E3153" s="47">
        <f t="shared" ref="E3153" si="6462">plan_id</f>
        <v>25</v>
      </c>
      <c r="F3153" s="47">
        <f t="shared" ca="1" si="6060"/>
        <v>2002</v>
      </c>
      <c r="G3153" s="47">
        <f t="shared" ref="G3153" ca="1" si="6463">VLOOKUP(INDIRECT(CHAR(39)&amp;$A3153&amp;CHAR(39)&amp;"!r2c"&amp;$C3153,0),variables,2,0)</f>
        <v>9737</v>
      </c>
      <c r="H3153" s="50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3">
      <c r="A3154" s="48" t="s">
        <v>1264</v>
      </c>
      <c r="B3154" s="47">
        <f t="shared" ref="B3154:B3217" si="6464">B3066+1</f>
        <v>4</v>
      </c>
      <c r="C3154" s="47">
        <f t="shared" si="6337"/>
        <v>67</v>
      </c>
      <c r="E3154" s="47">
        <f t="shared" ref="E3154" si="6465">plan_id</f>
        <v>25</v>
      </c>
      <c r="F3154" s="47">
        <f t="shared" ca="1" si="6060"/>
        <v>2002</v>
      </c>
      <c r="G3154" s="47">
        <f t="shared" ref="G3154" ca="1" si="6466">VLOOKUP(INDIRECT(CHAR(39)&amp;$A3154&amp;CHAR(39)&amp;"!r2c"&amp;$C3154,0),variables,2,0)</f>
        <v>9740</v>
      </c>
      <c r="H3154" s="50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3">
      <c r="A3155" s="48" t="s">
        <v>1264</v>
      </c>
      <c r="B3155" s="47">
        <f t="shared" si="6464"/>
        <v>4</v>
      </c>
      <c r="C3155" s="47">
        <f t="shared" ref="C3155:C3218" si="6467">C3067</f>
        <v>68</v>
      </c>
      <c r="E3155" s="47">
        <f t="shared" ref="E3155" si="6468">plan_id</f>
        <v>25</v>
      </c>
      <c r="F3155" s="47">
        <f t="shared" ca="1" si="6060"/>
        <v>2002</v>
      </c>
      <c r="G3155" s="47">
        <f t="shared" ref="G3155" ca="1" si="6469">VLOOKUP(INDIRECT(CHAR(39)&amp;$A3155&amp;CHAR(39)&amp;"!r2c"&amp;$C3155,0),variables,2,0)</f>
        <v>9752</v>
      </c>
      <c r="H3155" s="50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3">
      <c r="A3156" s="48" t="s">
        <v>1264</v>
      </c>
      <c r="B3156" s="47">
        <f t="shared" si="6464"/>
        <v>4</v>
      </c>
      <c r="C3156" s="47">
        <f t="shared" si="6467"/>
        <v>69</v>
      </c>
      <c r="E3156" s="47">
        <f t="shared" ref="E3156" si="6470">plan_id</f>
        <v>25</v>
      </c>
      <c r="F3156" s="47">
        <f t="shared" ca="1" si="6060"/>
        <v>2002</v>
      </c>
      <c r="G3156" s="47">
        <f t="shared" ref="G3156" ca="1" si="6471">VLOOKUP(INDIRECT(CHAR(39)&amp;$A3156&amp;CHAR(39)&amp;"!r2c"&amp;$C3156,0),variables,2,0)</f>
        <v>9791</v>
      </c>
      <c r="H3156" s="50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3">
      <c r="A3157" s="48" t="s">
        <v>1264</v>
      </c>
      <c r="B3157" s="47">
        <f t="shared" si="6464"/>
        <v>4</v>
      </c>
      <c r="C3157" s="47">
        <f t="shared" si="6467"/>
        <v>70</v>
      </c>
      <c r="E3157" s="47">
        <f t="shared" ref="E3157" si="6472">plan_id</f>
        <v>25</v>
      </c>
      <c r="F3157" s="47">
        <f t="shared" ca="1" si="6060"/>
        <v>2002</v>
      </c>
      <c r="G3157" s="47">
        <f t="shared" ref="G3157" ca="1" si="6473">VLOOKUP(INDIRECT(CHAR(39)&amp;$A3157&amp;CHAR(39)&amp;"!r2c"&amp;$C3157,0),variables,2,0)</f>
        <v>9800</v>
      </c>
      <c r="H3157" s="50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3">
      <c r="A3158" s="48" t="s">
        <v>1264</v>
      </c>
      <c r="B3158" s="47">
        <f t="shared" si="6464"/>
        <v>4</v>
      </c>
      <c r="C3158" s="47">
        <f t="shared" si="6467"/>
        <v>71</v>
      </c>
      <c r="E3158" s="47">
        <f t="shared" ref="E3158" si="6474">plan_id</f>
        <v>25</v>
      </c>
      <c r="F3158" s="47">
        <f t="shared" ca="1" si="6060"/>
        <v>2002</v>
      </c>
      <c r="G3158" s="47">
        <f t="shared" ref="G3158" ca="1" si="6475">VLOOKUP(INDIRECT(CHAR(39)&amp;$A3158&amp;CHAR(39)&amp;"!r2c"&amp;$C3158,0),variables,2,0)</f>
        <v>9842</v>
      </c>
      <c r="H3158" s="50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3">
      <c r="A3159" s="48" t="s">
        <v>1264</v>
      </c>
      <c r="B3159" s="47">
        <f t="shared" si="6464"/>
        <v>4</v>
      </c>
      <c r="C3159" s="47">
        <f t="shared" si="6467"/>
        <v>72</v>
      </c>
      <c r="E3159" s="47">
        <f t="shared" ref="E3159" si="6476">plan_id</f>
        <v>25</v>
      </c>
      <c r="F3159" s="47">
        <f t="shared" ca="1" si="6060"/>
        <v>2002</v>
      </c>
      <c r="G3159" s="47">
        <f t="shared" ref="G3159" ca="1" si="6477">VLOOKUP(INDIRECT(CHAR(39)&amp;$A3159&amp;CHAR(39)&amp;"!r2c"&amp;$C3159,0),variables,2,0)</f>
        <v>9854</v>
      </c>
      <c r="H3159" s="50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3">
      <c r="A3160" s="48" t="s">
        <v>1264</v>
      </c>
      <c r="B3160" s="47">
        <f t="shared" si="6464"/>
        <v>4</v>
      </c>
      <c r="C3160" s="47">
        <f t="shared" si="6467"/>
        <v>73</v>
      </c>
      <c r="E3160" s="47">
        <f t="shared" ref="E3160" si="6478">plan_id</f>
        <v>25</v>
      </c>
      <c r="F3160" s="47">
        <f t="shared" ca="1" si="6060"/>
        <v>2002</v>
      </c>
      <c r="G3160" s="47">
        <f t="shared" ref="G3160" ca="1" si="6479">VLOOKUP(INDIRECT(CHAR(39)&amp;$A3160&amp;CHAR(39)&amp;"!r2c"&amp;$C3160,0),variables,2,0)</f>
        <v>9869</v>
      </c>
      <c r="H3160" s="50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3">
      <c r="A3161" s="48" t="s">
        <v>1264</v>
      </c>
      <c r="B3161" s="47">
        <f t="shared" si="6464"/>
        <v>4</v>
      </c>
      <c r="C3161" s="47">
        <f t="shared" si="6467"/>
        <v>74</v>
      </c>
      <c r="E3161" s="47">
        <f t="shared" ref="E3161" si="6480">plan_id</f>
        <v>25</v>
      </c>
      <c r="F3161" s="47">
        <f t="shared" ca="1" si="6060"/>
        <v>2002</v>
      </c>
      <c r="G3161" s="47">
        <f t="shared" ref="G3161" ca="1" si="6481">VLOOKUP(INDIRECT(CHAR(39)&amp;$A3161&amp;CHAR(39)&amp;"!r2c"&amp;$C3161,0),variables,2,0)</f>
        <v>9873</v>
      </c>
      <c r="H3161" s="50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3">
      <c r="A3162" s="48" t="s">
        <v>1264</v>
      </c>
      <c r="B3162" s="47">
        <f t="shared" si="6464"/>
        <v>4</v>
      </c>
      <c r="C3162" s="47">
        <f t="shared" si="6467"/>
        <v>75</v>
      </c>
      <c r="E3162" s="47">
        <f t="shared" ref="E3162" si="6482">plan_id</f>
        <v>25</v>
      </c>
      <c r="F3162" s="47">
        <f t="shared" ca="1" si="6060"/>
        <v>2002</v>
      </c>
      <c r="G3162" s="47">
        <f t="shared" ref="G3162" ca="1" si="6483">VLOOKUP(INDIRECT(CHAR(39)&amp;$A3162&amp;CHAR(39)&amp;"!r2c"&amp;$C3162,0),variables,2,0)</f>
        <v>9881</v>
      </c>
      <c r="H3162" s="50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3">
      <c r="A3163" s="48" t="s">
        <v>1264</v>
      </c>
      <c r="B3163" s="47">
        <f t="shared" si="6464"/>
        <v>4</v>
      </c>
      <c r="C3163" s="47">
        <f t="shared" si="6467"/>
        <v>76</v>
      </c>
      <c r="E3163" s="47">
        <f t="shared" ref="E3163" si="6484">plan_id</f>
        <v>25</v>
      </c>
      <c r="F3163" s="47">
        <f t="shared" ca="1" si="6060"/>
        <v>2002</v>
      </c>
      <c r="G3163" s="47">
        <f t="shared" ref="G3163" ca="1" si="6485">VLOOKUP(INDIRECT(CHAR(39)&amp;$A3163&amp;CHAR(39)&amp;"!r2c"&amp;$C3163,0),variables,2,0)</f>
        <v>9908</v>
      </c>
      <c r="H3163" s="50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3">
      <c r="A3164" s="48" t="s">
        <v>1264</v>
      </c>
      <c r="B3164" s="47">
        <f t="shared" si="6464"/>
        <v>4</v>
      </c>
      <c r="C3164" s="47">
        <f t="shared" si="6467"/>
        <v>77</v>
      </c>
      <c r="E3164" s="47">
        <f t="shared" ref="E3164" si="6486">plan_id</f>
        <v>25</v>
      </c>
      <c r="F3164" s="47">
        <f t="shared" ca="1" si="6060"/>
        <v>2002</v>
      </c>
      <c r="G3164" s="47">
        <f t="shared" ref="G3164" ca="1" si="6487">VLOOKUP(INDIRECT(CHAR(39)&amp;$A3164&amp;CHAR(39)&amp;"!r2c"&amp;$C3164,0),variables,2,0)</f>
        <v>9911</v>
      </c>
      <c r="H3164" s="50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3">
      <c r="A3165" s="48" t="s">
        <v>1264</v>
      </c>
      <c r="B3165" s="47">
        <f t="shared" si="6464"/>
        <v>4</v>
      </c>
      <c r="C3165" s="47">
        <f t="shared" si="6467"/>
        <v>78</v>
      </c>
      <c r="E3165" s="47">
        <f t="shared" ref="E3165" si="6488">plan_id</f>
        <v>25</v>
      </c>
      <c r="F3165" s="47">
        <f t="shared" ca="1" si="6060"/>
        <v>2002</v>
      </c>
      <c r="G3165" s="47">
        <f t="shared" ref="G3165" ca="1" si="6489">VLOOKUP(INDIRECT(CHAR(39)&amp;$A3165&amp;CHAR(39)&amp;"!r2c"&amp;$C3165,0),variables,2,0)</f>
        <v>9663</v>
      </c>
      <c r="H3165" s="50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3">
      <c r="A3166" s="48" t="s">
        <v>1264</v>
      </c>
      <c r="B3166" s="47">
        <f t="shared" si="6464"/>
        <v>4</v>
      </c>
      <c r="C3166" s="47">
        <f t="shared" si="6467"/>
        <v>79</v>
      </c>
      <c r="E3166" s="47">
        <f t="shared" ref="E3166" si="6490">plan_id</f>
        <v>25</v>
      </c>
      <c r="F3166" s="47">
        <f t="shared" ca="1" si="6060"/>
        <v>2002</v>
      </c>
      <c r="G3166" s="47">
        <f t="shared" ref="G3166" ca="1" si="6491">VLOOKUP(INDIRECT(CHAR(39)&amp;$A3166&amp;CHAR(39)&amp;"!r2c"&amp;$C3166,0),variables,2,0)</f>
        <v>9710</v>
      </c>
      <c r="H3166" s="50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3">
      <c r="A3167" s="48" t="s">
        <v>1264</v>
      </c>
      <c r="B3167" s="47">
        <f t="shared" si="6464"/>
        <v>4</v>
      </c>
      <c r="C3167" s="47">
        <f t="shared" si="6467"/>
        <v>80</v>
      </c>
      <c r="E3167" s="47">
        <f t="shared" ref="E3167" si="6492">plan_id</f>
        <v>25</v>
      </c>
      <c r="F3167" s="47">
        <f t="shared" ca="1" si="6060"/>
        <v>2002</v>
      </c>
      <c r="G3167" s="47">
        <f t="shared" ref="G3167" ca="1" si="6493">VLOOKUP(INDIRECT(CHAR(39)&amp;$A3167&amp;CHAR(39)&amp;"!r2c"&amp;$C3167,0),variables,2,0)</f>
        <v>9758</v>
      </c>
      <c r="H3167" s="50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3">
      <c r="A3168" s="48" t="s">
        <v>1264</v>
      </c>
      <c r="B3168" s="47">
        <f t="shared" si="6464"/>
        <v>4</v>
      </c>
      <c r="C3168" s="47">
        <f t="shared" si="6467"/>
        <v>81</v>
      </c>
      <c r="E3168" s="47">
        <f t="shared" ref="E3168" si="6494">plan_id</f>
        <v>25</v>
      </c>
      <c r="F3168" s="47">
        <f t="shared" ca="1" si="6060"/>
        <v>2002</v>
      </c>
      <c r="G3168" s="47">
        <f t="shared" ref="G3168" ca="1" si="6495">VLOOKUP(INDIRECT(CHAR(39)&amp;$A3168&amp;CHAR(39)&amp;"!r2c"&amp;$C3168,0),variables,2,0)</f>
        <v>9803</v>
      </c>
      <c r="H3168" s="50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3">
      <c r="A3169" s="48" t="s">
        <v>1264</v>
      </c>
      <c r="B3169" s="47">
        <f t="shared" si="6464"/>
        <v>4</v>
      </c>
      <c r="C3169" s="47">
        <f t="shared" si="6467"/>
        <v>82</v>
      </c>
      <c r="E3169" s="47">
        <f t="shared" ref="E3169" si="6496">plan_id</f>
        <v>25</v>
      </c>
      <c r="F3169" s="47">
        <f t="shared" ca="1" si="6060"/>
        <v>2002</v>
      </c>
      <c r="G3169" s="47">
        <f t="shared" ref="G3169" ca="1" si="6497">VLOOKUP(INDIRECT(CHAR(39)&amp;$A3169&amp;CHAR(39)&amp;"!r2c"&amp;$C3169,0),variables,2,0)</f>
        <v>9857</v>
      </c>
      <c r="H3169" s="50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3">
      <c r="A3170" s="48" t="s">
        <v>1264</v>
      </c>
      <c r="B3170" s="47">
        <f t="shared" si="6464"/>
        <v>4</v>
      </c>
      <c r="C3170" s="47">
        <f t="shared" si="6467"/>
        <v>83</v>
      </c>
      <c r="E3170" s="47">
        <f t="shared" ref="E3170" si="6498">plan_id</f>
        <v>25</v>
      </c>
      <c r="F3170" s="47">
        <f t="shared" ca="1" si="6060"/>
        <v>2002</v>
      </c>
      <c r="G3170" s="47">
        <f t="shared" ref="G3170" ca="1" si="6499">VLOOKUP(INDIRECT(CHAR(39)&amp;$A3170&amp;CHAR(39)&amp;"!r2c"&amp;$C3170,0),variables,2,0)</f>
        <v>9902</v>
      </c>
      <c r="H3170" s="50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3">
      <c r="A3171" s="48" t="s">
        <v>1264</v>
      </c>
      <c r="B3171" s="47">
        <f t="shared" si="6464"/>
        <v>4</v>
      </c>
      <c r="C3171" s="47">
        <f t="shared" si="6467"/>
        <v>84</v>
      </c>
      <c r="E3171" s="47">
        <f t="shared" ref="E3171" si="6500">plan_id</f>
        <v>25</v>
      </c>
      <c r="F3171" s="47">
        <f t="shared" ca="1" si="6060"/>
        <v>2002</v>
      </c>
      <c r="G3171" s="47">
        <f t="shared" ref="G3171" ca="1" si="6501">VLOOKUP(INDIRECT(CHAR(39)&amp;$A3171&amp;CHAR(39)&amp;"!r2c"&amp;$C3171,0),variables,2,0)</f>
        <v>9926</v>
      </c>
      <c r="H3171" s="50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3">
      <c r="A3172" s="48" t="s">
        <v>1264</v>
      </c>
      <c r="B3172" s="47">
        <f t="shared" si="6464"/>
        <v>4</v>
      </c>
      <c r="C3172" s="47">
        <f t="shared" si="6467"/>
        <v>85</v>
      </c>
      <c r="E3172" s="47">
        <f t="shared" ref="E3172" si="6502">plan_id</f>
        <v>25</v>
      </c>
      <c r="F3172" s="47">
        <f t="shared" ca="1" si="6060"/>
        <v>2002</v>
      </c>
      <c r="G3172" s="47">
        <f t="shared" ref="G3172" ca="1" si="6503">VLOOKUP(INDIRECT(CHAR(39)&amp;$A3172&amp;CHAR(39)&amp;"!r2c"&amp;$C3172,0),variables,2,0)</f>
        <v>9666</v>
      </c>
      <c r="H3172" s="50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3">
      <c r="A3173" s="48" t="s">
        <v>1264</v>
      </c>
      <c r="B3173" s="47">
        <f t="shared" si="6464"/>
        <v>4</v>
      </c>
      <c r="C3173" s="47">
        <f t="shared" si="6467"/>
        <v>86</v>
      </c>
      <c r="E3173" s="47">
        <f t="shared" ref="E3173" si="6504">plan_id</f>
        <v>25</v>
      </c>
      <c r="F3173" s="47">
        <f t="shared" ca="1" si="6060"/>
        <v>2002</v>
      </c>
      <c r="G3173" s="47">
        <f t="shared" ref="G3173" ca="1" si="6505">VLOOKUP(INDIRECT(CHAR(39)&amp;$A3173&amp;CHAR(39)&amp;"!r2c"&amp;$C3173,0),variables,2,0)</f>
        <v>9827</v>
      </c>
      <c r="H3173" s="50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3">
      <c r="A3174" s="48" t="s">
        <v>1264</v>
      </c>
      <c r="B3174" s="47">
        <f t="shared" si="6464"/>
        <v>4</v>
      </c>
      <c r="C3174" s="47">
        <f t="shared" si="6467"/>
        <v>87</v>
      </c>
      <c r="E3174" s="47">
        <f t="shared" ref="E3174" si="6506">plan_id</f>
        <v>25</v>
      </c>
      <c r="F3174" s="47">
        <f t="shared" ca="1" si="6060"/>
        <v>2002</v>
      </c>
      <c r="G3174" s="47">
        <f t="shared" ref="G3174" ca="1" si="6507">VLOOKUP(INDIRECT(CHAR(39)&amp;$A3174&amp;CHAR(39)&amp;"!r2c"&amp;$C3174,0),variables,2,0)</f>
        <v>9657</v>
      </c>
      <c r="H3174" s="50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3">
      <c r="A3175" s="48" t="s">
        <v>1264</v>
      </c>
      <c r="B3175" s="47">
        <f t="shared" si="6464"/>
        <v>4</v>
      </c>
      <c r="C3175" s="47">
        <f t="shared" si="6467"/>
        <v>88</v>
      </c>
      <c r="E3175" s="47">
        <f t="shared" ref="E3175" si="6508">plan_id</f>
        <v>25</v>
      </c>
      <c r="F3175" s="47">
        <f t="shared" ca="1" si="6060"/>
        <v>2002</v>
      </c>
      <c r="G3175" s="47">
        <f t="shared" ref="G3175" ca="1" si="6509">VLOOKUP(INDIRECT(CHAR(39)&amp;$A3175&amp;CHAR(39)&amp;"!r2c"&amp;$C3175,0),variables,2,0)</f>
        <v>9834</v>
      </c>
      <c r="H3175" s="50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3">
      <c r="A3176" s="48" t="s">
        <v>1264</v>
      </c>
      <c r="B3176" s="47">
        <f t="shared" si="6464"/>
        <v>4</v>
      </c>
      <c r="C3176" s="47">
        <f t="shared" si="6467"/>
        <v>89</v>
      </c>
      <c r="E3176" s="47">
        <f t="shared" ref="E3176" si="6510">plan_id</f>
        <v>25</v>
      </c>
      <c r="F3176" s="47">
        <f t="shared" ca="1" si="6060"/>
        <v>2002</v>
      </c>
      <c r="G3176" s="47">
        <f t="shared" ref="G3176" ca="1" si="6511">VLOOKUP(INDIRECT(CHAR(39)&amp;$A3176&amp;CHAR(39)&amp;"!r2c"&amp;$C3176,0),variables,2,0)</f>
        <v>9884</v>
      </c>
      <c r="H3176" s="50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3">
      <c r="A3177" s="48" t="s">
        <v>1264</v>
      </c>
      <c r="B3177" s="47">
        <f t="shared" si="6464"/>
        <v>4</v>
      </c>
      <c r="C3177" s="47">
        <f t="shared" si="6467"/>
        <v>90</v>
      </c>
      <c r="E3177" s="47">
        <f t="shared" ref="E3177" si="6512">plan_id</f>
        <v>25</v>
      </c>
      <c r="F3177" s="47">
        <f t="shared" ca="1" si="6060"/>
        <v>2002</v>
      </c>
      <c r="G3177" s="47">
        <f t="shared" ref="G3177" ca="1" si="6513">VLOOKUP(INDIRECT(CHAR(39)&amp;$A3177&amp;CHAR(39)&amp;"!r2c"&amp;$C3177,0),variables,2,0)</f>
        <v>9672</v>
      </c>
      <c r="H3177" s="50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3">
      <c r="A3178" s="48" t="s">
        <v>1264</v>
      </c>
      <c r="B3178" s="47">
        <f t="shared" si="6464"/>
        <v>5</v>
      </c>
      <c r="C3178" s="47">
        <f t="shared" si="6467"/>
        <v>3</v>
      </c>
      <c r="E3178" s="47">
        <f t="shared" ref="E3178" si="6514">plan_id</f>
        <v>25</v>
      </c>
      <c r="F3178" s="47">
        <f t="shared" ca="1" si="6060"/>
        <v>2003</v>
      </c>
      <c r="G3178" s="47">
        <f t="shared" ref="G3178" ca="1" si="6515">VLOOKUP(INDIRECT(CHAR(39)&amp;$A3178&amp;CHAR(39)&amp;"!r2c"&amp;$C3178,0),variables,2,0)</f>
        <v>9704</v>
      </c>
      <c r="H3178" s="50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3">
      <c r="A3179" s="48" t="s">
        <v>1264</v>
      </c>
      <c r="B3179" s="47">
        <f t="shared" si="6464"/>
        <v>5</v>
      </c>
      <c r="C3179" s="47">
        <f t="shared" si="6467"/>
        <v>4</v>
      </c>
      <c r="E3179" s="47">
        <f t="shared" ref="E3179" si="6516">plan_id</f>
        <v>25</v>
      </c>
      <c r="F3179" s="47">
        <f t="shared" ca="1" si="6060"/>
        <v>2003</v>
      </c>
      <c r="G3179" s="47">
        <f t="shared" ref="G3179" ca="1" si="6517">VLOOKUP(INDIRECT(CHAR(39)&amp;$A3179&amp;CHAR(39)&amp;"!r2c"&amp;$C3179,0),variables,2,0)</f>
        <v>9716</v>
      </c>
      <c r="H3179" s="50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3">
      <c r="A3180" s="48" t="s">
        <v>1264</v>
      </c>
      <c r="B3180" s="47">
        <f t="shared" si="6464"/>
        <v>5</v>
      </c>
      <c r="C3180" s="47">
        <f t="shared" si="6467"/>
        <v>5</v>
      </c>
      <c r="E3180" s="47">
        <f t="shared" ref="E3180" si="6518">plan_id</f>
        <v>25</v>
      </c>
      <c r="F3180" s="47">
        <f t="shared" ca="1" si="6060"/>
        <v>2003</v>
      </c>
      <c r="G3180" s="47">
        <f t="shared" ref="G3180" ca="1" si="6519">VLOOKUP(INDIRECT(CHAR(39)&amp;$A3180&amp;CHAR(39)&amp;"!r2c"&amp;$C3180,0),variables,2,0)</f>
        <v>9734</v>
      </c>
      <c r="H3180" s="50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3">
      <c r="A3181" s="48" t="s">
        <v>1264</v>
      </c>
      <c r="B3181" s="47">
        <f t="shared" si="6464"/>
        <v>5</v>
      </c>
      <c r="C3181" s="47">
        <f t="shared" si="6467"/>
        <v>6</v>
      </c>
      <c r="E3181" s="47">
        <f t="shared" ref="E3181" si="6520">plan_id</f>
        <v>25</v>
      </c>
      <c r="F3181" s="47">
        <f t="shared" ca="1" si="6060"/>
        <v>2003</v>
      </c>
      <c r="G3181" s="47">
        <f t="shared" ref="G3181" ca="1" si="6521">VLOOKUP(INDIRECT(CHAR(39)&amp;$A3181&amp;CHAR(39)&amp;"!r2c"&amp;$C3181,0),variables,2,0)</f>
        <v>9749</v>
      </c>
      <c r="H3181" s="50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3">
      <c r="A3182" s="48" t="s">
        <v>1264</v>
      </c>
      <c r="B3182" s="47">
        <f t="shared" si="6464"/>
        <v>5</v>
      </c>
      <c r="C3182" s="47">
        <f t="shared" si="6467"/>
        <v>7</v>
      </c>
      <c r="E3182" s="47">
        <f t="shared" ref="E3182" si="6522">plan_id</f>
        <v>25</v>
      </c>
      <c r="F3182" s="47">
        <f t="shared" ca="1" si="6060"/>
        <v>2003</v>
      </c>
      <c r="G3182" s="47">
        <f t="shared" ref="G3182" ca="1" si="6523">VLOOKUP(INDIRECT(CHAR(39)&amp;$A3182&amp;CHAR(39)&amp;"!r2c"&amp;$C3182,0),variables,2,0)</f>
        <v>9755</v>
      </c>
      <c r="H3182" s="50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3">
      <c r="A3183" s="48" t="s">
        <v>1264</v>
      </c>
      <c r="B3183" s="47">
        <f t="shared" si="6464"/>
        <v>5</v>
      </c>
      <c r="C3183" s="47">
        <f t="shared" si="6467"/>
        <v>8</v>
      </c>
      <c r="E3183" s="47">
        <f t="shared" ref="E3183" si="6524">plan_id</f>
        <v>25</v>
      </c>
      <c r="F3183" s="47">
        <f t="shared" ca="1" si="6060"/>
        <v>2003</v>
      </c>
      <c r="G3183" s="47">
        <f t="shared" ref="G3183" ca="1" si="6525">VLOOKUP(INDIRECT(CHAR(39)&amp;$A3183&amp;CHAR(39)&amp;"!r2c"&amp;$C3183,0),variables,2,0)</f>
        <v>9782</v>
      </c>
      <c r="H3183" s="50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3">
      <c r="A3184" s="48" t="s">
        <v>1264</v>
      </c>
      <c r="B3184" s="47">
        <f t="shared" si="6464"/>
        <v>5</v>
      </c>
      <c r="C3184" s="47">
        <f t="shared" si="6467"/>
        <v>9</v>
      </c>
      <c r="E3184" s="47">
        <f t="shared" ref="E3184" si="6526">plan_id</f>
        <v>25</v>
      </c>
      <c r="F3184" s="47">
        <f t="shared" ca="1" si="6060"/>
        <v>2003</v>
      </c>
      <c r="G3184" s="47">
        <f t="shared" ref="G3184" ca="1" si="6527">VLOOKUP(INDIRECT(CHAR(39)&amp;$A3184&amp;CHAR(39)&amp;"!r2c"&amp;$C3184,0),variables,2,0)</f>
        <v>9788</v>
      </c>
      <c r="H3184" s="50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3">
      <c r="A3185" s="48" t="s">
        <v>1264</v>
      </c>
      <c r="B3185" s="47">
        <f t="shared" si="6464"/>
        <v>5</v>
      </c>
      <c r="C3185" s="47">
        <f t="shared" si="6467"/>
        <v>10</v>
      </c>
      <c r="E3185" s="47">
        <f t="shared" ref="E3185" si="6528">plan_id</f>
        <v>25</v>
      </c>
      <c r="F3185" s="47">
        <f t="shared" ca="1" si="6060"/>
        <v>2003</v>
      </c>
      <c r="G3185" s="47">
        <f t="shared" ref="G3185" ca="1" si="6529">VLOOKUP(INDIRECT(CHAR(39)&amp;$A3185&amp;CHAR(39)&amp;"!r2c"&amp;$C3185,0),variables,2,0)</f>
        <v>9812</v>
      </c>
      <c r="H3185" s="50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3">
      <c r="A3186" s="48" t="s">
        <v>1264</v>
      </c>
      <c r="B3186" s="47">
        <f t="shared" si="6464"/>
        <v>5</v>
      </c>
      <c r="C3186" s="47">
        <f t="shared" si="6467"/>
        <v>11</v>
      </c>
      <c r="E3186" s="47">
        <f t="shared" ref="E3186" si="6530">plan_id</f>
        <v>25</v>
      </c>
      <c r="F3186" s="47">
        <f t="shared" ca="1" si="6060"/>
        <v>2003</v>
      </c>
      <c r="G3186" s="47">
        <f t="shared" ref="G3186" ca="1" si="6531">VLOOKUP(INDIRECT(CHAR(39)&amp;$A3186&amp;CHAR(39)&amp;"!r2c"&amp;$C3186,0),variables,2,0)</f>
        <v>9815</v>
      </c>
      <c r="H3186" s="50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3">
      <c r="A3187" s="48" t="s">
        <v>1264</v>
      </c>
      <c r="B3187" s="47">
        <f t="shared" si="6464"/>
        <v>5</v>
      </c>
      <c r="C3187" s="47">
        <f t="shared" si="6467"/>
        <v>12</v>
      </c>
      <c r="E3187" s="47">
        <f t="shared" ref="E3187" si="6532">plan_id</f>
        <v>25</v>
      </c>
      <c r="F3187" s="47">
        <f t="shared" ca="1" si="6060"/>
        <v>2003</v>
      </c>
      <c r="G3187" s="47">
        <f t="shared" ref="G3187" ca="1" si="6533">VLOOKUP(INDIRECT(CHAR(39)&amp;$A3187&amp;CHAR(39)&amp;"!r2c"&amp;$C3187,0),variables,2,0)</f>
        <v>9821</v>
      </c>
      <c r="H3187" s="50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3">
      <c r="A3188" s="48" t="s">
        <v>1264</v>
      </c>
      <c r="B3188" s="47">
        <f t="shared" si="6464"/>
        <v>5</v>
      </c>
      <c r="C3188" s="47">
        <f t="shared" si="6467"/>
        <v>13</v>
      </c>
      <c r="E3188" s="47">
        <f t="shared" ref="E3188" si="6534">plan_id</f>
        <v>25</v>
      </c>
      <c r="F3188" s="47">
        <f t="shared" ca="1" si="6060"/>
        <v>2003</v>
      </c>
      <c r="G3188" s="47">
        <f t="shared" ref="G3188" ca="1" si="6535">VLOOKUP(INDIRECT(CHAR(39)&amp;$A3188&amp;CHAR(39)&amp;"!r2c"&amp;$C3188,0),variables,2,0)</f>
        <v>9824</v>
      </c>
      <c r="H3188" s="50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3">
      <c r="A3189" s="48" t="s">
        <v>1264</v>
      </c>
      <c r="B3189" s="47">
        <f t="shared" si="6464"/>
        <v>5</v>
      </c>
      <c r="C3189" s="47">
        <f t="shared" si="6467"/>
        <v>14</v>
      </c>
      <c r="E3189" s="47">
        <f t="shared" ref="E3189" si="6536">plan_id</f>
        <v>25</v>
      </c>
      <c r="F3189" s="47">
        <f t="shared" ca="1" si="6060"/>
        <v>2003</v>
      </c>
      <c r="G3189" s="47">
        <f t="shared" ref="G3189" ca="1" si="6537">VLOOKUP(INDIRECT(CHAR(39)&amp;$A3189&amp;CHAR(39)&amp;"!r2c"&amp;$C3189,0),variables,2,0)</f>
        <v>9830</v>
      </c>
      <c r="H3189" s="50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3">
      <c r="A3190" s="48" t="s">
        <v>1264</v>
      </c>
      <c r="B3190" s="47">
        <f t="shared" si="6464"/>
        <v>5</v>
      </c>
      <c r="C3190" s="47">
        <f t="shared" si="6467"/>
        <v>15</v>
      </c>
      <c r="E3190" s="47">
        <f t="shared" ref="E3190" si="6538">plan_id</f>
        <v>25</v>
      </c>
      <c r="F3190" s="47">
        <f t="shared" ca="1" si="6060"/>
        <v>2003</v>
      </c>
      <c r="G3190" s="47">
        <f t="shared" ref="G3190" ca="1" si="6539">VLOOKUP(INDIRECT(CHAR(39)&amp;$A3190&amp;CHAR(39)&amp;"!r2c"&amp;$C3190,0),variables,2,0)</f>
        <v>9833</v>
      </c>
      <c r="H3190" s="50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3">
      <c r="A3191" s="48" t="s">
        <v>1264</v>
      </c>
      <c r="B3191" s="47">
        <f t="shared" si="6464"/>
        <v>5</v>
      </c>
      <c r="C3191" s="47">
        <f t="shared" si="6467"/>
        <v>16</v>
      </c>
      <c r="E3191" s="47">
        <f t="shared" ref="E3191" si="6540">plan_id</f>
        <v>25</v>
      </c>
      <c r="F3191" s="47">
        <f t="shared" ca="1" si="6060"/>
        <v>2003</v>
      </c>
      <c r="G3191" s="47">
        <f t="shared" ref="G3191" ca="1" si="6541">VLOOKUP(INDIRECT(CHAR(39)&amp;$A3191&amp;CHAR(39)&amp;"!r2c"&amp;$C3191,0),variables,2,0)</f>
        <v>9845</v>
      </c>
      <c r="H3191" s="50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3">
      <c r="A3192" s="48" t="s">
        <v>1264</v>
      </c>
      <c r="B3192" s="47">
        <f t="shared" si="6464"/>
        <v>5</v>
      </c>
      <c r="C3192" s="47">
        <f t="shared" si="6467"/>
        <v>17</v>
      </c>
      <c r="E3192" s="47">
        <f t="shared" ref="E3192" si="6542">plan_id</f>
        <v>25</v>
      </c>
      <c r="F3192" s="47">
        <f t="shared" ca="1" si="6060"/>
        <v>2003</v>
      </c>
      <c r="G3192" s="47">
        <f t="shared" ref="G3192" ca="1" si="6543">VLOOKUP(INDIRECT(CHAR(39)&amp;$A3192&amp;CHAR(39)&amp;"!r2c"&amp;$C3192,0),variables,2,0)</f>
        <v>9872</v>
      </c>
      <c r="H3192" s="50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3">
      <c r="A3193" s="48" t="s">
        <v>1264</v>
      </c>
      <c r="B3193" s="47">
        <f t="shared" si="6464"/>
        <v>5</v>
      </c>
      <c r="C3193" s="47">
        <f t="shared" si="6467"/>
        <v>18</v>
      </c>
      <c r="E3193" s="47">
        <f t="shared" ref="E3193" si="6544">plan_id</f>
        <v>25</v>
      </c>
      <c r="F3193" s="47">
        <f t="shared" ca="1" si="6060"/>
        <v>2003</v>
      </c>
      <c r="G3193" s="47">
        <f t="shared" ref="G3193" ca="1" si="6545">VLOOKUP(INDIRECT(CHAR(39)&amp;$A3193&amp;CHAR(39)&amp;"!r2c"&amp;$C3193,0),variables,2,0)</f>
        <v>9887</v>
      </c>
      <c r="H3193" s="50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3">
      <c r="A3194" s="48" t="s">
        <v>1264</v>
      </c>
      <c r="B3194" s="47">
        <f t="shared" si="6464"/>
        <v>5</v>
      </c>
      <c r="C3194" s="47">
        <f t="shared" si="6467"/>
        <v>19</v>
      </c>
      <c r="E3194" s="47">
        <f t="shared" ref="E3194" si="6546">plan_id</f>
        <v>25</v>
      </c>
      <c r="F3194" s="47">
        <f t="shared" ca="1" si="6060"/>
        <v>2003</v>
      </c>
      <c r="G3194" s="47">
        <f t="shared" ref="G3194" ca="1" si="6547">VLOOKUP(INDIRECT(CHAR(39)&amp;$A3194&amp;CHAR(39)&amp;"!r2c"&amp;$C3194,0),variables,2,0)</f>
        <v>9914</v>
      </c>
      <c r="H3194" s="50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3">
      <c r="A3195" s="48" t="s">
        <v>1264</v>
      </c>
      <c r="B3195" s="47">
        <f t="shared" si="6464"/>
        <v>5</v>
      </c>
      <c r="C3195" s="47">
        <f t="shared" si="6467"/>
        <v>20</v>
      </c>
      <c r="E3195" s="47">
        <f t="shared" ref="E3195" si="6548">plan_id</f>
        <v>25</v>
      </c>
      <c r="F3195" s="47">
        <f t="shared" ca="1" si="6060"/>
        <v>2003</v>
      </c>
      <c r="G3195" s="47">
        <f t="shared" ref="G3195" ca="1" si="6549">VLOOKUP(INDIRECT(CHAR(39)&amp;$A3195&amp;CHAR(39)&amp;"!r2c"&amp;$C3195,0),variables,2,0)</f>
        <v>9917</v>
      </c>
      <c r="H3195" s="50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3">
      <c r="A3196" s="48" t="s">
        <v>1264</v>
      </c>
      <c r="B3196" s="47">
        <f t="shared" si="6464"/>
        <v>5</v>
      </c>
      <c r="C3196" s="47">
        <f t="shared" si="6467"/>
        <v>21</v>
      </c>
      <c r="E3196" s="47">
        <f t="shared" ref="E3196" si="6550">plan_id</f>
        <v>25</v>
      </c>
      <c r="F3196" s="47">
        <f t="shared" ca="1" si="6060"/>
        <v>2003</v>
      </c>
      <c r="G3196" s="47">
        <f t="shared" ref="G3196" ca="1" si="6551">VLOOKUP(INDIRECT(CHAR(39)&amp;$A3196&amp;CHAR(39)&amp;"!r2c"&amp;$C3196,0),variables,2,0)</f>
        <v>9920</v>
      </c>
      <c r="H3196" s="50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3">
      <c r="A3197" s="48" t="s">
        <v>1264</v>
      </c>
      <c r="B3197" s="47">
        <f t="shared" si="6464"/>
        <v>5</v>
      </c>
      <c r="C3197" s="47">
        <f t="shared" si="6467"/>
        <v>22</v>
      </c>
      <c r="E3197" s="47">
        <f t="shared" ref="E3197" si="6552">plan_id</f>
        <v>25</v>
      </c>
      <c r="F3197" s="47">
        <f t="shared" ca="1" si="6060"/>
        <v>2003</v>
      </c>
      <c r="G3197" s="47">
        <f t="shared" ref="G3197" ca="1" si="6553">VLOOKUP(INDIRECT(CHAR(39)&amp;$A3197&amp;CHAR(39)&amp;"!r2c"&amp;$C3197,0),variables,2,0)</f>
        <v>9648</v>
      </c>
      <c r="H3197" s="50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3">
      <c r="A3198" s="48" t="s">
        <v>1264</v>
      </c>
      <c r="B3198" s="47">
        <f t="shared" si="6464"/>
        <v>5</v>
      </c>
      <c r="C3198" s="47">
        <f t="shared" si="6467"/>
        <v>23</v>
      </c>
      <c r="E3198" s="47">
        <f t="shared" ref="E3198" si="6554">plan_id</f>
        <v>25</v>
      </c>
      <c r="F3198" s="47">
        <f t="shared" ca="1" si="6060"/>
        <v>2003</v>
      </c>
      <c r="G3198" s="47">
        <f t="shared" ref="G3198" ca="1" si="6555">VLOOKUP(INDIRECT(CHAR(39)&amp;$A3198&amp;CHAR(39)&amp;"!r2c"&amp;$C3198,0),variables,2,0)</f>
        <v>9713</v>
      </c>
      <c r="H3198" s="50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3">
      <c r="A3199" s="48" t="s">
        <v>1264</v>
      </c>
      <c r="B3199" s="47">
        <f t="shared" si="6464"/>
        <v>5</v>
      </c>
      <c r="C3199" s="47">
        <f t="shared" si="6467"/>
        <v>24</v>
      </c>
      <c r="E3199" s="47">
        <f t="shared" ref="E3199" si="6556">plan_id</f>
        <v>25</v>
      </c>
      <c r="F3199" s="47">
        <f t="shared" ca="1" si="6060"/>
        <v>2003</v>
      </c>
      <c r="G3199" s="47">
        <f t="shared" ref="G3199" ca="1" si="6557">VLOOKUP(INDIRECT(CHAR(39)&amp;$A3199&amp;CHAR(39)&amp;"!r2c"&amp;$C3199,0),variables,2,0)</f>
        <v>9719</v>
      </c>
      <c r="H3199" s="50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3">
      <c r="A3200" s="48" t="s">
        <v>1264</v>
      </c>
      <c r="B3200" s="47">
        <f t="shared" si="6464"/>
        <v>5</v>
      </c>
      <c r="C3200" s="47">
        <f t="shared" si="6467"/>
        <v>25</v>
      </c>
      <c r="E3200" s="47">
        <f t="shared" ref="E3200" si="6558">plan_id</f>
        <v>25</v>
      </c>
      <c r="F3200" s="47">
        <f t="shared" ca="1" si="6060"/>
        <v>2003</v>
      </c>
      <c r="G3200" s="47">
        <f t="shared" ref="G3200" ca="1" si="6559">VLOOKUP(INDIRECT(CHAR(39)&amp;$A3200&amp;CHAR(39)&amp;"!r2c"&amp;$C3200,0),variables,2,0)</f>
        <v>9725</v>
      </c>
      <c r="H3200" s="50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3">
      <c r="A3201" s="48" t="s">
        <v>1264</v>
      </c>
      <c r="B3201" s="47">
        <f t="shared" si="6464"/>
        <v>5</v>
      </c>
      <c r="C3201" s="47">
        <f t="shared" si="6467"/>
        <v>26</v>
      </c>
      <c r="E3201" s="47">
        <f t="shared" ref="E3201" si="6560">plan_id</f>
        <v>25</v>
      </c>
      <c r="F3201" s="47">
        <f t="shared" ref="F3201:F3264" ca="1" si="6561">INDIRECT(CHAR(39)&amp;$A3201&amp;CHAR(39)&amp;"!r"&amp;$B3201&amp;"c2",0)</f>
        <v>2003</v>
      </c>
      <c r="G3201" s="47">
        <f t="shared" ref="G3201" ca="1" si="6562">VLOOKUP(INDIRECT(CHAR(39)&amp;$A3201&amp;CHAR(39)&amp;"!r2c"&amp;$C3201,0),variables,2,0)</f>
        <v>9743</v>
      </c>
      <c r="H3201" s="50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3">
      <c r="A3202" s="48" t="s">
        <v>1264</v>
      </c>
      <c r="B3202" s="47">
        <f t="shared" si="6464"/>
        <v>5</v>
      </c>
      <c r="C3202" s="47">
        <f t="shared" si="6467"/>
        <v>27</v>
      </c>
      <c r="E3202" s="47">
        <f t="shared" ref="E3202" si="6563">plan_id</f>
        <v>25</v>
      </c>
      <c r="F3202" s="47">
        <f t="shared" ca="1" si="6561"/>
        <v>2003</v>
      </c>
      <c r="G3202" s="47">
        <f t="shared" ref="G3202" ca="1" si="6564">VLOOKUP(INDIRECT(CHAR(39)&amp;$A3202&amp;CHAR(39)&amp;"!r2c"&amp;$C3202,0),variables,2,0)</f>
        <v>9746</v>
      </c>
      <c r="H3202" s="50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3">
      <c r="A3203" s="48" t="s">
        <v>1264</v>
      </c>
      <c r="B3203" s="47">
        <f t="shared" si="6464"/>
        <v>5</v>
      </c>
      <c r="C3203" s="47">
        <f t="shared" si="6467"/>
        <v>28</v>
      </c>
      <c r="E3203" s="47">
        <f t="shared" ref="E3203" si="6565">plan_id</f>
        <v>25</v>
      </c>
      <c r="F3203" s="47">
        <f t="shared" ca="1" si="6561"/>
        <v>2003</v>
      </c>
      <c r="G3203" s="47">
        <f t="shared" ref="G3203" ca="1" si="6566">VLOOKUP(INDIRECT(CHAR(39)&amp;$A3203&amp;CHAR(39)&amp;"!r2c"&amp;$C3203,0),variables,2,0)</f>
        <v>9761</v>
      </c>
      <c r="H3203" s="50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3">
      <c r="A3204" s="48" t="s">
        <v>1264</v>
      </c>
      <c r="B3204" s="47">
        <f t="shared" si="6464"/>
        <v>5</v>
      </c>
      <c r="C3204" s="47">
        <f t="shared" si="6467"/>
        <v>29</v>
      </c>
      <c r="E3204" s="47">
        <f t="shared" ref="E3204" si="6567">plan_id</f>
        <v>25</v>
      </c>
      <c r="F3204" s="47">
        <f t="shared" ca="1" si="6561"/>
        <v>2003</v>
      </c>
      <c r="G3204" s="47">
        <f t="shared" ref="G3204" ca="1" si="6568">VLOOKUP(INDIRECT(CHAR(39)&amp;$A3204&amp;CHAR(39)&amp;"!r2c"&amp;$C3204,0),variables,2,0)</f>
        <v>9764</v>
      </c>
      <c r="H3204" s="50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3">
      <c r="A3205" s="48" t="s">
        <v>1264</v>
      </c>
      <c r="B3205" s="47">
        <f t="shared" si="6464"/>
        <v>5</v>
      </c>
      <c r="C3205" s="47">
        <f t="shared" si="6467"/>
        <v>30</v>
      </c>
      <c r="E3205" s="47">
        <f t="shared" ref="E3205" si="6569">plan_id</f>
        <v>25</v>
      </c>
      <c r="F3205" s="47">
        <f t="shared" ca="1" si="6561"/>
        <v>2003</v>
      </c>
      <c r="G3205" s="47">
        <f t="shared" ref="G3205" ca="1" si="6570">VLOOKUP(INDIRECT(CHAR(39)&amp;$A3205&amp;CHAR(39)&amp;"!r2c"&amp;$C3205,0),variables,2,0)</f>
        <v>9767</v>
      </c>
      <c r="H3205" s="50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3">
      <c r="A3206" s="48" t="s">
        <v>1264</v>
      </c>
      <c r="B3206" s="47">
        <f t="shared" si="6464"/>
        <v>5</v>
      </c>
      <c r="C3206" s="47">
        <f t="shared" si="6467"/>
        <v>31</v>
      </c>
      <c r="E3206" s="47">
        <f t="shared" ref="E3206" si="6571">plan_id</f>
        <v>25</v>
      </c>
      <c r="F3206" s="47">
        <f t="shared" ca="1" si="6561"/>
        <v>2003</v>
      </c>
      <c r="G3206" s="47">
        <f t="shared" ref="G3206" ca="1" si="6572">VLOOKUP(INDIRECT(CHAR(39)&amp;$A3206&amp;CHAR(39)&amp;"!r2c"&amp;$C3206,0),variables,2,0)</f>
        <v>9770</v>
      </c>
      <c r="H3206" s="50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3">
      <c r="A3207" s="48" t="s">
        <v>1264</v>
      </c>
      <c r="B3207" s="47">
        <f t="shared" si="6464"/>
        <v>5</v>
      </c>
      <c r="C3207" s="47">
        <f t="shared" si="6467"/>
        <v>32</v>
      </c>
      <c r="E3207" s="47">
        <f t="shared" ref="E3207" si="6573">plan_id</f>
        <v>25</v>
      </c>
      <c r="F3207" s="47">
        <f t="shared" ca="1" si="6561"/>
        <v>2003</v>
      </c>
      <c r="G3207" s="47">
        <f t="shared" ref="G3207" ca="1" si="6574">VLOOKUP(INDIRECT(CHAR(39)&amp;$A3207&amp;CHAR(39)&amp;"!r2c"&amp;$C3207,0),variables,2,0)</f>
        <v>9773</v>
      </c>
      <c r="H3207" s="50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3">
      <c r="A3208" s="48" t="s">
        <v>1264</v>
      </c>
      <c r="B3208" s="47">
        <f t="shared" si="6464"/>
        <v>5</v>
      </c>
      <c r="C3208" s="47">
        <f t="shared" si="6467"/>
        <v>33</v>
      </c>
      <c r="E3208" s="47">
        <f t="shared" ref="E3208" si="6575">plan_id</f>
        <v>25</v>
      </c>
      <c r="F3208" s="47">
        <f t="shared" ca="1" si="6561"/>
        <v>2003</v>
      </c>
      <c r="G3208" s="47">
        <f t="shared" ref="G3208" ca="1" si="6576">VLOOKUP(INDIRECT(CHAR(39)&amp;$A3208&amp;CHAR(39)&amp;"!r2c"&amp;$C3208,0),variables,2,0)</f>
        <v>9776</v>
      </c>
      <c r="H3208" s="50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3">
      <c r="A3209" s="48" t="s">
        <v>1264</v>
      </c>
      <c r="B3209" s="47">
        <f t="shared" si="6464"/>
        <v>5</v>
      </c>
      <c r="C3209" s="47">
        <f t="shared" si="6467"/>
        <v>34</v>
      </c>
      <c r="E3209" s="47">
        <f t="shared" ref="E3209" si="6577">plan_id</f>
        <v>25</v>
      </c>
      <c r="F3209" s="47">
        <f t="shared" ca="1" si="6561"/>
        <v>2003</v>
      </c>
      <c r="G3209" s="47">
        <f t="shared" ref="G3209" ca="1" si="6578">VLOOKUP(INDIRECT(CHAR(39)&amp;$A3209&amp;CHAR(39)&amp;"!r2c"&amp;$C3209,0),variables,2,0)</f>
        <v>9779</v>
      </c>
      <c r="H3209" s="50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3">
      <c r="A3210" s="48" t="s">
        <v>1264</v>
      </c>
      <c r="B3210" s="47">
        <f t="shared" si="6464"/>
        <v>5</v>
      </c>
      <c r="C3210" s="47">
        <f t="shared" si="6467"/>
        <v>35</v>
      </c>
      <c r="E3210" s="47">
        <f t="shared" ref="E3210" si="6579">plan_id</f>
        <v>25</v>
      </c>
      <c r="F3210" s="47">
        <f t="shared" ca="1" si="6561"/>
        <v>2003</v>
      </c>
      <c r="G3210" s="47">
        <f t="shared" ref="G3210" ca="1" si="6580">VLOOKUP(INDIRECT(CHAR(39)&amp;$A3210&amp;CHAR(39)&amp;"!r2c"&amp;$C3210,0),variables,2,0)</f>
        <v>9785</v>
      </c>
      <c r="H3210" s="50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3">
      <c r="A3211" s="48" t="s">
        <v>1264</v>
      </c>
      <c r="B3211" s="47">
        <f t="shared" si="6464"/>
        <v>5</v>
      </c>
      <c r="C3211" s="47">
        <f t="shared" si="6467"/>
        <v>36</v>
      </c>
      <c r="E3211" s="47">
        <f t="shared" ref="E3211" si="6581">plan_id</f>
        <v>25</v>
      </c>
      <c r="F3211" s="47">
        <f t="shared" ca="1" si="6561"/>
        <v>2003</v>
      </c>
      <c r="G3211" s="47">
        <f t="shared" ref="G3211" ca="1" si="6582">VLOOKUP(INDIRECT(CHAR(39)&amp;$A3211&amp;CHAR(39)&amp;"!r2c"&amp;$C3211,0),variables,2,0)</f>
        <v>9794</v>
      </c>
      <c r="H3211" s="50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3">
      <c r="A3212" s="48" t="s">
        <v>1264</v>
      </c>
      <c r="B3212" s="47">
        <f t="shared" si="6464"/>
        <v>5</v>
      </c>
      <c r="C3212" s="47">
        <f t="shared" si="6467"/>
        <v>37</v>
      </c>
      <c r="E3212" s="47">
        <f t="shared" ref="E3212" si="6583">plan_id</f>
        <v>25</v>
      </c>
      <c r="F3212" s="47">
        <f t="shared" ca="1" si="6561"/>
        <v>2003</v>
      </c>
      <c r="G3212" s="47">
        <f t="shared" ref="G3212" ca="1" si="6584">VLOOKUP(INDIRECT(CHAR(39)&amp;$A3212&amp;CHAR(39)&amp;"!r2c"&amp;$C3212,0),variables,2,0)</f>
        <v>9797</v>
      </c>
      <c r="H3212" s="50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3">
      <c r="A3213" s="48" t="s">
        <v>1264</v>
      </c>
      <c r="B3213" s="47">
        <f t="shared" si="6464"/>
        <v>5</v>
      </c>
      <c r="C3213" s="47">
        <f t="shared" si="6467"/>
        <v>38</v>
      </c>
      <c r="E3213" s="47">
        <f t="shared" ref="E3213" si="6585">plan_id</f>
        <v>25</v>
      </c>
      <c r="F3213" s="47">
        <f t="shared" ca="1" si="6561"/>
        <v>2003</v>
      </c>
      <c r="G3213" s="47">
        <f t="shared" ref="G3213" ca="1" si="6586">VLOOKUP(INDIRECT(CHAR(39)&amp;$A3213&amp;CHAR(39)&amp;"!r2c"&amp;$C3213,0),variables,2,0)</f>
        <v>9806</v>
      </c>
      <c r="H3213" s="50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3">
      <c r="A3214" s="48" t="s">
        <v>1264</v>
      </c>
      <c r="B3214" s="47">
        <f t="shared" si="6464"/>
        <v>5</v>
      </c>
      <c r="C3214" s="47">
        <f t="shared" si="6467"/>
        <v>39</v>
      </c>
      <c r="E3214" s="47">
        <f t="shared" ref="E3214" si="6587">plan_id</f>
        <v>25</v>
      </c>
      <c r="F3214" s="47">
        <f t="shared" ca="1" si="6561"/>
        <v>2003</v>
      </c>
      <c r="G3214" s="47">
        <f t="shared" ref="G3214" ca="1" si="6588">VLOOKUP(INDIRECT(CHAR(39)&amp;$A3214&amp;CHAR(39)&amp;"!r2c"&amp;$C3214,0),variables,2,0)</f>
        <v>9809</v>
      </c>
      <c r="H3214" s="50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3">
      <c r="A3215" s="48" t="s">
        <v>1264</v>
      </c>
      <c r="B3215" s="47">
        <f t="shared" si="6464"/>
        <v>5</v>
      </c>
      <c r="C3215" s="47">
        <f t="shared" si="6467"/>
        <v>40</v>
      </c>
      <c r="E3215" s="47">
        <f t="shared" ref="E3215" si="6589">plan_id</f>
        <v>25</v>
      </c>
      <c r="F3215" s="47">
        <f t="shared" ca="1" si="6561"/>
        <v>2003</v>
      </c>
      <c r="G3215" s="47">
        <f t="shared" ref="G3215" ca="1" si="6590">VLOOKUP(INDIRECT(CHAR(39)&amp;$A3215&amp;CHAR(39)&amp;"!r2c"&amp;$C3215,0),variables,2,0)</f>
        <v>9818</v>
      </c>
      <c r="H3215" s="50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3">
      <c r="A3216" s="48" t="s">
        <v>1264</v>
      </c>
      <c r="B3216" s="47">
        <f t="shared" si="6464"/>
        <v>5</v>
      </c>
      <c r="C3216" s="47">
        <f t="shared" si="6467"/>
        <v>41</v>
      </c>
      <c r="E3216" s="47">
        <f t="shared" ref="E3216" si="6591">plan_id</f>
        <v>25</v>
      </c>
      <c r="F3216" s="47">
        <f t="shared" ca="1" si="6561"/>
        <v>2003</v>
      </c>
      <c r="G3216" s="47">
        <f t="shared" ref="G3216" ca="1" si="6592">VLOOKUP(INDIRECT(CHAR(39)&amp;$A3216&amp;CHAR(39)&amp;"!r2c"&amp;$C3216,0),variables,2,0)</f>
        <v>9839</v>
      </c>
      <c r="H3216" s="50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3">
      <c r="A3217" s="48" t="s">
        <v>1264</v>
      </c>
      <c r="B3217" s="47">
        <f t="shared" si="6464"/>
        <v>5</v>
      </c>
      <c r="C3217" s="47">
        <f t="shared" si="6467"/>
        <v>42</v>
      </c>
      <c r="E3217" s="47">
        <f t="shared" ref="E3217" si="6593">plan_id</f>
        <v>25</v>
      </c>
      <c r="F3217" s="47">
        <f t="shared" ca="1" si="6561"/>
        <v>2003</v>
      </c>
      <c r="G3217" s="47">
        <f t="shared" ref="G3217" ca="1" si="6594">VLOOKUP(INDIRECT(CHAR(39)&amp;$A3217&amp;CHAR(39)&amp;"!r2c"&amp;$C3217,0),variables,2,0)</f>
        <v>9860</v>
      </c>
      <c r="H3217" s="50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3">
      <c r="A3218" s="48" t="s">
        <v>1264</v>
      </c>
      <c r="B3218" s="47">
        <f t="shared" ref="B3218:B3281" si="6595">B3130+1</f>
        <v>5</v>
      </c>
      <c r="C3218" s="47">
        <f t="shared" si="6467"/>
        <v>43</v>
      </c>
      <c r="E3218" s="47">
        <f t="shared" ref="E3218" si="6596">plan_id</f>
        <v>25</v>
      </c>
      <c r="F3218" s="47">
        <f t="shared" ca="1" si="6561"/>
        <v>2003</v>
      </c>
      <c r="G3218" s="47">
        <f t="shared" ref="G3218" ca="1" si="6597">VLOOKUP(INDIRECT(CHAR(39)&amp;$A3218&amp;CHAR(39)&amp;"!r2c"&amp;$C3218,0),variables,2,0)</f>
        <v>9863</v>
      </c>
      <c r="H3218" s="50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3">
      <c r="A3219" s="48" t="s">
        <v>1264</v>
      </c>
      <c r="B3219" s="47">
        <f t="shared" si="6595"/>
        <v>5</v>
      </c>
      <c r="C3219" s="47">
        <f t="shared" ref="C3219:C3282" si="6598">C3131</f>
        <v>44</v>
      </c>
      <c r="E3219" s="47">
        <f t="shared" ref="E3219" si="6599">plan_id</f>
        <v>25</v>
      </c>
      <c r="F3219" s="47">
        <f t="shared" ca="1" si="6561"/>
        <v>2003</v>
      </c>
      <c r="G3219" s="47">
        <f t="shared" ref="G3219" ca="1" si="6600">VLOOKUP(INDIRECT(CHAR(39)&amp;$A3219&amp;CHAR(39)&amp;"!r2c"&amp;$C3219,0),variables,2,0)</f>
        <v>9878</v>
      </c>
      <c r="H3219" s="50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3">
      <c r="A3220" s="48" t="s">
        <v>1264</v>
      </c>
      <c r="B3220" s="47">
        <f t="shared" si="6595"/>
        <v>5</v>
      </c>
      <c r="C3220" s="47">
        <f t="shared" si="6598"/>
        <v>45</v>
      </c>
      <c r="E3220" s="47">
        <f t="shared" ref="E3220" si="6601">plan_id</f>
        <v>25</v>
      </c>
      <c r="F3220" s="47">
        <f t="shared" ca="1" si="6561"/>
        <v>2003</v>
      </c>
      <c r="G3220" s="47">
        <f t="shared" ref="G3220" ca="1" si="6602">VLOOKUP(INDIRECT(CHAR(39)&amp;$A3220&amp;CHAR(39)&amp;"!r2c"&amp;$C3220,0),variables,2,0)</f>
        <v>9923</v>
      </c>
      <c r="H3220" s="50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3">
      <c r="A3221" s="48" t="s">
        <v>1264</v>
      </c>
      <c r="B3221" s="47">
        <f t="shared" si="6595"/>
        <v>5</v>
      </c>
      <c r="C3221" s="47">
        <f t="shared" si="6598"/>
        <v>46</v>
      </c>
      <c r="E3221" s="47">
        <f t="shared" ref="E3221" si="6603">plan_id</f>
        <v>25</v>
      </c>
      <c r="F3221" s="47">
        <f t="shared" ca="1" si="6561"/>
        <v>2003</v>
      </c>
      <c r="G3221" s="47">
        <f t="shared" ref="G3221" ca="1" si="6604">VLOOKUP(INDIRECT(CHAR(39)&amp;$A3221&amp;CHAR(39)&amp;"!r2c"&amp;$C3221,0),variables,2,0)</f>
        <v>9932</v>
      </c>
      <c r="H3221" s="50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3">
      <c r="A3222" s="48" t="s">
        <v>1264</v>
      </c>
      <c r="B3222" s="47">
        <f t="shared" si="6595"/>
        <v>5</v>
      </c>
      <c r="C3222" s="47">
        <f t="shared" si="6598"/>
        <v>47</v>
      </c>
      <c r="E3222" s="47">
        <f t="shared" ref="E3222" si="6605">plan_id</f>
        <v>25</v>
      </c>
      <c r="F3222" s="47">
        <f t="shared" ca="1" si="6561"/>
        <v>2003</v>
      </c>
      <c r="G3222" s="47">
        <f t="shared" ref="G3222" ca="1" si="6606">VLOOKUP(INDIRECT(CHAR(39)&amp;$A3222&amp;CHAR(39)&amp;"!r2c"&amp;$C3222,0),variables,2,0)</f>
        <v>9935</v>
      </c>
      <c r="H3222" s="50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3">
      <c r="A3223" s="48" t="s">
        <v>1264</v>
      </c>
      <c r="B3223" s="47">
        <f t="shared" si="6595"/>
        <v>5</v>
      </c>
      <c r="C3223" s="47">
        <f t="shared" si="6598"/>
        <v>48</v>
      </c>
      <c r="E3223" s="47">
        <f t="shared" ref="E3223" si="6607">plan_id</f>
        <v>25</v>
      </c>
      <c r="F3223" s="47">
        <f t="shared" ca="1" si="6561"/>
        <v>2003</v>
      </c>
      <c r="G3223" s="47">
        <f t="shared" ref="G3223" ca="1" si="6608">VLOOKUP(INDIRECT(CHAR(39)&amp;$A3223&amp;CHAR(39)&amp;"!r2c"&amp;$C3223,0),variables,2,0)</f>
        <v>9651</v>
      </c>
      <c r="H3223" s="50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3">
      <c r="A3224" s="48" t="s">
        <v>1264</v>
      </c>
      <c r="B3224" s="47">
        <f t="shared" si="6595"/>
        <v>5</v>
      </c>
      <c r="C3224" s="47">
        <f t="shared" si="6598"/>
        <v>49</v>
      </c>
      <c r="E3224" s="47">
        <f t="shared" ref="E3224" si="6609">plan_id</f>
        <v>25</v>
      </c>
      <c r="F3224" s="47">
        <f t="shared" ca="1" si="6561"/>
        <v>2003</v>
      </c>
      <c r="G3224" s="47">
        <f t="shared" ref="G3224" ca="1" si="6610">VLOOKUP(INDIRECT(CHAR(39)&amp;$A3224&amp;CHAR(39)&amp;"!r2c"&amp;$C3224,0),variables,2,0)</f>
        <v>9722</v>
      </c>
      <c r="H3224" s="50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3">
      <c r="A3225" s="48" t="s">
        <v>1264</v>
      </c>
      <c r="B3225" s="47">
        <f t="shared" si="6595"/>
        <v>5</v>
      </c>
      <c r="C3225" s="47">
        <f t="shared" si="6598"/>
        <v>50</v>
      </c>
      <c r="E3225" s="47">
        <f t="shared" ref="E3225" si="6611">plan_id</f>
        <v>25</v>
      </c>
      <c r="F3225" s="47">
        <f t="shared" ca="1" si="6561"/>
        <v>2003</v>
      </c>
      <c r="G3225" s="47">
        <f t="shared" ref="G3225" ca="1" si="6612">VLOOKUP(INDIRECT(CHAR(39)&amp;$A3225&amp;CHAR(39)&amp;"!r2c"&amp;$C3225,0),variables,2,0)</f>
        <v>9848</v>
      </c>
      <c r="H3225" s="50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3">
      <c r="A3226" s="48" t="s">
        <v>1264</v>
      </c>
      <c r="B3226" s="47">
        <f t="shared" si="6595"/>
        <v>5</v>
      </c>
      <c r="C3226" s="47">
        <f t="shared" si="6598"/>
        <v>51</v>
      </c>
      <c r="E3226" s="47">
        <f t="shared" ref="E3226" si="6613">plan_id</f>
        <v>25</v>
      </c>
      <c r="F3226" s="47">
        <f t="shared" ca="1" si="6561"/>
        <v>2003</v>
      </c>
      <c r="G3226" s="47">
        <f t="shared" ref="G3226" ca="1" si="6614">VLOOKUP(INDIRECT(CHAR(39)&amp;$A3226&amp;CHAR(39)&amp;"!r2c"&amp;$C3226,0),variables,2,0)</f>
        <v>9866</v>
      </c>
      <c r="H3226" s="50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3">
      <c r="A3227" s="48" t="s">
        <v>1264</v>
      </c>
      <c r="B3227" s="47">
        <f t="shared" si="6595"/>
        <v>5</v>
      </c>
      <c r="C3227" s="47">
        <f t="shared" si="6598"/>
        <v>52</v>
      </c>
      <c r="E3227" s="47">
        <f t="shared" ref="E3227" si="6615">plan_id</f>
        <v>25</v>
      </c>
      <c r="F3227" s="47">
        <f t="shared" ca="1" si="6561"/>
        <v>2003</v>
      </c>
      <c r="G3227" s="47">
        <f t="shared" ref="G3227" ca="1" si="6616">VLOOKUP(INDIRECT(CHAR(39)&amp;$A3227&amp;CHAR(39)&amp;"!r2c"&amp;$C3227,0),variables,2,0)</f>
        <v>9899</v>
      </c>
      <c r="H3227" s="50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3">
      <c r="A3228" s="48" t="s">
        <v>1264</v>
      </c>
      <c r="B3228" s="47">
        <f t="shared" si="6595"/>
        <v>5</v>
      </c>
      <c r="C3228" s="47">
        <f t="shared" si="6598"/>
        <v>53</v>
      </c>
      <c r="E3228" s="47">
        <f t="shared" ref="E3228" si="6617">plan_id</f>
        <v>25</v>
      </c>
      <c r="F3228" s="47">
        <f t="shared" ca="1" si="6561"/>
        <v>2003</v>
      </c>
      <c r="G3228" s="47">
        <f t="shared" ref="G3228" ca="1" si="6618">VLOOKUP(INDIRECT(CHAR(39)&amp;$A3228&amp;CHAR(39)&amp;"!r2c"&amp;$C3228,0),variables,2,0)</f>
        <v>9905</v>
      </c>
      <c r="H3228" s="50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3">
      <c r="A3229" s="48" t="s">
        <v>1264</v>
      </c>
      <c r="B3229" s="47">
        <f t="shared" si="6595"/>
        <v>5</v>
      </c>
      <c r="C3229" s="47">
        <f t="shared" si="6598"/>
        <v>54</v>
      </c>
      <c r="E3229" s="47">
        <f t="shared" ref="E3229" si="6619">plan_id</f>
        <v>25</v>
      </c>
      <c r="F3229" s="47">
        <f t="shared" ca="1" si="6561"/>
        <v>2003</v>
      </c>
      <c r="G3229" s="47">
        <f t="shared" ref="G3229" ca="1" si="6620">VLOOKUP(INDIRECT(CHAR(39)&amp;$A3229&amp;CHAR(39)&amp;"!r2c"&amp;$C3229,0),variables,2,0)</f>
        <v>9929</v>
      </c>
      <c r="H3229" s="50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3">
      <c r="A3230" s="48" t="s">
        <v>1264</v>
      </c>
      <c r="B3230" s="47">
        <f t="shared" si="6595"/>
        <v>5</v>
      </c>
      <c r="C3230" s="47">
        <f t="shared" si="6598"/>
        <v>55</v>
      </c>
      <c r="E3230" s="47">
        <f t="shared" ref="E3230" si="6621">plan_id</f>
        <v>25</v>
      </c>
      <c r="F3230" s="47">
        <f t="shared" ca="1" si="6561"/>
        <v>2003</v>
      </c>
      <c r="G3230" s="47">
        <f t="shared" ref="G3230" ca="1" si="6622">VLOOKUP(INDIRECT(CHAR(39)&amp;$A3230&amp;CHAR(39)&amp;"!r2c"&amp;$C3230,0),variables,2,0)</f>
        <v>9654</v>
      </c>
      <c r="H3230" s="50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3">
      <c r="A3231" s="48" t="s">
        <v>1264</v>
      </c>
      <c r="B3231" s="47">
        <f t="shared" si="6595"/>
        <v>5</v>
      </c>
      <c r="C3231" s="47">
        <f t="shared" si="6598"/>
        <v>56</v>
      </c>
      <c r="E3231" s="47">
        <f t="shared" ref="E3231" si="6623">plan_id</f>
        <v>25</v>
      </c>
      <c r="F3231" s="47">
        <f t="shared" ca="1" si="6561"/>
        <v>2003</v>
      </c>
      <c r="G3231" s="47">
        <f t="shared" ref="G3231" ca="1" si="6624">VLOOKUP(INDIRECT(CHAR(39)&amp;$A3231&amp;CHAR(39)&amp;"!r2c"&amp;$C3231,0),variables,2,0)</f>
        <v>9707</v>
      </c>
      <c r="H3231" s="50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3">
      <c r="A3232" s="48" t="s">
        <v>1264</v>
      </c>
      <c r="B3232" s="47">
        <f t="shared" si="6595"/>
        <v>5</v>
      </c>
      <c r="C3232" s="47">
        <f t="shared" si="6598"/>
        <v>57</v>
      </c>
      <c r="E3232" s="47">
        <f t="shared" ref="E3232" si="6625">plan_id</f>
        <v>25</v>
      </c>
      <c r="F3232" s="47">
        <f t="shared" ca="1" si="6561"/>
        <v>2003</v>
      </c>
      <c r="G3232" s="47">
        <f t="shared" ref="G3232" ca="1" si="6626">VLOOKUP(INDIRECT(CHAR(39)&amp;$A3232&amp;CHAR(39)&amp;"!r2c"&amp;$C3232,0),variables,2,0)</f>
        <v>9669</v>
      </c>
      <c r="H3232" s="50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3">
      <c r="A3233" s="48" t="s">
        <v>1264</v>
      </c>
      <c r="B3233" s="47">
        <f t="shared" si="6595"/>
        <v>5</v>
      </c>
      <c r="C3233" s="47">
        <f t="shared" si="6598"/>
        <v>58</v>
      </c>
      <c r="E3233" s="47">
        <f t="shared" ref="E3233" si="6627">plan_id</f>
        <v>25</v>
      </c>
      <c r="F3233" s="47">
        <f t="shared" ca="1" si="6561"/>
        <v>2003</v>
      </c>
      <c r="G3233" s="47">
        <f t="shared" ref="G3233" ca="1" si="6628">VLOOKUP(INDIRECT(CHAR(39)&amp;$A3233&amp;CHAR(39)&amp;"!r2c"&amp;$C3233,0),variables,2,0)</f>
        <v>9851</v>
      </c>
      <c r="H3233" s="50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3">
      <c r="A3234" s="48" t="s">
        <v>1264</v>
      </c>
      <c r="B3234" s="47">
        <f t="shared" si="6595"/>
        <v>5</v>
      </c>
      <c r="C3234" s="47">
        <f t="shared" si="6598"/>
        <v>59</v>
      </c>
      <c r="E3234" s="47">
        <f t="shared" ref="E3234" si="6629">plan_id</f>
        <v>25</v>
      </c>
      <c r="F3234" s="47">
        <f t="shared" ca="1" si="6561"/>
        <v>2003</v>
      </c>
      <c r="G3234" s="47">
        <f t="shared" ref="G3234" ca="1" si="6630">VLOOKUP(INDIRECT(CHAR(39)&amp;$A3234&amp;CHAR(39)&amp;"!r2c"&amp;$C3234,0),variables,2,0)</f>
        <v>9890</v>
      </c>
      <c r="H3234" s="50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3">
      <c r="A3235" s="48" t="s">
        <v>1264</v>
      </c>
      <c r="B3235" s="47">
        <f t="shared" si="6595"/>
        <v>5</v>
      </c>
      <c r="C3235" s="47">
        <f t="shared" si="6598"/>
        <v>60</v>
      </c>
      <c r="E3235" s="47">
        <f t="shared" ref="E3235" si="6631">plan_id</f>
        <v>25</v>
      </c>
      <c r="F3235" s="47">
        <f t="shared" ca="1" si="6561"/>
        <v>2003</v>
      </c>
      <c r="G3235" s="47">
        <f t="shared" ref="G3235" ca="1" si="6632">VLOOKUP(INDIRECT(CHAR(39)&amp;$A3235&amp;CHAR(39)&amp;"!r2c"&amp;$C3235,0),variables,2,0)</f>
        <v>9893</v>
      </c>
      <c r="H3235" s="50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3">
      <c r="A3236" s="48" t="s">
        <v>1264</v>
      </c>
      <c r="B3236" s="47">
        <f t="shared" si="6595"/>
        <v>5</v>
      </c>
      <c r="C3236" s="47">
        <f t="shared" si="6598"/>
        <v>61</v>
      </c>
      <c r="E3236" s="47">
        <f t="shared" ref="E3236" si="6633">plan_id</f>
        <v>25</v>
      </c>
      <c r="F3236" s="47">
        <f t="shared" ca="1" si="6561"/>
        <v>2003</v>
      </c>
      <c r="G3236" s="47">
        <f t="shared" ref="G3236" ca="1" si="6634">VLOOKUP(INDIRECT(CHAR(39)&amp;$A3236&amp;CHAR(39)&amp;"!r2c"&amp;$C3236,0),variables,2,0)</f>
        <v>9896</v>
      </c>
      <c r="H3236" s="50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3">
      <c r="A3237" s="48" t="s">
        <v>1264</v>
      </c>
      <c r="B3237" s="47">
        <f t="shared" si="6595"/>
        <v>5</v>
      </c>
      <c r="C3237" s="47">
        <f t="shared" si="6598"/>
        <v>62</v>
      </c>
      <c r="E3237" s="47">
        <f t="shared" ref="E3237" si="6635">plan_id</f>
        <v>25</v>
      </c>
      <c r="F3237" s="47">
        <f t="shared" ca="1" si="6561"/>
        <v>2003</v>
      </c>
      <c r="G3237" s="47">
        <f t="shared" ref="G3237" ca="1" si="6636">VLOOKUP(INDIRECT(CHAR(39)&amp;$A3237&amp;CHAR(39)&amp;"!r2c"&amp;$C3237,0),variables,2,0)</f>
        <v>9660</v>
      </c>
      <c r="H3237" s="50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3">
      <c r="A3238" s="48" t="s">
        <v>1264</v>
      </c>
      <c r="B3238" s="47">
        <f t="shared" si="6595"/>
        <v>5</v>
      </c>
      <c r="C3238" s="47">
        <f t="shared" si="6598"/>
        <v>63</v>
      </c>
      <c r="E3238" s="47">
        <f t="shared" ref="E3238" si="6637">plan_id</f>
        <v>25</v>
      </c>
      <c r="F3238" s="47">
        <f t="shared" ca="1" si="6561"/>
        <v>2003</v>
      </c>
      <c r="G3238" s="47">
        <f t="shared" ref="G3238" ca="1" si="6638">VLOOKUP(INDIRECT(CHAR(39)&amp;$A3238&amp;CHAR(39)&amp;"!r2c"&amp;$C3238,0),variables,2,0)</f>
        <v>9701</v>
      </c>
      <c r="H3238" s="50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3">
      <c r="A3239" s="48" t="s">
        <v>1264</v>
      </c>
      <c r="B3239" s="47">
        <f t="shared" si="6595"/>
        <v>5</v>
      </c>
      <c r="C3239" s="47">
        <f t="shared" si="6598"/>
        <v>64</v>
      </c>
      <c r="E3239" s="47">
        <f t="shared" ref="E3239" si="6639">plan_id</f>
        <v>25</v>
      </c>
      <c r="F3239" s="47">
        <f t="shared" ca="1" si="6561"/>
        <v>2003</v>
      </c>
      <c r="G3239" s="47">
        <f t="shared" ref="G3239" ca="1" si="6640">VLOOKUP(INDIRECT(CHAR(39)&amp;$A3239&amp;CHAR(39)&amp;"!r2c"&amp;$C3239,0),variables,2,0)</f>
        <v>9728</v>
      </c>
      <c r="H3239" s="50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3">
      <c r="A3240" s="48" t="s">
        <v>1264</v>
      </c>
      <c r="B3240" s="47">
        <f t="shared" si="6595"/>
        <v>5</v>
      </c>
      <c r="C3240" s="47">
        <f t="shared" si="6598"/>
        <v>65</v>
      </c>
      <c r="E3240" s="47">
        <f t="shared" ref="E3240" si="6641">plan_id</f>
        <v>25</v>
      </c>
      <c r="F3240" s="47">
        <f t="shared" ca="1" si="6561"/>
        <v>2003</v>
      </c>
      <c r="G3240" s="47">
        <f t="shared" ref="G3240" ca="1" si="6642">VLOOKUP(INDIRECT(CHAR(39)&amp;$A3240&amp;CHAR(39)&amp;"!r2c"&amp;$C3240,0),variables,2,0)</f>
        <v>9731</v>
      </c>
      <c r="H3240" s="50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3">
      <c r="A3241" s="48" t="s">
        <v>1264</v>
      </c>
      <c r="B3241" s="47">
        <f t="shared" si="6595"/>
        <v>5</v>
      </c>
      <c r="C3241" s="47">
        <f t="shared" si="6598"/>
        <v>66</v>
      </c>
      <c r="E3241" s="47">
        <f t="shared" ref="E3241" si="6643">plan_id</f>
        <v>25</v>
      </c>
      <c r="F3241" s="47">
        <f t="shared" ca="1" si="6561"/>
        <v>2003</v>
      </c>
      <c r="G3241" s="47">
        <f t="shared" ref="G3241" ca="1" si="6644">VLOOKUP(INDIRECT(CHAR(39)&amp;$A3241&amp;CHAR(39)&amp;"!r2c"&amp;$C3241,0),variables,2,0)</f>
        <v>9737</v>
      </c>
      <c r="H3241" s="50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3">
      <c r="A3242" s="48" t="s">
        <v>1264</v>
      </c>
      <c r="B3242" s="47">
        <f t="shared" si="6595"/>
        <v>5</v>
      </c>
      <c r="C3242" s="47">
        <f t="shared" si="6598"/>
        <v>67</v>
      </c>
      <c r="E3242" s="47">
        <f t="shared" ref="E3242" si="6645">plan_id</f>
        <v>25</v>
      </c>
      <c r="F3242" s="47">
        <f t="shared" ca="1" si="6561"/>
        <v>2003</v>
      </c>
      <c r="G3242" s="47">
        <f t="shared" ref="G3242" ca="1" si="6646">VLOOKUP(INDIRECT(CHAR(39)&amp;$A3242&amp;CHAR(39)&amp;"!r2c"&amp;$C3242,0),variables,2,0)</f>
        <v>9740</v>
      </c>
      <c r="H3242" s="50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3">
      <c r="A3243" s="48" t="s">
        <v>1264</v>
      </c>
      <c r="B3243" s="47">
        <f t="shared" si="6595"/>
        <v>5</v>
      </c>
      <c r="C3243" s="47">
        <f t="shared" si="6598"/>
        <v>68</v>
      </c>
      <c r="E3243" s="47">
        <f t="shared" ref="E3243" si="6647">plan_id</f>
        <v>25</v>
      </c>
      <c r="F3243" s="47">
        <f t="shared" ca="1" si="6561"/>
        <v>2003</v>
      </c>
      <c r="G3243" s="47">
        <f t="shared" ref="G3243" ca="1" si="6648">VLOOKUP(INDIRECT(CHAR(39)&amp;$A3243&amp;CHAR(39)&amp;"!r2c"&amp;$C3243,0),variables,2,0)</f>
        <v>9752</v>
      </c>
      <c r="H3243" s="50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3">
      <c r="A3244" s="48" t="s">
        <v>1264</v>
      </c>
      <c r="B3244" s="47">
        <f t="shared" si="6595"/>
        <v>5</v>
      </c>
      <c r="C3244" s="47">
        <f t="shared" si="6598"/>
        <v>69</v>
      </c>
      <c r="E3244" s="47">
        <f t="shared" ref="E3244" si="6649">plan_id</f>
        <v>25</v>
      </c>
      <c r="F3244" s="47">
        <f t="shared" ca="1" si="6561"/>
        <v>2003</v>
      </c>
      <c r="G3244" s="47">
        <f t="shared" ref="G3244" ca="1" si="6650">VLOOKUP(INDIRECT(CHAR(39)&amp;$A3244&amp;CHAR(39)&amp;"!r2c"&amp;$C3244,0),variables,2,0)</f>
        <v>9791</v>
      </c>
      <c r="H3244" s="50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3">
      <c r="A3245" s="48" t="s">
        <v>1264</v>
      </c>
      <c r="B3245" s="47">
        <f t="shared" si="6595"/>
        <v>5</v>
      </c>
      <c r="C3245" s="47">
        <f t="shared" si="6598"/>
        <v>70</v>
      </c>
      <c r="E3245" s="47">
        <f t="shared" ref="E3245" si="6651">plan_id</f>
        <v>25</v>
      </c>
      <c r="F3245" s="47">
        <f t="shared" ca="1" si="6561"/>
        <v>2003</v>
      </c>
      <c r="G3245" s="47">
        <f t="shared" ref="G3245" ca="1" si="6652">VLOOKUP(INDIRECT(CHAR(39)&amp;$A3245&amp;CHAR(39)&amp;"!r2c"&amp;$C3245,0),variables,2,0)</f>
        <v>9800</v>
      </c>
      <c r="H3245" s="50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3">
      <c r="A3246" s="48" t="s">
        <v>1264</v>
      </c>
      <c r="B3246" s="47">
        <f t="shared" si="6595"/>
        <v>5</v>
      </c>
      <c r="C3246" s="47">
        <f t="shared" si="6598"/>
        <v>71</v>
      </c>
      <c r="E3246" s="47">
        <f t="shared" ref="E3246" si="6653">plan_id</f>
        <v>25</v>
      </c>
      <c r="F3246" s="47">
        <f t="shared" ca="1" si="6561"/>
        <v>2003</v>
      </c>
      <c r="G3246" s="47">
        <f t="shared" ref="G3246" ca="1" si="6654">VLOOKUP(INDIRECT(CHAR(39)&amp;$A3246&amp;CHAR(39)&amp;"!r2c"&amp;$C3246,0),variables,2,0)</f>
        <v>9842</v>
      </c>
      <c r="H3246" s="50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3">
      <c r="A3247" s="48" t="s">
        <v>1264</v>
      </c>
      <c r="B3247" s="47">
        <f t="shared" si="6595"/>
        <v>5</v>
      </c>
      <c r="C3247" s="47">
        <f t="shared" si="6598"/>
        <v>72</v>
      </c>
      <c r="E3247" s="47">
        <f t="shared" ref="E3247" si="6655">plan_id</f>
        <v>25</v>
      </c>
      <c r="F3247" s="47">
        <f t="shared" ca="1" si="6561"/>
        <v>2003</v>
      </c>
      <c r="G3247" s="47">
        <f t="shared" ref="G3247" ca="1" si="6656">VLOOKUP(INDIRECT(CHAR(39)&amp;$A3247&amp;CHAR(39)&amp;"!r2c"&amp;$C3247,0),variables,2,0)</f>
        <v>9854</v>
      </c>
      <c r="H3247" s="50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3">
      <c r="A3248" s="48" t="s">
        <v>1264</v>
      </c>
      <c r="B3248" s="47">
        <f t="shared" si="6595"/>
        <v>5</v>
      </c>
      <c r="C3248" s="47">
        <f t="shared" si="6598"/>
        <v>73</v>
      </c>
      <c r="E3248" s="47">
        <f t="shared" ref="E3248" si="6657">plan_id</f>
        <v>25</v>
      </c>
      <c r="F3248" s="47">
        <f t="shared" ca="1" si="6561"/>
        <v>2003</v>
      </c>
      <c r="G3248" s="47">
        <f t="shared" ref="G3248" ca="1" si="6658">VLOOKUP(INDIRECT(CHAR(39)&amp;$A3248&amp;CHAR(39)&amp;"!r2c"&amp;$C3248,0),variables,2,0)</f>
        <v>9869</v>
      </c>
      <c r="H3248" s="50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3">
      <c r="A3249" s="48" t="s">
        <v>1264</v>
      </c>
      <c r="B3249" s="47">
        <f t="shared" si="6595"/>
        <v>5</v>
      </c>
      <c r="C3249" s="47">
        <f t="shared" si="6598"/>
        <v>74</v>
      </c>
      <c r="E3249" s="47">
        <f t="shared" ref="E3249" si="6659">plan_id</f>
        <v>25</v>
      </c>
      <c r="F3249" s="47">
        <f t="shared" ca="1" si="6561"/>
        <v>2003</v>
      </c>
      <c r="G3249" s="47">
        <f t="shared" ref="G3249" ca="1" si="6660">VLOOKUP(INDIRECT(CHAR(39)&amp;$A3249&amp;CHAR(39)&amp;"!r2c"&amp;$C3249,0),variables,2,0)</f>
        <v>9873</v>
      </c>
      <c r="H3249" s="50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3">
      <c r="A3250" s="48" t="s">
        <v>1264</v>
      </c>
      <c r="B3250" s="47">
        <f t="shared" si="6595"/>
        <v>5</v>
      </c>
      <c r="C3250" s="47">
        <f t="shared" si="6598"/>
        <v>75</v>
      </c>
      <c r="E3250" s="47">
        <f t="shared" ref="E3250" si="6661">plan_id</f>
        <v>25</v>
      </c>
      <c r="F3250" s="47">
        <f t="shared" ca="1" si="6561"/>
        <v>2003</v>
      </c>
      <c r="G3250" s="47">
        <f t="shared" ref="G3250" ca="1" si="6662">VLOOKUP(INDIRECT(CHAR(39)&amp;$A3250&amp;CHAR(39)&amp;"!r2c"&amp;$C3250,0),variables,2,0)</f>
        <v>9881</v>
      </c>
      <c r="H3250" s="50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3">
      <c r="A3251" s="48" t="s">
        <v>1264</v>
      </c>
      <c r="B3251" s="47">
        <f t="shared" si="6595"/>
        <v>5</v>
      </c>
      <c r="C3251" s="47">
        <f t="shared" si="6598"/>
        <v>76</v>
      </c>
      <c r="E3251" s="47">
        <f t="shared" ref="E3251" si="6663">plan_id</f>
        <v>25</v>
      </c>
      <c r="F3251" s="47">
        <f t="shared" ca="1" si="6561"/>
        <v>2003</v>
      </c>
      <c r="G3251" s="47">
        <f t="shared" ref="G3251" ca="1" si="6664">VLOOKUP(INDIRECT(CHAR(39)&amp;$A3251&amp;CHAR(39)&amp;"!r2c"&amp;$C3251,0),variables,2,0)</f>
        <v>9908</v>
      </c>
      <c r="H3251" s="50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3">
      <c r="A3252" s="48" t="s">
        <v>1264</v>
      </c>
      <c r="B3252" s="47">
        <f t="shared" si="6595"/>
        <v>5</v>
      </c>
      <c r="C3252" s="47">
        <f t="shared" si="6598"/>
        <v>77</v>
      </c>
      <c r="E3252" s="47">
        <f t="shared" ref="E3252" si="6665">plan_id</f>
        <v>25</v>
      </c>
      <c r="F3252" s="47">
        <f t="shared" ca="1" si="6561"/>
        <v>2003</v>
      </c>
      <c r="G3252" s="47">
        <f t="shared" ref="G3252" ca="1" si="6666">VLOOKUP(INDIRECT(CHAR(39)&amp;$A3252&amp;CHAR(39)&amp;"!r2c"&amp;$C3252,0),variables,2,0)</f>
        <v>9911</v>
      </c>
      <c r="H3252" s="50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3">
      <c r="A3253" s="48" t="s">
        <v>1264</v>
      </c>
      <c r="B3253" s="47">
        <f t="shared" si="6595"/>
        <v>5</v>
      </c>
      <c r="C3253" s="47">
        <f t="shared" si="6598"/>
        <v>78</v>
      </c>
      <c r="E3253" s="47">
        <f t="shared" ref="E3253" si="6667">plan_id</f>
        <v>25</v>
      </c>
      <c r="F3253" s="47">
        <f t="shared" ca="1" si="6561"/>
        <v>2003</v>
      </c>
      <c r="G3253" s="47">
        <f t="shared" ref="G3253" ca="1" si="6668">VLOOKUP(INDIRECT(CHAR(39)&amp;$A3253&amp;CHAR(39)&amp;"!r2c"&amp;$C3253,0),variables,2,0)</f>
        <v>9663</v>
      </c>
      <c r="H3253" s="50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3">
      <c r="A3254" s="48" t="s">
        <v>1264</v>
      </c>
      <c r="B3254" s="47">
        <f t="shared" si="6595"/>
        <v>5</v>
      </c>
      <c r="C3254" s="47">
        <f t="shared" si="6598"/>
        <v>79</v>
      </c>
      <c r="E3254" s="47">
        <f t="shared" ref="E3254" si="6669">plan_id</f>
        <v>25</v>
      </c>
      <c r="F3254" s="47">
        <f t="shared" ca="1" si="6561"/>
        <v>2003</v>
      </c>
      <c r="G3254" s="47">
        <f t="shared" ref="G3254" ca="1" si="6670">VLOOKUP(INDIRECT(CHAR(39)&amp;$A3254&amp;CHAR(39)&amp;"!r2c"&amp;$C3254,0),variables,2,0)</f>
        <v>9710</v>
      </c>
      <c r="H3254" s="50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3">
      <c r="A3255" s="48" t="s">
        <v>1264</v>
      </c>
      <c r="B3255" s="47">
        <f t="shared" si="6595"/>
        <v>5</v>
      </c>
      <c r="C3255" s="47">
        <f t="shared" si="6598"/>
        <v>80</v>
      </c>
      <c r="E3255" s="47">
        <f t="shared" ref="E3255" si="6671">plan_id</f>
        <v>25</v>
      </c>
      <c r="F3255" s="47">
        <f t="shared" ca="1" si="6561"/>
        <v>2003</v>
      </c>
      <c r="G3255" s="47">
        <f t="shared" ref="G3255" ca="1" si="6672">VLOOKUP(INDIRECT(CHAR(39)&amp;$A3255&amp;CHAR(39)&amp;"!r2c"&amp;$C3255,0),variables,2,0)</f>
        <v>9758</v>
      </c>
      <c r="H3255" s="50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3">
      <c r="A3256" s="48" t="s">
        <v>1264</v>
      </c>
      <c r="B3256" s="47">
        <f t="shared" si="6595"/>
        <v>5</v>
      </c>
      <c r="C3256" s="47">
        <f t="shared" si="6598"/>
        <v>81</v>
      </c>
      <c r="E3256" s="47">
        <f t="shared" ref="E3256" si="6673">plan_id</f>
        <v>25</v>
      </c>
      <c r="F3256" s="47">
        <f t="shared" ca="1" si="6561"/>
        <v>2003</v>
      </c>
      <c r="G3256" s="47">
        <f t="shared" ref="G3256" ca="1" si="6674">VLOOKUP(INDIRECT(CHAR(39)&amp;$A3256&amp;CHAR(39)&amp;"!r2c"&amp;$C3256,0),variables,2,0)</f>
        <v>9803</v>
      </c>
      <c r="H3256" s="50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3">
      <c r="A3257" s="48" t="s">
        <v>1264</v>
      </c>
      <c r="B3257" s="47">
        <f t="shared" si="6595"/>
        <v>5</v>
      </c>
      <c r="C3257" s="47">
        <f t="shared" si="6598"/>
        <v>82</v>
      </c>
      <c r="E3257" s="47">
        <f t="shared" ref="E3257" si="6675">plan_id</f>
        <v>25</v>
      </c>
      <c r="F3257" s="47">
        <f t="shared" ca="1" si="6561"/>
        <v>2003</v>
      </c>
      <c r="G3257" s="47">
        <f t="shared" ref="G3257" ca="1" si="6676">VLOOKUP(INDIRECT(CHAR(39)&amp;$A3257&amp;CHAR(39)&amp;"!r2c"&amp;$C3257,0),variables,2,0)</f>
        <v>9857</v>
      </c>
      <c r="H3257" s="50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3">
      <c r="A3258" s="48" t="s">
        <v>1264</v>
      </c>
      <c r="B3258" s="47">
        <f t="shared" si="6595"/>
        <v>5</v>
      </c>
      <c r="C3258" s="47">
        <f t="shared" si="6598"/>
        <v>83</v>
      </c>
      <c r="E3258" s="47">
        <f t="shared" ref="E3258" si="6677">plan_id</f>
        <v>25</v>
      </c>
      <c r="F3258" s="47">
        <f t="shared" ca="1" si="6561"/>
        <v>2003</v>
      </c>
      <c r="G3258" s="47">
        <f t="shared" ref="G3258" ca="1" si="6678">VLOOKUP(INDIRECT(CHAR(39)&amp;$A3258&amp;CHAR(39)&amp;"!r2c"&amp;$C3258,0),variables,2,0)</f>
        <v>9902</v>
      </c>
      <c r="H3258" s="50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3">
      <c r="A3259" s="48" t="s">
        <v>1264</v>
      </c>
      <c r="B3259" s="47">
        <f t="shared" si="6595"/>
        <v>5</v>
      </c>
      <c r="C3259" s="47">
        <f t="shared" si="6598"/>
        <v>84</v>
      </c>
      <c r="E3259" s="47">
        <f t="shared" ref="E3259" si="6679">plan_id</f>
        <v>25</v>
      </c>
      <c r="F3259" s="47">
        <f t="shared" ca="1" si="6561"/>
        <v>2003</v>
      </c>
      <c r="G3259" s="47">
        <f t="shared" ref="G3259" ca="1" si="6680">VLOOKUP(INDIRECT(CHAR(39)&amp;$A3259&amp;CHAR(39)&amp;"!r2c"&amp;$C3259,0),variables,2,0)</f>
        <v>9926</v>
      </c>
      <c r="H3259" s="50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3">
      <c r="A3260" s="48" t="s">
        <v>1264</v>
      </c>
      <c r="B3260" s="47">
        <f t="shared" si="6595"/>
        <v>5</v>
      </c>
      <c r="C3260" s="47">
        <f t="shared" si="6598"/>
        <v>85</v>
      </c>
      <c r="E3260" s="47">
        <f t="shared" ref="E3260" si="6681">plan_id</f>
        <v>25</v>
      </c>
      <c r="F3260" s="47">
        <f t="shared" ca="1" si="6561"/>
        <v>2003</v>
      </c>
      <c r="G3260" s="47">
        <f t="shared" ref="G3260" ca="1" si="6682">VLOOKUP(INDIRECT(CHAR(39)&amp;$A3260&amp;CHAR(39)&amp;"!r2c"&amp;$C3260,0),variables,2,0)</f>
        <v>9666</v>
      </c>
      <c r="H3260" s="50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3">
      <c r="A3261" s="48" t="s">
        <v>1264</v>
      </c>
      <c r="B3261" s="47">
        <f t="shared" si="6595"/>
        <v>5</v>
      </c>
      <c r="C3261" s="47">
        <f t="shared" si="6598"/>
        <v>86</v>
      </c>
      <c r="E3261" s="47">
        <f t="shared" ref="E3261" si="6683">plan_id</f>
        <v>25</v>
      </c>
      <c r="F3261" s="47">
        <f t="shared" ca="1" si="6561"/>
        <v>2003</v>
      </c>
      <c r="G3261" s="47">
        <f t="shared" ref="G3261" ca="1" si="6684">VLOOKUP(INDIRECT(CHAR(39)&amp;$A3261&amp;CHAR(39)&amp;"!r2c"&amp;$C3261,0),variables,2,0)</f>
        <v>9827</v>
      </c>
      <c r="H3261" s="50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3">
      <c r="A3262" s="48" t="s">
        <v>1264</v>
      </c>
      <c r="B3262" s="47">
        <f t="shared" si="6595"/>
        <v>5</v>
      </c>
      <c r="C3262" s="47">
        <f t="shared" si="6598"/>
        <v>87</v>
      </c>
      <c r="E3262" s="47">
        <f t="shared" ref="E3262" si="6685">plan_id</f>
        <v>25</v>
      </c>
      <c r="F3262" s="47">
        <f t="shared" ca="1" si="6561"/>
        <v>2003</v>
      </c>
      <c r="G3262" s="47">
        <f t="shared" ref="G3262" ca="1" si="6686">VLOOKUP(INDIRECT(CHAR(39)&amp;$A3262&amp;CHAR(39)&amp;"!r2c"&amp;$C3262,0),variables,2,0)</f>
        <v>9657</v>
      </c>
      <c r="H3262" s="50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3">
      <c r="A3263" s="48" t="s">
        <v>1264</v>
      </c>
      <c r="B3263" s="47">
        <f t="shared" si="6595"/>
        <v>5</v>
      </c>
      <c r="C3263" s="47">
        <f t="shared" si="6598"/>
        <v>88</v>
      </c>
      <c r="E3263" s="47">
        <f t="shared" ref="E3263" si="6687">plan_id</f>
        <v>25</v>
      </c>
      <c r="F3263" s="47">
        <f t="shared" ca="1" si="6561"/>
        <v>2003</v>
      </c>
      <c r="G3263" s="47">
        <f t="shared" ref="G3263" ca="1" si="6688">VLOOKUP(INDIRECT(CHAR(39)&amp;$A3263&amp;CHAR(39)&amp;"!r2c"&amp;$C3263,0),variables,2,0)</f>
        <v>9834</v>
      </c>
      <c r="H3263" s="50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3">
      <c r="A3264" s="48" t="s">
        <v>1264</v>
      </c>
      <c r="B3264" s="47">
        <f t="shared" si="6595"/>
        <v>5</v>
      </c>
      <c r="C3264" s="47">
        <f t="shared" si="6598"/>
        <v>89</v>
      </c>
      <c r="E3264" s="47">
        <f t="shared" ref="E3264" si="6689">plan_id</f>
        <v>25</v>
      </c>
      <c r="F3264" s="47">
        <f t="shared" ca="1" si="6561"/>
        <v>2003</v>
      </c>
      <c r="G3264" s="47">
        <f t="shared" ref="G3264" ca="1" si="6690">VLOOKUP(INDIRECT(CHAR(39)&amp;$A3264&amp;CHAR(39)&amp;"!r2c"&amp;$C3264,0),variables,2,0)</f>
        <v>9884</v>
      </c>
      <c r="H3264" s="50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3">
      <c r="A3265" s="48" t="s">
        <v>1264</v>
      </c>
      <c r="B3265" s="47">
        <f t="shared" si="6595"/>
        <v>5</v>
      </c>
      <c r="C3265" s="47">
        <f t="shared" si="6598"/>
        <v>90</v>
      </c>
      <c r="E3265" s="47">
        <f t="shared" ref="E3265" si="6691">plan_id</f>
        <v>25</v>
      </c>
      <c r="F3265" s="47">
        <f t="shared" ref="F3265:F3328" ca="1" si="6692">INDIRECT(CHAR(39)&amp;$A3265&amp;CHAR(39)&amp;"!r"&amp;$B3265&amp;"c2",0)</f>
        <v>2003</v>
      </c>
      <c r="G3265" s="47">
        <f t="shared" ref="G3265" ca="1" si="6693">VLOOKUP(INDIRECT(CHAR(39)&amp;$A3265&amp;CHAR(39)&amp;"!r2c"&amp;$C3265,0),variables,2,0)</f>
        <v>9672</v>
      </c>
      <c r="H3265" s="50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3">
      <c r="A3266" s="48" t="s">
        <v>1264</v>
      </c>
      <c r="B3266" s="47">
        <f t="shared" si="6595"/>
        <v>6</v>
      </c>
      <c r="C3266" s="47">
        <f t="shared" si="6598"/>
        <v>3</v>
      </c>
      <c r="E3266" s="47">
        <f t="shared" ref="E3266" si="6694">plan_id</f>
        <v>25</v>
      </c>
      <c r="F3266" s="47">
        <f t="shared" ca="1" si="6692"/>
        <v>2004</v>
      </c>
      <c r="G3266" s="47">
        <f t="shared" ref="G3266" ca="1" si="6695">VLOOKUP(INDIRECT(CHAR(39)&amp;$A3266&amp;CHAR(39)&amp;"!r2c"&amp;$C3266,0),variables,2,0)</f>
        <v>9704</v>
      </c>
      <c r="H3266" s="50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3">
      <c r="A3267" s="48" t="s">
        <v>1264</v>
      </c>
      <c r="B3267" s="47">
        <f t="shared" si="6595"/>
        <v>6</v>
      </c>
      <c r="C3267" s="47">
        <f t="shared" si="6598"/>
        <v>4</v>
      </c>
      <c r="E3267" s="47">
        <f t="shared" ref="E3267" si="6696">plan_id</f>
        <v>25</v>
      </c>
      <c r="F3267" s="47">
        <f t="shared" ca="1" si="6692"/>
        <v>2004</v>
      </c>
      <c r="G3267" s="47">
        <f t="shared" ref="G3267" ca="1" si="6697">VLOOKUP(INDIRECT(CHAR(39)&amp;$A3267&amp;CHAR(39)&amp;"!r2c"&amp;$C3267,0),variables,2,0)</f>
        <v>9716</v>
      </c>
      <c r="H3267" s="50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3">
      <c r="A3268" s="48" t="s">
        <v>1264</v>
      </c>
      <c r="B3268" s="47">
        <f t="shared" si="6595"/>
        <v>6</v>
      </c>
      <c r="C3268" s="47">
        <f t="shared" si="6598"/>
        <v>5</v>
      </c>
      <c r="E3268" s="47">
        <f t="shared" ref="E3268" si="6698">plan_id</f>
        <v>25</v>
      </c>
      <c r="F3268" s="47">
        <f t="shared" ca="1" si="6692"/>
        <v>2004</v>
      </c>
      <c r="G3268" s="47">
        <f t="shared" ref="G3268" ca="1" si="6699">VLOOKUP(INDIRECT(CHAR(39)&amp;$A3268&amp;CHAR(39)&amp;"!r2c"&amp;$C3268,0),variables,2,0)</f>
        <v>9734</v>
      </c>
      <c r="H3268" s="50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3">
      <c r="A3269" s="48" t="s">
        <v>1264</v>
      </c>
      <c r="B3269" s="47">
        <f t="shared" si="6595"/>
        <v>6</v>
      </c>
      <c r="C3269" s="47">
        <f t="shared" si="6598"/>
        <v>6</v>
      </c>
      <c r="E3269" s="47">
        <f t="shared" ref="E3269" si="6700">plan_id</f>
        <v>25</v>
      </c>
      <c r="F3269" s="47">
        <f t="shared" ca="1" si="6692"/>
        <v>2004</v>
      </c>
      <c r="G3269" s="47">
        <f t="shared" ref="G3269" ca="1" si="6701">VLOOKUP(INDIRECT(CHAR(39)&amp;$A3269&amp;CHAR(39)&amp;"!r2c"&amp;$C3269,0),variables,2,0)</f>
        <v>9749</v>
      </c>
      <c r="H3269" s="50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3">
      <c r="A3270" s="48" t="s">
        <v>1264</v>
      </c>
      <c r="B3270" s="47">
        <f t="shared" si="6595"/>
        <v>6</v>
      </c>
      <c r="C3270" s="47">
        <f t="shared" si="6598"/>
        <v>7</v>
      </c>
      <c r="E3270" s="47">
        <f t="shared" ref="E3270" si="6702">plan_id</f>
        <v>25</v>
      </c>
      <c r="F3270" s="47">
        <f t="shared" ca="1" si="6692"/>
        <v>2004</v>
      </c>
      <c r="G3270" s="47">
        <f t="shared" ref="G3270" ca="1" si="6703">VLOOKUP(INDIRECT(CHAR(39)&amp;$A3270&amp;CHAR(39)&amp;"!r2c"&amp;$C3270,0),variables,2,0)</f>
        <v>9755</v>
      </c>
      <c r="H3270" s="50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3">
      <c r="A3271" s="48" t="s">
        <v>1264</v>
      </c>
      <c r="B3271" s="47">
        <f t="shared" si="6595"/>
        <v>6</v>
      </c>
      <c r="C3271" s="47">
        <f t="shared" si="6598"/>
        <v>8</v>
      </c>
      <c r="E3271" s="47">
        <f t="shared" ref="E3271" si="6704">plan_id</f>
        <v>25</v>
      </c>
      <c r="F3271" s="47">
        <f t="shared" ca="1" si="6692"/>
        <v>2004</v>
      </c>
      <c r="G3271" s="47">
        <f t="shared" ref="G3271" ca="1" si="6705">VLOOKUP(INDIRECT(CHAR(39)&amp;$A3271&amp;CHAR(39)&amp;"!r2c"&amp;$C3271,0),variables,2,0)</f>
        <v>9782</v>
      </c>
      <c r="H3271" s="50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3">
      <c r="A3272" s="48" t="s">
        <v>1264</v>
      </c>
      <c r="B3272" s="47">
        <f t="shared" si="6595"/>
        <v>6</v>
      </c>
      <c r="C3272" s="47">
        <f t="shared" si="6598"/>
        <v>9</v>
      </c>
      <c r="E3272" s="47">
        <f t="shared" ref="E3272" si="6706">plan_id</f>
        <v>25</v>
      </c>
      <c r="F3272" s="47">
        <f t="shared" ca="1" si="6692"/>
        <v>2004</v>
      </c>
      <c r="G3272" s="47">
        <f t="shared" ref="G3272" ca="1" si="6707">VLOOKUP(INDIRECT(CHAR(39)&amp;$A3272&amp;CHAR(39)&amp;"!r2c"&amp;$C3272,0),variables,2,0)</f>
        <v>9788</v>
      </c>
      <c r="H3272" s="50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3">
      <c r="A3273" s="48" t="s">
        <v>1264</v>
      </c>
      <c r="B3273" s="47">
        <f t="shared" si="6595"/>
        <v>6</v>
      </c>
      <c r="C3273" s="47">
        <f t="shared" si="6598"/>
        <v>10</v>
      </c>
      <c r="E3273" s="47">
        <f t="shared" ref="E3273" si="6708">plan_id</f>
        <v>25</v>
      </c>
      <c r="F3273" s="47">
        <f t="shared" ca="1" si="6692"/>
        <v>2004</v>
      </c>
      <c r="G3273" s="47">
        <f t="shared" ref="G3273" ca="1" si="6709">VLOOKUP(INDIRECT(CHAR(39)&amp;$A3273&amp;CHAR(39)&amp;"!r2c"&amp;$C3273,0),variables,2,0)</f>
        <v>9812</v>
      </c>
      <c r="H3273" s="50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3">
      <c r="A3274" s="48" t="s">
        <v>1264</v>
      </c>
      <c r="B3274" s="47">
        <f t="shared" si="6595"/>
        <v>6</v>
      </c>
      <c r="C3274" s="47">
        <f t="shared" si="6598"/>
        <v>11</v>
      </c>
      <c r="E3274" s="47">
        <f t="shared" ref="E3274" si="6710">plan_id</f>
        <v>25</v>
      </c>
      <c r="F3274" s="47">
        <f t="shared" ca="1" si="6692"/>
        <v>2004</v>
      </c>
      <c r="G3274" s="47">
        <f t="shared" ref="G3274" ca="1" si="6711">VLOOKUP(INDIRECT(CHAR(39)&amp;$A3274&amp;CHAR(39)&amp;"!r2c"&amp;$C3274,0),variables,2,0)</f>
        <v>9815</v>
      </c>
      <c r="H3274" s="50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3">
      <c r="A3275" s="48" t="s">
        <v>1264</v>
      </c>
      <c r="B3275" s="47">
        <f t="shared" si="6595"/>
        <v>6</v>
      </c>
      <c r="C3275" s="47">
        <f t="shared" si="6598"/>
        <v>12</v>
      </c>
      <c r="E3275" s="47">
        <f t="shared" ref="E3275" si="6712">plan_id</f>
        <v>25</v>
      </c>
      <c r="F3275" s="47">
        <f t="shared" ca="1" si="6692"/>
        <v>2004</v>
      </c>
      <c r="G3275" s="47">
        <f t="shared" ref="G3275" ca="1" si="6713">VLOOKUP(INDIRECT(CHAR(39)&amp;$A3275&amp;CHAR(39)&amp;"!r2c"&amp;$C3275,0),variables,2,0)</f>
        <v>9821</v>
      </c>
      <c r="H3275" s="50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3">
      <c r="A3276" s="48" t="s">
        <v>1264</v>
      </c>
      <c r="B3276" s="47">
        <f t="shared" si="6595"/>
        <v>6</v>
      </c>
      <c r="C3276" s="47">
        <f t="shared" si="6598"/>
        <v>13</v>
      </c>
      <c r="E3276" s="47">
        <f t="shared" ref="E3276" si="6714">plan_id</f>
        <v>25</v>
      </c>
      <c r="F3276" s="47">
        <f t="shared" ca="1" si="6692"/>
        <v>2004</v>
      </c>
      <c r="G3276" s="47">
        <f t="shared" ref="G3276" ca="1" si="6715">VLOOKUP(INDIRECT(CHAR(39)&amp;$A3276&amp;CHAR(39)&amp;"!r2c"&amp;$C3276,0),variables,2,0)</f>
        <v>9824</v>
      </c>
      <c r="H3276" s="50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3">
      <c r="A3277" s="48" t="s">
        <v>1264</v>
      </c>
      <c r="B3277" s="47">
        <f t="shared" si="6595"/>
        <v>6</v>
      </c>
      <c r="C3277" s="47">
        <f t="shared" si="6598"/>
        <v>14</v>
      </c>
      <c r="E3277" s="47">
        <f t="shared" ref="E3277" si="6716">plan_id</f>
        <v>25</v>
      </c>
      <c r="F3277" s="47">
        <f t="shared" ca="1" si="6692"/>
        <v>2004</v>
      </c>
      <c r="G3277" s="47">
        <f t="shared" ref="G3277" ca="1" si="6717">VLOOKUP(INDIRECT(CHAR(39)&amp;$A3277&amp;CHAR(39)&amp;"!r2c"&amp;$C3277,0),variables,2,0)</f>
        <v>9830</v>
      </c>
      <c r="H3277" s="50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3">
      <c r="A3278" s="48" t="s">
        <v>1264</v>
      </c>
      <c r="B3278" s="47">
        <f t="shared" si="6595"/>
        <v>6</v>
      </c>
      <c r="C3278" s="47">
        <f t="shared" si="6598"/>
        <v>15</v>
      </c>
      <c r="E3278" s="47">
        <f t="shared" ref="E3278" si="6718">plan_id</f>
        <v>25</v>
      </c>
      <c r="F3278" s="47">
        <f t="shared" ca="1" si="6692"/>
        <v>2004</v>
      </c>
      <c r="G3278" s="47">
        <f t="shared" ref="G3278" ca="1" si="6719">VLOOKUP(INDIRECT(CHAR(39)&amp;$A3278&amp;CHAR(39)&amp;"!r2c"&amp;$C3278,0),variables,2,0)</f>
        <v>9833</v>
      </c>
      <c r="H3278" s="50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3">
      <c r="A3279" s="48" t="s">
        <v>1264</v>
      </c>
      <c r="B3279" s="47">
        <f t="shared" si="6595"/>
        <v>6</v>
      </c>
      <c r="C3279" s="47">
        <f t="shared" si="6598"/>
        <v>16</v>
      </c>
      <c r="E3279" s="47">
        <f t="shared" ref="E3279" si="6720">plan_id</f>
        <v>25</v>
      </c>
      <c r="F3279" s="47">
        <f t="shared" ca="1" si="6692"/>
        <v>2004</v>
      </c>
      <c r="G3279" s="47">
        <f t="shared" ref="G3279" ca="1" si="6721">VLOOKUP(INDIRECT(CHAR(39)&amp;$A3279&amp;CHAR(39)&amp;"!r2c"&amp;$C3279,0),variables,2,0)</f>
        <v>9845</v>
      </c>
      <c r="H3279" s="50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3">
      <c r="A3280" s="48" t="s">
        <v>1264</v>
      </c>
      <c r="B3280" s="47">
        <f t="shared" si="6595"/>
        <v>6</v>
      </c>
      <c r="C3280" s="47">
        <f t="shared" si="6598"/>
        <v>17</v>
      </c>
      <c r="E3280" s="47">
        <f t="shared" ref="E3280" si="6722">plan_id</f>
        <v>25</v>
      </c>
      <c r="F3280" s="47">
        <f t="shared" ca="1" si="6692"/>
        <v>2004</v>
      </c>
      <c r="G3280" s="47">
        <f t="shared" ref="G3280" ca="1" si="6723">VLOOKUP(INDIRECT(CHAR(39)&amp;$A3280&amp;CHAR(39)&amp;"!r2c"&amp;$C3280,0),variables,2,0)</f>
        <v>9872</v>
      </c>
      <c r="H3280" s="50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3">
      <c r="A3281" s="48" t="s">
        <v>1264</v>
      </c>
      <c r="B3281" s="47">
        <f t="shared" si="6595"/>
        <v>6</v>
      </c>
      <c r="C3281" s="47">
        <f t="shared" si="6598"/>
        <v>18</v>
      </c>
      <c r="E3281" s="47">
        <f t="shared" ref="E3281" si="6724">plan_id</f>
        <v>25</v>
      </c>
      <c r="F3281" s="47">
        <f t="shared" ca="1" si="6692"/>
        <v>2004</v>
      </c>
      <c r="G3281" s="47">
        <f t="shared" ref="G3281" ca="1" si="6725">VLOOKUP(INDIRECT(CHAR(39)&amp;$A3281&amp;CHAR(39)&amp;"!r2c"&amp;$C3281,0),variables,2,0)</f>
        <v>9887</v>
      </c>
      <c r="H3281" s="50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3">
      <c r="A3282" s="48" t="s">
        <v>1264</v>
      </c>
      <c r="B3282" s="47">
        <f t="shared" ref="B3282:B3345" si="6726">B3194+1</f>
        <v>6</v>
      </c>
      <c r="C3282" s="47">
        <f t="shared" si="6598"/>
        <v>19</v>
      </c>
      <c r="E3282" s="47">
        <f t="shared" ref="E3282" si="6727">plan_id</f>
        <v>25</v>
      </c>
      <c r="F3282" s="47">
        <f t="shared" ca="1" si="6692"/>
        <v>2004</v>
      </c>
      <c r="G3282" s="47">
        <f t="shared" ref="G3282" ca="1" si="6728">VLOOKUP(INDIRECT(CHAR(39)&amp;$A3282&amp;CHAR(39)&amp;"!r2c"&amp;$C3282,0),variables,2,0)</f>
        <v>9914</v>
      </c>
      <c r="H3282" s="50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3">
      <c r="A3283" s="48" t="s">
        <v>1264</v>
      </c>
      <c r="B3283" s="47">
        <f t="shared" si="6726"/>
        <v>6</v>
      </c>
      <c r="C3283" s="47">
        <f t="shared" ref="C3283:C3346" si="6729">C3195</f>
        <v>20</v>
      </c>
      <c r="E3283" s="47">
        <f t="shared" ref="E3283" si="6730">plan_id</f>
        <v>25</v>
      </c>
      <c r="F3283" s="47">
        <f t="shared" ca="1" si="6692"/>
        <v>2004</v>
      </c>
      <c r="G3283" s="47">
        <f t="shared" ref="G3283" ca="1" si="6731">VLOOKUP(INDIRECT(CHAR(39)&amp;$A3283&amp;CHAR(39)&amp;"!r2c"&amp;$C3283,0),variables,2,0)</f>
        <v>9917</v>
      </c>
      <c r="H3283" s="50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3">
      <c r="A3284" s="48" t="s">
        <v>1264</v>
      </c>
      <c r="B3284" s="47">
        <f t="shared" si="6726"/>
        <v>6</v>
      </c>
      <c r="C3284" s="47">
        <f t="shared" si="6729"/>
        <v>21</v>
      </c>
      <c r="E3284" s="47">
        <f t="shared" ref="E3284" si="6732">plan_id</f>
        <v>25</v>
      </c>
      <c r="F3284" s="47">
        <f t="shared" ca="1" si="6692"/>
        <v>2004</v>
      </c>
      <c r="G3284" s="47">
        <f t="shared" ref="G3284" ca="1" si="6733">VLOOKUP(INDIRECT(CHAR(39)&amp;$A3284&amp;CHAR(39)&amp;"!r2c"&amp;$C3284,0),variables,2,0)</f>
        <v>9920</v>
      </c>
      <c r="H3284" s="50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3">
      <c r="A3285" s="48" t="s">
        <v>1264</v>
      </c>
      <c r="B3285" s="47">
        <f t="shared" si="6726"/>
        <v>6</v>
      </c>
      <c r="C3285" s="47">
        <f t="shared" si="6729"/>
        <v>22</v>
      </c>
      <c r="E3285" s="47">
        <f t="shared" ref="E3285" si="6734">plan_id</f>
        <v>25</v>
      </c>
      <c r="F3285" s="47">
        <f t="shared" ca="1" si="6692"/>
        <v>2004</v>
      </c>
      <c r="G3285" s="47">
        <f t="shared" ref="G3285" ca="1" si="6735">VLOOKUP(INDIRECT(CHAR(39)&amp;$A3285&amp;CHAR(39)&amp;"!r2c"&amp;$C3285,0),variables,2,0)</f>
        <v>9648</v>
      </c>
      <c r="H3285" s="50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3">
      <c r="A3286" s="48" t="s">
        <v>1264</v>
      </c>
      <c r="B3286" s="47">
        <f t="shared" si="6726"/>
        <v>6</v>
      </c>
      <c r="C3286" s="47">
        <f t="shared" si="6729"/>
        <v>23</v>
      </c>
      <c r="E3286" s="47">
        <f t="shared" ref="E3286" si="6736">plan_id</f>
        <v>25</v>
      </c>
      <c r="F3286" s="47">
        <f t="shared" ca="1" si="6692"/>
        <v>2004</v>
      </c>
      <c r="G3286" s="47">
        <f t="shared" ref="G3286" ca="1" si="6737">VLOOKUP(INDIRECT(CHAR(39)&amp;$A3286&amp;CHAR(39)&amp;"!r2c"&amp;$C3286,0),variables,2,0)</f>
        <v>9713</v>
      </c>
      <c r="H3286" s="50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3">
      <c r="A3287" s="48" t="s">
        <v>1264</v>
      </c>
      <c r="B3287" s="47">
        <f t="shared" si="6726"/>
        <v>6</v>
      </c>
      <c r="C3287" s="47">
        <f t="shared" si="6729"/>
        <v>24</v>
      </c>
      <c r="E3287" s="47">
        <f t="shared" ref="E3287" si="6738">plan_id</f>
        <v>25</v>
      </c>
      <c r="F3287" s="47">
        <f t="shared" ca="1" si="6692"/>
        <v>2004</v>
      </c>
      <c r="G3287" s="47">
        <f t="shared" ref="G3287" ca="1" si="6739">VLOOKUP(INDIRECT(CHAR(39)&amp;$A3287&amp;CHAR(39)&amp;"!r2c"&amp;$C3287,0),variables,2,0)</f>
        <v>9719</v>
      </c>
      <c r="H3287" s="50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3">
      <c r="A3288" s="48" t="s">
        <v>1264</v>
      </c>
      <c r="B3288" s="47">
        <f t="shared" si="6726"/>
        <v>6</v>
      </c>
      <c r="C3288" s="47">
        <f t="shared" si="6729"/>
        <v>25</v>
      </c>
      <c r="E3288" s="47">
        <f t="shared" ref="E3288" si="6740">plan_id</f>
        <v>25</v>
      </c>
      <c r="F3288" s="47">
        <f t="shared" ca="1" si="6692"/>
        <v>2004</v>
      </c>
      <c r="G3288" s="47">
        <f t="shared" ref="G3288" ca="1" si="6741">VLOOKUP(INDIRECT(CHAR(39)&amp;$A3288&amp;CHAR(39)&amp;"!r2c"&amp;$C3288,0),variables,2,0)</f>
        <v>9725</v>
      </c>
      <c r="H3288" s="50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3">
      <c r="A3289" s="48" t="s">
        <v>1264</v>
      </c>
      <c r="B3289" s="47">
        <f t="shared" si="6726"/>
        <v>6</v>
      </c>
      <c r="C3289" s="47">
        <f t="shared" si="6729"/>
        <v>26</v>
      </c>
      <c r="E3289" s="47">
        <f t="shared" ref="E3289" si="6742">plan_id</f>
        <v>25</v>
      </c>
      <c r="F3289" s="47">
        <f t="shared" ca="1" si="6692"/>
        <v>2004</v>
      </c>
      <c r="G3289" s="47">
        <f t="shared" ref="G3289" ca="1" si="6743">VLOOKUP(INDIRECT(CHAR(39)&amp;$A3289&amp;CHAR(39)&amp;"!r2c"&amp;$C3289,0),variables,2,0)</f>
        <v>9743</v>
      </c>
      <c r="H3289" s="50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3">
      <c r="A3290" s="48" t="s">
        <v>1264</v>
      </c>
      <c r="B3290" s="47">
        <f t="shared" si="6726"/>
        <v>6</v>
      </c>
      <c r="C3290" s="47">
        <f t="shared" si="6729"/>
        <v>27</v>
      </c>
      <c r="E3290" s="47">
        <f t="shared" ref="E3290" si="6744">plan_id</f>
        <v>25</v>
      </c>
      <c r="F3290" s="47">
        <f t="shared" ca="1" si="6692"/>
        <v>2004</v>
      </c>
      <c r="G3290" s="47">
        <f t="shared" ref="G3290" ca="1" si="6745">VLOOKUP(INDIRECT(CHAR(39)&amp;$A3290&amp;CHAR(39)&amp;"!r2c"&amp;$C3290,0),variables,2,0)</f>
        <v>9746</v>
      </c>
      <c r="H3290" s="50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3">
      <c r="A3291" s="48" t="s">
        <v>1264</v>
      </c>
      <c r="B3291" s="47">
        <f t="shared" si="6726"/>
        <v>6</v>
      </c>
      <c r="C3291" s="47">
        <f t="shared" si="6729"/>
        <v>28</v>
      </c>
      <c r="E3291" s="47">
        <f t="shared" ref="E3291" si="6746">plan_id</f>
        <v>25</v>
      </c>
      <c r="F3291" s="47">
        <f t="shared" ca="1" si="6692"/>
        <v>2004</v>
      </c>
      <c r="G3291" s="47">
        <f t="shared" ref="G3291" ca="1" si="6747">VLOOKUP(INDIRECT(CHAR(39)&amp;$A3291&amp;CHAR(39)&amp;"!r2c"&amp;$C3291,0),variables,2,0)</f>
        <v>9761</v>
      </c>
      <c r="H3291" s="50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3">
      <c r="A3292" s="48" t="s">
        <v>1264</v>
      </c>
      <c r="B3292" s="47">
        <f t="shared" si="6726"/>
        <v>6</v>
      </c>
      <c r="C3292" s="47">
        <f t="shared" si="6729"/>
        <v>29</v>
      </c>
      <c r="E3292" s="47">
        <f t="shared" ref="E3292" si="6748">plan_id</f>
        <v>25</v>
      </c>
      <c r="F3292" s="47">
        <f t="shared" ca="1" si="6692"/>
        <v>2004</v>
      </c>
      <c r="G3292" s="47">
        <f t="shared" ref="G3292" ca="1" si="6749">VLOOKUP(INDIRECT(CHAR(39)&amp;$A3292&amp;CHAR(39)&amp;"!r2c"&amp;$C3292,0),variables,2,0)</f>
        <v>9764</v>
      </c>
      <c r="H3292" s="50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3">
      <c r="A3293" s="48" t="s">
        <v>1264</v>
      </c>
      <c r="B3293" s="47">
        <f t="shared" si="6726"/>
        <v>6</v>
      </c>
      <c r="C3293" s="47">
        <f t="shared" si="6729"/>
        <v>30</v>
      </c>
      <c r="E3293" s="47">
        <f t="shared" ref="E3293" si="6750">plan_id</f>
        <v>25</v>
      </c>
      <c r="F3293" s="47">
        <f t="shared" ca="1" si="6692"/>
        <v>2004</v>
      </c>
      <c r="G3293" s="47">
        <f t="shared" ref="G3293" ca="1" si="6751">VLOOKUP(INDIRECT(CHAR(39)&amp;$A3293&amp;CHAR(39)&amp;"!r2c"&amp;$C3293,0),variables,2,0)</f>
        <v>9767</v>
      </c>
      <c r="H3293" s="50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3">
      <c r="A3294" s="48" t="s">
        <v>1264</v>
      </c>
      <c r="B3294" s="47">
        <f t="shared" si="6726"/>
        <v>6</v>
      </c>
      <c r="C3294" s="47">
        <f t="shared" si="6729"/>
        <v>31</v>
      </c>
      <c r="E3294" s="47">
        <f t="shared" ref="E3294" si="6752">plan_id</f>
        <v>25</v>
      </c>
      <c r="F3294" s="47">
        <f t="shared" ca="1" si="6692"/>
        <v>2004</v>
      </c>
      <c r="G3294" s="47">
        <f t="shared" ref="G3294" ca="1" si="6753">VLOOKUP(INDIRECT(CHAR(39)&amp;$A3294&amp;CHAR(39)&amp;"!r2c"&amp;$C3294,0),variables,2,0)</f>
        <v>9770</v>
      </c>
      <c r="H3294" s="50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3">
      <c r="A3295" s="48" t="s">
        <v>1264</v>
      </c>
      <c r="B3295" s="47">
        <f t="shared" si="6726"/>
        <v>6</v>
      </c>
      <c r="C3295" s="47">
        <f t="shared" si="6729"/>
        <v>32</v>
      </c>
      <c r="E3295" s="47">
        <f t="shared" ref="E3295" si="6754">plan_id</f>
        <v>25</v>
      </c>
      <c r="F3295" s="47">
        <f t="shared" ca="1" si="6692"/>
        <v>2004</v>
      </c>
      <c r="G3295" s="47">
        <f t="shared" ref="G3295" ca="1" si="6755">VLOOKUP(INDIRECT(CHAR(39)&amp;$A3295&amp;CHAR(39)&amp;"!r2c"&amp;$C3295,0),variables,2,0)</f>
        <v>9773</v>
      </c>
      <c r="H3295" s="50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3">
      <c r="A3296" s="48" t="s">
        <v>1264</v>
      </c>
      <c r="B3296" s="47">
        <f t="shared" si="6726"/>
        <v>6</v>
      </c>
      <c r="C3296" s="47">
        <f t="shared" si="6729"/>
        <v>33</v>
      </c>
      <c r="E3296" s="47">
        <f t="shared" ref="E3296" si="6756">plan_id</f>
        <v>25</v>
      </c>
      <c r="F3296" s="47">
        <f t="shared" ca="1" si="6692"/>
        <v>2004</v>
      </c>
      <c r="G3296" s="47">
        <f t="shared" ref="G3296" ca="1" si="6757">VLOOKUP(INDIRECT(CHAR(39)&amp;$A3296&amp;CHAR(39)&amp;"!r2c"&amp;$C3296,0),variables,2,0)</f>
        <v>9776</v>
      </c>
      <c r="H3296" s="50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3">
      <c r="A3297" s="48" t="s">
        <v>1264</v>
      </c>
      <c r="B3297" s="47">
        <f t="shared" si="6726"/>
        <v>6</v>
      </c>
      <c r="C3297" s="47">
        <f t="shared" si="6729"/>
        <v>34</v>
      </c>
      <c r="E3297" s="47">
        <f t="shared" ref="E3297" si="6758">plan_id</f>
        <v>25</v>
      </c>
      <c r="F3297" s="47">
        <f t="shared" ca="1" si="6692"/>
        <v>2004</v>
      </c>
      <c r="G3297" s="47">
        <f t="shared" ref="G3297" ca="1" si="6759">VLOOKUP(INDIRECT(CHAR(39)&amp;$A3297&amp;CHAR(39)&amp;"!r2c"&amp;$C3297,0),variables,2,0)</f>
        <v>9779</v>
      </c>
      <c r="H3297" s="50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3">
      <c r="A3298" s="48" t="s">
        <v>1264</v>
      </c>
      <c r="B3298" s="47">
        <f t="shared" si="6726"/>
        <v>6</v>
      </c>
      <c r="C3298" s="47">
        <f t="shared" si="6729"/>
        <v>35</v>
      </c>
      <c r="E3298" s="47">
        <f t="shared" ref="E3298" si="6760">plan_id</f>
        <v>25</v>
      </c>
      <c r="F3298" s="47">
        <f t="shared" ca="1" si="6692"/>
        <v>2004</v>
      </c>
      <c r="G3298" s="47">
        <f t="shared" ref="G3298" ca="1" si="6761">VLOOKUP(INDIRECT(CHAR(39)&amp;$A3298&amp;CHAR(39)&amp;"!r2c"&amp;$C3298,0),variables,2,0)</f>
        <v>9785</v>
      </c>
      <c r="H3298" s="50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3">
      <c r="A3299" s="48" t="s">
        <v>1264</v>
      </c>
      <c r="B3299" s="47">
        <f t="shared" si="6726"/>
        <v>6</v>
      </c>
      <c r="C3299" s="47">
        <f t="shared" si="6729"/>
        <v>36</v>
      </c>
      <c r="E3299" s="47">
        <f t="shared" ref="E3299" si="6762">plan_id</f>
        <v>25</v>
      </c>
      <c r="F3299" s="47">
        <f t="shared" ca="1" si="6692"/>
        <v>2004</v>
      </c>
      <c r="G3299" s="47">
        <f t="shared" ref="G3299" ca="1" si="6763">VLOOKUP(INDIRECT(CHAR(39)&amp;$A3299&amp;CHAR(39)&amp;"!r2c"&amp;$C3299,0),variables,2,0)</f>
        <v>9794</v>
      </c>
      <c r="H3299" s="50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3">
      <c r="A3300" s="48" t="s">
        <v>1264</v>
      </c>
      <c r="B3300" s="47">
        <f t="shared" si="6726"/>
        <v>6</v>
      </c>
      <c r="C3300" s="47">
        <f t="shared" si="6729"/>
        <v>37</v>
      </c>
      <c r="E3300" s="47">
        <f t="shared" ref="E3300" si="6764">plan_id</f>
        <v>25</v>
      </c>
      <c r="F3300" s="47">
        <f t="shared" ca="1" si="6692"/>
        <v>2004</v>
      </c>
      <c r="G3300" s="47">
        <f t="shared" ref="G3300" ca="1" si="6765">VLOOKUP(INDIRECT(CHAR(39)&amp;$A3300&amp;CHAR(39)&amp;"!r2c"&amp;$C3300,0),variables,2,0)</f>
        <v>9797</v>
      </c>
      <c r="H3300" s="50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3">
      <c r="A3301" s="48" t="s">
        <v>1264</v>
      </c>
      <c r="B3301" s="47">
        <f t="shared" si="6726"/>
        <v>6</v>
      </c>
      <c r="C3301" s="47">
        <f t="shared" si="6729"/>
        <v>38</v>
      </c>
      <c r="E3301" s="47">
        <f t="shared" ref="E3301" si="6766">plan_id</f>
        <v>25</v>
      </c>
      <c r="F3301" s="47">
        <f t="shared" ca="1" si="6692"/>
        <v>2004</v>
      </c>
      <c r="G3301" s="47">
        <f t="shared" ref="G3301" ca="1" si="6767">VLOOKUP(INDIRECT(CHAR(39)&amp;$A3301&amp;CHAR(39)&amp;"!r2c"&amp;$C3301,0),variables,2,0)</f>
        <v>9806</v>
      </c>
      <c r="H3301" s="50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3">
      <c r="A3302" s="48" t="s">
        <v>1264</v>
      </c>
      <c r="B3302" s="47">
        <f t="shared" si="6726"/>
        <v>6</v>
      </c>
      <c r="C3302" s="47">
        <f t="shared" si="6729"/>
        <v>39</v>
      </c>
      <c r="E3302" s="47">
        <f t="shared" ref="E3302" si="6768">plan_id</f>
        <v>25</v>
      </c>
      <c r="F3302" s="47">
        <f t="shared" ca="1" si="6692"/>
        <v>2004</v>
      </c>
      <c r="G3302" s="47">
        <f t="shared" ref="G3302" ca="1" si="6769">VLOOKUP(INDIRECT(CHAR(39)&amp;$A3302&amp;CHAR(39)&amp;"!r2c"&amp;$C3302,0),variables,2,0)</f>
        <v>9809</v>
      </c>
      <c r="H3302" s="50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3">
      <c r="A3303" s="48" t="s">
        <v>1264</v>
      </c>
      <c r="B3303" s="47">
        <f t="shared" si="6726"/>
        <v>6</v>
      </c>
      <c r="C3303" s="47">
        <f t="shared" si="6729"/>
        <v>40</v>
      </c>
      <c r="E3303" s="47">
        <f t="shared" ref="E3303" si="6770">plan_id</f>
        <v>25</v>
      </c>
      <c r="F3303" s="47">
        <f t="shared" ca="1" si="6692"/>
        <v>2004</v>
      </c>
      <c r="G3303" s="47">
        <f t="shared" ref="G3303" ca="1" si="6771">VLOOKUP(INDIRECT(CHAR(39)&amp;$A3303&amp;CHAR(39)&amp;"!r2c"&amp;$C3303,0),variables,2,0)</f>
        <v>9818</v>
      </c>
      <c r="H3303" s="50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3">
      <c r="A3304" s="48" t="s">
        <v>1264</v>
      </c>
      <c r="B3304" s="47">
        <f t="shared" si="6726"/>
        <v>6</v>
      </c>
      <c r="C3304" s="47">
        <f t="shared" si="6729"/>
        <v>41</v>
      </c>
      <c r="E3304" s="47">
        <f t="shared" ref="E3304" si="6772">plan_id</f>
        <v>25</v>
      </c>
      <c r="F3304" s="47">
        <f t="shared" ca="1" si="6692"/>
        <v>2004</v>
      </c>
      <c r="G3304" s="47">
        <f t="shared" ref="G3304" ca="1" si="6773">VLOOKUP(INDIRECT(CHAR(39)&amp;$A3304&amp;CHAR(39)&amp;"!r2c"&amp;$C3304,0),variables,2,0)</f>
        <v>9839</v>
      </c>
      <c r="H3304" s="50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3">
      <c r="A3305" s="48" t="s">
        <v>1264</v>
      </c>
      <c r="B3305" s="47">
        <f t="shared" si="6726"/>
        <v>6</v>
      </c>
      <c r="C3305" s="47">
        <f t="shared" si="6729"/>
        <v>42</v>
      </c>
      <c r="E3305" s="47">
        <f t="shared" ref="E3305" si="6774">plan_id</f>
        <v>25</v>
      </c>
      <c r="F3305" s="47">
        <f t="shared" ca="1" si="6692"/>
        <v>2004</v>
      </c>
      <c r="G3305" s="47">
        <f t="shared" ref="G3305" ca="1" si="6775">VLOOKUP(INDIRECT(CHAR(39)&amp;$A3305&amp;CHAR(39)&amp;"!r2c"&amp;$C3305,0),variables,2,0)</f>
        <v>9860</v>
      </c>
      <c r="H3305" s="50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3">
      <c r="A3306" s="48" t="s">
        <v>1264</v>
      </c>
      <c r="B3306" s="47">
        <f t="shared" si="6726"/>
        <v>6</v>
      </c>
      <c r="C3306" s="47">
        <f t="shared" si="6729"/>
        <v>43</v>
      </c>
      <c r="E3306" s="47">
        <f t="shared" ref="E3306" si="6776">plan_id</f>
        <v>25</v>
      </c>
      <c r="F3306" s="47">
        <f t="shared" ca="1" si="6692"/>
        <v>2004</v>
      </c>
      <c r="G3306" s="47">
        <f t="shared" ref="G3306" ca="1" si="6777">VLOOKUP(INDIRECT(CHAR(39)&amp;$A3306&amp;CHAR(39)&amp;"!r2c"&amp;$C3306,0),variables,2,0)</f>
        <v>9863</v>
      </c>
      <c r="H3306" s="50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3">
      <c r="A3307" s="48" t="s">
        <v>1264</v>
      </c>
      <c r="B3307" s="47">
        <f t="shared" si="6726"/>
        <v>6</v>
      </c>
      <c r="C3307" s="47">
        <f t="shared" si="6729"/>
        <v>44</v>
      </c>
      <c r="E3307" s="47">
        <f t="shared" ref="E3307" si="6778">plan_id</f>
        <v>25</v>
      </c>
      <c r="F3307" s="47">
        <f t="shared" ca="1" si="6692"/>
        <v>2004</v>
      </c>
      <c r="G3307" s="47">
        <f t="shared" ref="G3307" ca="1" si="6779">VLOOKUP(INDIRECT(CHAR(39)&amp;$A3307&amp;CHAR(39)&amp;"!r2c"&amp;$C3307,0),variables,2,0)</f>
        <v>9878</v>
      </c>
      <c r="H3307" s="50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3">
      <c r="A3308" s="48" t="s">
        <v>1264</v>
      </c>
      <c r="B3308" s="47">
        <f t="shared" si="6726"/>
        <v>6</v>
      </c>
      <c r="C3308" s="47">
        <f t="shared" si="6729"/>
        <v>45</v>
      </c>
      <c r="E3308" s="47">
        <f t="shared" ref="E3308" si="6780">plan_id</f>
        <v>25</v>
      </c>
      <c r="F3308" s="47">
        <f t="shared" ca="1" si="6692"/>
        <v>2004</v>
      </c>
      <c r="G3308" s="47">
        <f t="shared" ref="G3308" ca="1" si="6781">VLOOKUP(INDIRECT(CHAR(39)&amp;$A3308&amp;CHAR(39)&amp;"!r2c"&amp;$C3308,0),variables,2,0)</f>
        <v>9923</v>
      </c>
      <c r="H3308" s="50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3">
      <c r="A3309" s="48" t="s">
        <v>1264</v>
      </c>
      <c r="B3309" s="47">
        <f t="shared" si="6726"/>
        <v>6</v>
      </c>
      <c r="C3309" s="47">
        <f t="shared" si="6729"/>
        <v>46</v>
      </c>
      <c r="E3309" s="47">
        <f t="shared" ref="E3309" si="6782">plan_id</f>
        <v>25</v>
      </c>
      <c r="F3309" s="47">
        <f t="shared" ca="1" si="6692"/>
        <v>2004</v>
      </c>
      <c r="G3309" s="47">
        <f t="shared" ref="G3309" ca="1" si="6783">VLOOKUP(INDIRECT(CHAR(39)&amp;$A3309&amp;CHAR(39)&amp;"!r2c"&amp;$C3309,0),variables,2,0)</f>
        <v>9932</v>
      </c>
      <c r="H3309" s="50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3">
      <c r="A3310" s="48" t="s">
        <v>1264</v>
      </c>
      <c r="B3310" s="47">
        <f t="shared" si="6726"/>
        <v>6</v>
      </c>
      <c r="C3310" s="47">
        <f t="shared" si="6729"/>
        <v>47</v>
      </c>
      <c r="E3310" s="47">
        <f t="shared" ref="E3310" si="6784">plan_id</f>
        <v>25</v>
      </c>
      <c r="F3310" s="47">
        <f t="shared" ca="1" si="6692"/>
        <v>2004</v>
      </c>
      <c r="G3310" s="47">
        <f t="shared" ref="G3310" ca="1" si="6785">VLOOKUP(INDIRECT(CHAR(39)&amp;$A3310&amp;CHAR(39)&amp;"!r2c"&amp;$C3310,0),variables,2,0)</f>
        <v>9935</v>
      </c>
      <c r="H3310" s="50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3">
      <c r="A3311" s="48" t="s">
        <v>1264</v>
      </c>
      <c r="B3311" s="47">
        <f t="shared" si="6726"/>
        <v>6</v>
      </c>
      <c r="C3311" s="47">
        <f t="shared" si="6729"/>
        <v>48</v>
      </c>
      <c r="E3311" s="47">
        <f t="shared" ref="E3311" si="6786">plan_id</f>
        <v>25</v>
      </c>
      <c r="F3311" s="47">
        <f t="shared" ca="1" si="6692"/>
        <v>2004</v>
      </c>
      <c r="G3311" s="47">
        <f t="shared" ref="G3311" ca="1" si="6787">VLOOKUP(INDIRECT(CHAR(39)&amp;$A3311&amp;CHAR(39)&amp;"!r2c"&amp;$C3311,0),variables,2,0)</f>
        <v>9651</v>
      </c>
      <c r="H3311" s="50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3">
      <c r="A3312" s="48" t="s">
        <v>1264</v>
      </c>
      <c r="B3312" s="47">
        <f t="shared" si="6726"/>
        <v>6</v>
      </c>
      <c r="C3312" s="47">
        <f t="shared" si="6729"/>
        <v>49</v>
      </c>
      <c r="E3312" s="47">
        <f t="shared" ref="E3312" si="6788">plan_id</f>
        <v>25</v>
      </c>
      <c r="F3312" s="47">
        <f t="shared" ca="1" si="6692"/>
        <v>2004</v>
      </c>
      <c r="G3312" s="47">
        <f t="shared" ref="G3312" ca="1" si="6789">VLOOKUP(INDIRECT(CHAR(39)&amp;$A3312&amp;CHAR(39)&amp;"!r2c"&amp;$C3312,0),variables,2,0)</f>
        <v>9722</v>
      </c>
      <c r="H3312" s="50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3">
      <c r="A3313" s="48" t="s">
        <v>1264</v>
      </c>
      <c r="B3313" s="47">
        <f t="shared" si="6726"/>
        <v>6</v>
      </c>
      <c r="C3313" s="47">
        <f t="shared" si="6729"/>
        <v>50</v>
      </c>
      <c r="E3313" s="47">
        <f t="shared" ref="E3313" si="6790">plan_id</f>
        <v>25</v>
      </c>
      <c r="F3313" s="47">
        <f t="shared" ca="1" si="6692"/>
        <v>2004</v>
      </c>
      <c r="G3313" s="47">
        <f t="shared" ref="G3313" ca="1" si="6791">VLOOKUP(INDIRECT(CHAR(39)&amp;$A3313&amp;CHAR(39)&amp;"!r2c"&amp;$C3313,0),variables,2,0)</f>
        <v>9848</v>
      </c>
      <c r="H3313" s="50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3">
      <c r="A3314" s="48" t="s">
        <v>1264</v>
      </c>
      <c r="B3314" s="47">
        <f t="shared" si="6726"/>
        <v>6</v>
      </c>
      <c r="C3314" s="47">
        <f t="shared" si="6729"/>
        <v>51</v>
      </c>
      <c r="E3314" s="47">
        <f t="shared" ref="E3314" si="6792">plan_id</f>
        <v>25</v>
      </c>
      <c r="F3314" s="47">
        <f t="shared" ca="1" si="6692"/>
        <v>2004</v>
      </c>
      <c r="G3314" s="47">
        <f t="shared" ref="G3314" ca="1" si="6793">VLOOKUP(INDIRECT(CHAR(39)&amp;$A3314&amp;CHAR(39)&amp;"!r2c"&amp;$C3314,0),variables,2,0)</f>
        <v>9866</v>
      </c>
      <c r="H3314" s="50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3">
      <c r="A3315" s="48" t="s">
        <v>1264</v>
      </c>
      <c r="B3315" s="47">
        <f t="shared" si="6726"/>
        <v>6</v>
      </c>
      <c r="C3315" s="47">
        <f t="shared" si="6729"/>
        <v>52</v>
      </c>
      <c r="E3315" s="47">
        <f t="shared" ref="E3315" si="6794">plan_id</f>
        <v>25</v>
      </c>
      <c r="F3315" s="47">
        <f t="shared" ca="1" si="6692"/>
        <v>2004</v>
      </c>
      <c r="G3315" s="47">
        <f t="shared" ref="G3315" ca="1" si="6795">VLOOKUP(INDIRECT(CHAR(39)&amp;$A3315&amp;CHAR(39)&amp;"!r2c"&amp;$C3315,0),variables,2,0)</f>
        <v>9899</v>
      </c>
      <c r="H3315" s="50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3">
      <c r="A3316" s="48" t="s">
        <v>1264</v>
      </c>
      <c r="B3316" s="47">
        <f t="shared" si="6726"/>
        <v>6</v>
      </c>
      <c r="C3316" s="47">
        <f t="shared" si="6729"/>
        <v>53</v>
      </c>
      <c r="E3316" s="47">
        <f t="shared" ref="E3316" si="6796">plan_id</f>
        <v>25</v>
      </c>
      <c r="F3316" s="47">
        <f t="shared" ca="1" si="6692"/>
        <v>2004</v>
      </c>
      <c r="G3316" s="47">
        <f t="shared" ref="G3316" ca="1" si="6797">VLOOKUP(INDIRECT(CHAR(39)&amp;$A3316&amp;CHAR(39)&amp;"!r2c"&amp;$C3316,0),variables,2,0)</f>
        <v>9905</v>
      </c>
      <c r="H3316" s="50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3">
      <c r="A3317" s="48" t="s">
        <v>1264</v>
      </c>
      <c r="B3317" s="47">
        <f t="shared" si="6726"/>
        <v>6</v>
      </c>
      <c r="C3317" s="47">
        <f t="shared" si="6729"/>
        <v>54</v>
      </c>
      <c r="E3317" s="47">
        <f t="shared" ref="E3317" si="6798">plan_id</f>
        <v>25</v>
      </c>
      <c r="F3317" s="47">
        <f t="shared" ca="1" si="6692"/>
        <v>2004</v>
      </c>
      <c r="G3317" s="47">
        <f t="shared" ref="G3317" ca="1" si="6799">VLOOKUP(INDIRECT(CHAR(39)&amp;$A3317&amp;CHAR(39)&amp;"!r2c"&amp;$C3317,0),variables,2,0)</f>
        <v>9929</v>
      </c>
      <c r="H3317" s="50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3">
      <c r="A3318" s="48" t="s">
        <v>1264</v>
      </c>
      <c r="B3318" s="47">
        <f t="shared" si="6726"/>
        <v>6</v>
      </c>
      <c r="C3318" s="47">
        <f t="shared" si="6729"/>
        <v>55</v>
      </c>
      <c r="E3318" s="47">
        <f t="shared" ref="E3318" si="6800">plan_id</f>
        <v>25</v>
      </c>
      <c r="F3318" s="47">
        <f t="shared" ca="1" si="6692"/>
        <v>2004</v>
      </c>
      <c r="G3318" s="47">
        <f t="shared" ref="G3318" ca="1" si="6801">VLOOKUP(INDIRECT(CHAR(39)&amp;$A3318&amp;CHAR(39)&amp;"!r2c"&amp;$C3318,0),variables,2,0)</f>
        <v>9654</v>
      </c>
      <c r="H3318" s="50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3">
      <c r="A3319" s="48" t="s">
        <v>1264</v>
      </c>
      <c r="B3319" s="47">
        <f t="shared" si="6726"/>
        <v>6</v>
      </c>
      <c r="C3319" s="47">
        <f t="shared" si="6729"/>
        <v>56</v>
      </c>
      <c r="E3319" s="47">
        <f t="shared" ref="E3319" si="6802">plan_id</f>
        <v>25</v>
      </c>
      <c r="F3319" s="47">
        <f t="shared" ca="1" si="6692"/>
        <v>2004</v>
      </c>
      <c r="G3319" s="47">
        <f t="shared" ref="G3319" ca="1" si="6803">VLOOKUP(INDIRECT(CHAR(39)&amp;$A3319&amp;CHAR(39)&amp;"!r2c"&amp;$C3319,0),variables,2,0)</f>
        <v>9707</v>
      </c>
      <c r="H3319" s="50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3">
      <c r="A3320" s="48" t="s">
        <v>1264</v>
      </c>
      <c r="B3320" s="47">
        <f t="shared" si="6726"/>
        <v>6</v>
      </c>
      <c r="C3320" s="47">
        <f t="shared" si="6729"/>
        <v>57</v>
      </c>
      <c r="E3320" s="47">
        <f t="shared" ref="E3320" si="6804">plan_id</f>
        <v>25</v>
      </c>
      <c r="F3320" s="47">
        <f t="shared" ca="1" si="6692"/>
        <v>2004</v>
      </c>
      <c r="G3320" s="47">
        <f t="shared" ref="G3320" ca="1" si="6805">VLOOKUP(INDIRECT(CHAR(39)&amp;$A3320&amp;CHAR(39)&amp;"!r2c"&amp;$C3320,0),variables,2,0)</f>
        <v>9669</v>
      </c>
      <c r="H3320" s="50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3">
      <c r="A3321" s="48" t="s">
        <v>1264</v>
      </c>
      <c r="B3321" s="47">
        <f t="shared" si="6726"/>
        <v>6</v>
      </c>
      <c r="C3321" s="47">
        <f t="shared" si="6729"/>
        <v>58</v>
      </c>
      <c r="E3321" s="47">
        <f t="shared" ref="E3321" si="6806">plan_id</f>
        <v>25</v>
      </c>
      <c r="F3321" s="47">
        <f t="shared" ca="1" si="6692"/>
        <v>2004</v>
      </c>
      <c r="G3321" s="47">
        <f t="shared" ref="G3321" ca="1" si="6807">VLOOKUP(INDIRECT(CHAR(39)&amp;$A3321&amp;CHAR(39)&amp;"!r2c"&amp;$C3321,0),variables,2,0)</f>
        <v>9851</v>
      </c>
      <c r="H3321" s="50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3">
      <c r="A3322" s="48" t="s">
        <v>1264</v>
      </c>
      <c r="B3322" s="47">
        <f t="shared" si="6726"/>
        <v>6</v>
      </c>
      <c r="C3322" s="47">
        <f t="shared" si="6729"/>
        <v>59</v>
      </c>
      <c r="E3322" s="47">
        <f t="shared" ref="E3322" si="6808">plan_id</f>
        <v>25</v>
      </c>
      <c r="F3322" s="47">
        <f t="shared" ca="1" si="6692"/>
        <v>2004</v>
      </c>
      <c r="G3322" s="47">
        <f t="shared" ref="G3322" ca="1" si="6809">VLOOKUP(INDIRECT(CHAR(39)&amp;$A3322&amp;CHAR(39)&amp;"!r2c"&amp;$C3322,0),variables,2,0)</f>
        <v>9890</v>
      </c>
      <c r="H3322" s="50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3">
      <c r="A3323" s="48" t="s">
        <v>1264</v>
      </c>
      <c r="B3323" s="47">
        <f t="shared" si="6726"/>
        <v>6</v>
      </c>
      <c r="C3323" s="47">
        <f t="shared" si="6729"/>
        <v>60</v>
      </c>
      <c r="E3323" s="47">
        <f t="shared" ref="E3323" si="6810">plan_id</f>
        <v>25</v>
      </c>
      <c r="F3323" s="47">
        <f t="shared" ca="1" si="6692"/>
        <v>2004</v>
      </c>
      <c r="G3323" s="47">
        <f t="shared" ref="G3323" ca="1" si="6811">VLOOKUP(INDIRECT(CHAR(39)&amp;$A3323&amp;CHAR(39)&amp;"!r2c"&amp;$C3323,0),variables,2,0)</f>
        <v>9893</v>
      </c>
      <c r="H3323" s="50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3">
      <c r="A3324" s="48" t="s">
        <v>1264</v>
      </c>
      <c r="B3324" s="47">
        <f t="shared" si="6726"/>
        <v>6</v>
      </c>
      <c r="C3324" s="47">
        <f t="shared" si="6729"/>
        <v>61</v>
      </c>
      <c r="E3324" s="47">
        <f t="shared" ref="E3324" si="6812">plan_id</f>
        <v>25</v>
      </c>
      <c r="F3324" s="47">
        <f t="shared" ca="1" si="6692"/>
        <v>2004</v>
      </c>
      <c r="G3324" s="47">
        <f t="shared" ref="G3324" ca="1" si="6813">VLOOKUP(INDIRECT(CHAR(39)&amp;$A3324&amp;CHAR(39)&amp;"!r2c"&amp;$C3324,0),variables,2,0)</f>
        <v>9896</v>
      </c>
      <c r="H3324" s="50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3">
      <c r="A3325" s="48" t="s">
        <v>1264</v>
      </c>
      <c r="B3325" s="47">
        <f t="shared" si="6726"/>
        <v>6</v>
      </c>
      <c r="C3325" s="47">
        <f t="shared" si="6729"/>
        <v>62</v>
      </c>
      <c r="E3325" s="47">
        <f t="shared" ref="E3325" si="6814">plan_id</f>
        <v>25</v>
      </c>
      <c r="F3325" s="47">
        <f t="shared" ca="1" si="6692"/>
        <v>2004</v>
      </c>
      <c r="G3325" s="47">
        <f t="shared" ref="G3325" ca="1" si="6815">VLOOKUP(INDIRECT(CHAR(39)&amp;$A3325&amp;CHAR(39)&amp;"!r2c"&amp;$C3325,0),variables,2,0)</f>
        <v>9660</v>
      </c>
      <c r="H3325" s="50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3">
      <c r="A3326" s="48" t="s">
        <v>1264</v>
      </c>
      <c r="B3326" s="47">
        <f t="shared" si="6726"/>
        <v>6</v>
      </c>
      <c r="C3326" s="47">
        <f t="shared" si="6729"/>
        <v>63</v>
      </c>
      <c r="E3326" s="47">
        <f t="shared" ref="E3326" si="6816">plan_id</f>
        <v>25</v>
      </c>
      <c r="F3326" s="47">
        <f t="shared" ca="1" si="6692"/>
        <v>2004</v>
      </c>
      <c r="G3326" s="47">
        <f t="shared" ref="G3326" ca="1" si="6817">VLOOKUP(INDIRECT(CHAR(39)&amp;$A3326&amp;CHAR(39)&amp;"!r2c"&amp;$C3326,0),variables,2,0)</f>
        <v>9701</v>
      </c>
      <c r="H3326" s="50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3">
      <c r="A3327" s="48" t="s">
        <v>1264</v>
      </c>
      <c r="B3327" s="47">
        <f t="shared" si="6726"/>
        <v>6</v>
      </c>
      <c r="C3327" s="47">
        <f t="shared" si="6729"/>
        <v>64</v>
      </c>
      <c r="E3327" s="47">
        <f t="shared" ref="E3327" si="6818">plan_id</f>
        <v>25</v>
      </c>
      <c r="F3327" s="47">
        <f t="shared" ca="1" si="6692"/>
        <v>2004</v>
      </c>
      <c r="G3327" s="47">
        <f t="shared" ref="G3327" ca="1" si="6819">VLOOKUP(INDIRECT(CHAR(39)&amp;$A3327&amp;CHAR(39)&amp;"!r2c"&amp;$C3327,0),variables,2,0)</f>
        <v>9728</v>
      </c>
      <c r="H3327" s="50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3">
      <c r="A3328" s="48" t="s">
        <v>1264</v>
      </c>
      <c r="B3328" s="47">
        <f t="shared" si="6726"/>
        <v>6</v>
      </c>
      <c r="C3328" s="47">
        <f t="shared" si="6729"/>
        <v>65</v>
      </c>
      <c r="E3328" s="47">
        <f t="shared" ref="E3328" si="6820">plan_id</f>
        <v>25</v>
      </c>
      <c r="F3328" s="47">
        <f t="shared" ca="1" si="6692"/>
        <v>2004</v>
      </c>
      <c r="G3328" s="47">
        <f t="shared" ref="G3328" ca="1" si="6821">VLOOKUP(INDIRECT(CHAR(39)&amp;$A3328&amp;CHAR(39)&amp;"!r2c"&amp;$C3328,0),variables,2,0)</f>
        <v>9731</v>
      </c>
      <c r="H3328" s="50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3">
      <c r="A3329" s="48" t="s">
        <v>1264</v>
      </c>
      <c r="B3329" s="47">
        <f t="shared" si="6726"/>
        <v>6</v>
      </c>
      <c r="C3329" s="47">
        <f t="shared" si="6729"/>
        <v>66</v>
      </c>
      <c r="E3329" s="47">
        <f t="shared" ref="E3329" si="6822">plan_id</f>
        <v>25</v>
      </c>
      <c r="F3329" s="47">
        <f t="shared" ref="F3329:F3392" ca="1" si="6823">INDIRECT(CHAR(39)&amp;$A3329&amp;CHAR(39)&amp;"!r"&amp;$B3329&amp;"c2",0)</f>
        <v>2004</v>
      </c>
      <c r="G3329" s="47">
        <f t="shared" ref="G3329" ca="1" si="6824">VLOOKUP(INDIRECT(CHAR(39)&amp;$A3329&amp;CHAR(39)&amp;"!r2c"&amp;$C3329,0),variables,2,0)</f>
        <v>9737</v>
      </c>
      <c r="H3329" s="50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3">
      <c r="A3330" s="48" t="s">
        <v>1264</v>
      </c>
      <c r="B3330" s="47">
        <f t="shared" si="6726"/>
        <v>6</v>
      </c>
      <c r="C3330" s="47">
        <f t="shared" si="6729"/>
        <v>67</v>
      </c>
      <c r="E3330" s="47">
        <f t="shared" ref="E3330" si="6825">plan_id</f>
        <v>25</v>
      </c>
      <c r="F3330" s="47">
        <f t="shared" ca="1" si="6823"/>
        <v>2004</v>
      </c>
      <c r="G3330" s="47">
        <f t="shared" ref="G3330" ca="1" si="6826">VLOOKUP(INDIRECT(CHAR(39)&amp;$A3330&amp;CHAR(39)&amp;"!r2c"&amp;$C3330,0),variables,2,0)</f>
        <v>9740</v>
      </c>
      <c r="H3330" s="50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3">
      <c r="A3331" s="48" t="s">
        <v>1264</v>
      </c>
      <c r="B3331" s="47">
        <f t="shared" si="6726"/>
        <v>6</v>
      </c>
      <c r="C3331" s="47">
        <f t="shared" si="6729"/>
        <v>68</v>
      </c>
      <c r="E3331" s="47">
        <f t="shared" ref="E3331" si="6827">plan_id</f>
        <v>25</v>
      </c>
      <c r="F3331" s="47">
        <f t="shared" ca="1" si="6823"/>
        <v>2004</v>
      </c>
      <c r="G3331" s="47">
        <f t="shared" ref="G3331" ca="1" si="6828">VLOOKUP(INDIRECT(CHAR(39)&amp;$A3331&amp;CHAR(39)&amp;"!r2c"&amp;$C3331,0),variables,2,0)</f>
        <v>9752</v>
      </c>
      <c r="H3331" s="50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3">
      <c r="A3332" s="48" t="s">
        <v>1264</v>
      </c>
      <c r="B3332" s="47">
        <f t="shared" si="6726"/>
        <v>6</v>
      </c>
      <c r="C3332" s="47">
        <f t="shared" si="6729"/>
        <v>69</v>
      </c>
      <c r="E3332" s="47">
        <f t="shared" ref="E3332" si="6829">plan_id</f>
        <v>25</v>
      </c>
      <c r="F3332" s="47">
        <f t="shared" ca="1" si="6823"/>
        <v>2004</v>
      </c>
      <c r="G3332" s="47">
        <f t="shared" ref="G3332" ca="1" si="6830">VLOOKUP(INDIRECT(CHAR(39)&amp;$A3332&amp;CHAR(39)&amp;"!r2c"&amp;$C3332,0),variables,2,0)</f>
        <v>9791</v>
      </c>
      <c r="H3332" s="50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3">
      <c r="A3333" s="48" t="s">
        <v>1264</v>
      </c>
      <c r="B3333" s="47">
        <f t="shared" si="6726"/>
        <v>6</v>
      </c>
      <c r="C3333" s="47">
        <f t="shared" si="6729"/>
        <v>70</v>
      </c>
      <c r="E3333" s="47">
        <f t="shared" ref="E3333" si="6831">plan_id</f>
        <v>25</v>
      </c>
      <c r="F3333" s="47">
        <f t="shared" ca="1" si="6823"/>
        <v>2004</v>
      </c>
      <c r="G3333" s="47">
        <f t="shared" ref="G3333" ca="1" si="6832">VLOOKUP(INDIRECT(CHAR(39)&amp;$A3333&amp;CHAR(39)&amp;"!r2c"&amp;$C3333,0),variables,2,0)</f>
        <v>9800</v>
      </c>
      <c r="H3333" s="50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3">
      <c r="A3334" s="48" t="s">
        <v>1264</v>
      </c>
      <c r="B3334" s="47">
        <f t="shared" si="6726"/>
        <v>6</v>
      </c>
      <c r="C3334" s="47">
        <f t="shared" si="6729"/>
        <v>71</v>
      </c>
      <c r="E3334" s="47">
        <f t="shared" ref="E3334" si="6833">plan_id</f>
        <v>25</v>
      </c>
      <c r="F3334" s="47">
        <f t="shared" ca="1" si="6823"/>
        <v>2004</v>
      </c>
      <c r="G3334" s="47">
        <f t="shared" ref="G3334" ca="1" si="6834">VLOOKUP(INDIRECT(CHAR(39)&amp;$A3334&amp;CHAR(39)&amp;"!r2c"&amp;$C3334,0),variables,2,0)</f>
        <v>9842</v>
      </c>
      <c r="H3334" s="50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3">
      <c r="A3335" s="48" t="s">
        <v>1264</v>
      </c>
      <c r="B3335" s="47">
        <f t="shared" si="6726"/>
        <v>6</v>
      </c>
      <c r="C3335" s="47">
        <f t="shared" si="6729"/>
        <v>72</v>
      </c>
      <c r="E3335" s="47">
        <f t="shared" ref="E3335" si="6835">plan_id</f>
        <v>25</v>
      </c>
      <c r="F3335" s="47">
        <f t="shared" ca="1" si="6823"/>
        <v>2004</v>
      </c>
      <c r="G3335" s="47">
        <f t="shared" ref="G3335" ca="1" si="6836">VLOOKUP(INDIRECT(CHAR(39)&amp;$A3335&amp;CHAR(39)&amp;"!r2c"&amp;$C3335,0),variables,2,0)</f>
        <v>9854</v>
      </c>
      <c r="H3335" s="50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3">
      <c r="A3336" s="48" t="s">
        <v>1264</v>
      </c>
      <c r="B3336" s="47">
        <f t="shared" si="6726"/>
        <v>6</v>
      </c>
      <c r="C3336" s="47">
        <f t="shared" si="6729"/>
        <v>73</v>
      </c>
      <c r="E3336" s="47">
        <f t="shared" ref="E3336" si="6837">plan_id</f>
        <v>25</v>
      </c>
      <c r="F3336" s="47">
        <f t="shared" ca="1" si="6823"/>
        <v>2004</v>
      </c>
      <c r="G3336" s="47">
        <f t="shared" ref="G3336" ca="1" si="6838">VLOOKUP(INDIRECT(CHAR(39)&amp;$A3336&amp;CHAR(39)&amp;"!r2c"&amp;$C3336,0),variables,2,0)</f>
        <v>9869</v>
      </c>
      <c r="H3336" s="50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3">
      <c r="A3337" s="48" t="s">
        <v>1264</v>
      </c>
      <c r="B3337" s="47">
        <f t="shared" si="6726"/>
        <v>6</v>
      </c>
      <c r="C3337" s="47">
        <f t="shared" si="6729"/>
        <v>74</v>
      </c>
      <c r="E3337" s="47">
        <f t="shared" ref="E3337" si="6839">plan_id</f>
        <v>25</v>
      </c>
      <c r="F3337" s="47">
        <f t="shared" ca="1" si="6823"/>
        <v>2004</v>
      </c>
      <c r="G3337" s="47">
        <f t="shared" ref="G3337" ca="1" si="6840">VLOOKUP(INDIRECT(CHAR(39)&amp;$A3337&amp;CHAR(39)&amp;"!r2c"&amp;$C3337,0),variables,2,0)</f>
        <v>9873</v>
      </c>
      <c r="H3337" s="50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3">
      <c r="A3338" s="48" t="s">
        <v>1264</v>
      </c>
      <c r="B3338" s="47">
        <f t="shared" si="6726"/>
        <v>6</v>
      </c>
      <c r="C3338" s="47">
        <f t="shared" si="6729"/>
        <v>75</v>
      </c>
      <c r="E3338" s="47">
        <f t="shared" ref="E3338" si="6841">plan_id</f>
        <v>25</v>
      </c>
      <c r="F3338" s="47">
        <f t="shared" ca="1" si="6823"/>
        <v>2004</v>
      </c>
      <c r="G3338" s="47">
        <f t="shared" ref="G3338" ca="1" si="6842">VLOOKUP(INDIRECT(CHAR(39)&amp;$A3338&amp;CHAR(39)&amp;"!r2c"&amp;$C3338,0),variables,2,0)</f>
        <v>9881</v>
      </c>
      <c r="H3338" s="50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3">
      <c r="A3339" s="48" t="s">
        <v>1264</v>
      </c>
      <c r="B3339" s="47">
        <f t="shared" si="6726"/>
        <v>6</v>
      </c>
      <c r="C3339" s="47">
        <f t="shared" si="6729"/>
        <v>76</v>
      </c>
      <c r="E3339" s="47">
        <f t="shared" ref="E3339" si="6843">plan_id</f>
        <v>25</v>
      </c>
      <c r="F3339" s="47">
        <f t="shared" ca="1" si="6823"/>
        <v>2004</v>
      </c>
      <c r="G3339" s="47">
        <f t="shared" ref="G3339" ca="1" si="6844">VLOOKUP(INDIRECT(CHAR(39)&amp;$A3339&amp;CHAR(39)&amp;"!r2c"&amp;$C3339,0),variables,2,0)</f>
        <v>9908</v>
      </c>
      <c r="H3339" s="50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3">
      <c r="A3340" s="48" t="s">
        <v>1264</v>
      </c>
      <c r="B3340" s="47">
        <f t="shared" si="6726"/>
        <v>6</v>
      </c>
      <c r="C3340" s="47">
        <f t="shared" si="6729"/>
        <v>77</v>
      </c>
      <c r="E3340" s="47">
        <f t="shared" ref="E3340" si="6845">plan_id</f>
        <v>25</v>
      </c>
      <c r="F3340" s="47">
        <f t="shared" ca="1" si="6823"/>
        <v>2004</v>
      </c>
      <c r="G3340" s="47">
        <f t="shared" ref="G3340" ca="1" si="6846">VLOOKUP(INDIRECT(CHAR(39)&amp;$A3340&amp;CHAR(39)&amp;"!r2c"&amp;$C3340,0),variables,2,0)</f>
        <v>9911</v>
      </c>
      <c r="H3340" s="50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3">
      <c r="A3341" s="48" t="s">
        <v>1264</v>
      </c>
      <c r="B3341" s="47">
        <f t="shared" si="6726"/>
        <v>6</v>
      </c>
      <c r="C3341" s="47">
        <f t="shared" si="6729"/>
        <v>78</v>
      </c>
      <c r="E3341" s="47">
        <f t="shared" ref="E3341" si="6847">plan_id</f>
        <v>25</v>
      </c>
      <c r="F3341" s="47">
        <f t="shared" ca="1" si="6823"/>
        <v>2004</v>
      </c>
      <c r="G3341" s="47">
        <f t="shared" ref="G3341" ca="1" si="6848">VLOOKUP(INDIRECT(CHAR(39)&amp;$A3341&amp;CHAR(39)&amp;"!r2c"&amp;$C3341,0),variables,2,0)</f>
        <v>9663</v>
      </c>
      <c r="H3341" s="50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3">
      <c r="A3342" s="48" t="s">
        <v>1264</v>
      </c>
      <c r="B3342" s="47">
        <f t="shared" si="6726"/>
        <v>6</v>
      </c>
      <c r="C3342" s="47">
        <f t="shared" si="6729"/>
        <v>79</v>
      </c>
      <c r="E3342" s="47">
        <f t="shared" ref="E3342" si="6849">plan_id</f>
        <v>25</v>
      </c>
      <c r="F3342" s="47">
        <f t="shared" ca="1" si="6823"/>
        <v>2004</v>
      </c>
      <c r="G3342" s="47">
        <f t="shared" ref="G3342" ca="1" si="6850">VLOOKUP(INDIRECT(CHAR(39)&amp;$A3342&amp;CHAR(39)&amp;"!r2c"&amp;$C3342,0),variables,2,0)</f>
        <v>9710</v>
      </c>
      <c r="H3342" s="50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3">
      <c r="A3343" s="48" t="s">
        <v>1264</v>
      </c>
      <c r="B3343" s="47">
        <f t="shared" si="6726"/>
        <v>6</v>
      </c>
      <c r="C3343" s="47">
        <f t="shared" si="6729"/>
        <v>80</v>
      </c>
      <c r="E3343" s="47">
        <f t="shared" ref="E3343" si="6851">plan_id</f>
        <v>25</v>
      </c>
      <c r="F3343" s="47">
        <f t="shared" ca="1" si="6823"/>
        <v>2004</v>
      </c>
      <c r="G3343" s="47">
        <f t="shared" ref="G3343" ca="1" si="6852">VLOOKUP(INDIRECT(CHAR(39)&amp;$A3343&amp;CHAR(39)&amp;"!r2c"&amp;$C3343,0),variables,2,0)</f>
        <v>9758</v>
      </c>
      <c r="H3343" s="50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3">
      <c r="A3344" s="48" t="s">
        <v>1264</v>
      </c>
      <c r="B3344" s="47">
        <f t="shared" si="6726"/>
        <v>6</v>
      </c>
      <c r="C3344" s="47">
        <f t="shared" si="6729"/>
        <v>81</v>
      </c>
      <c r="E3344" s="47">
        <f t="shared" ref="E3344" si="6853">plan_id</f>
        <v>25</v>
      </c>
      <c r="F3344" s="47">
        <f t="shared" ca="1" si="6823"/>
        <v>2004</v>
      </c>
      <c r="G3344" s="47">
        <f t="shared" ref="G3344" ca="1" si="6854">VLOOKUP(INDIRECT(CHAR(39)&amp;$A3344&amp;CHAR(39)&amp;"!r2c"&amp;$C3344,0),variables,2,0)</f>
        <v>9803</v>
      </c>
      <c r="H3344" s="50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3">
      <c r="A3345" s="48" t="s">
        <v>1264</v>
      </c>
      <c r="B3345" s="47">
        <f t="shared" si="6726"/>
        <v>6</v>
      </c>
      <c r="C3345" s="47">
        <f t="shared" si="6729"/>
        <v>82</v>
      </c>
      <c r="E3345" s="47">
        <f t="shared" ref="E3345" si="6855">plan_id</f>
        <v>25</v>
      </c>
      <c r="F3345" s="47">
        <f t="shared" ca="1" si="6823"/>
        <v>2004</v>
      </c>
      <c r="G3345" s="47">
        <f t="shared" ref="G3345" ca="1" si="6856">VLOOKUP(INDIRECT(CHAR(39)&amp;$A3345&amp;CHAR(39)&amp;"!r2c"&amp;$C3345,0),variables,2,0)</f>
        <v>9857</v>
      </c>
      <c r="H3345" s="50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3">
      <c r="A3346" s="48" t="s">
        <v>1264</v>
      </c>
      <c r="B3346" s="47">
        <f t="shared" ref="B3346:B3409" si="6857">B3258+1</f>
        <v>6</v>
      </c>
      <c r="C3346" s="47">
        <f t="shared" si="6729"/>
        <v>83</v>
      </c>
      <c r="E3346" s="47">
        <f t="shared" ref="E3346" si="6858">plan_id</f>
        <v>25</v>
      </c>
      <c r="F3346" s="47">
        <f t="shared" ca="1" si="6823"/>
        <v>2004</v>
      </c>
      <c r="G3346" s="47">
        <f t="shared" ref="G3346" ca="1" si="6859">VLOOKUP(INDIRECT(CHAR(39)&amp;$A3346&amp;CHAR(39)&amp;"!r2c"&amp;$C3346,0),variables,2,0)</f>
        <v>9902</v>
      </c>
      <c r="H3346" s="50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3">
      <c r="A3347" s="48" t="s">
        <v>1264</v>
      </c>
      <c r="B3347" s="47">
        <f t="shared" si="6857"/>
        <v>6</v>
      </c>
      <c r="C3347" s="47">
        <f t="shared" ref="C3347:C3410" si="6860">C3259</f>
        <v>84</v>
      </c>
      <c r="E3347" s="47">
        <f t="shared" ref="E3347" si="6861">plan_id</f>
        <v>25</v>
      </c>
      <c r="F3347" s="47">
        <f t="shared" ca="1" si="6823"/>
        <v>2004</v>
      </c>
      <c r="G3347" s="47">
        <f t="shared" ref="G3347" ca="1" si="6862">VLOOKUP(INDIRECT(CHAR(39)&amp;$A3347&amp;CHAR(39)&amp;"!r2c"&amp;$C3347,0),variables,2,0)</f>
        <v>9926</v>
      </c>
      <c r="H3347" s="50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3">
      <c r="A3348" s="48" t="s">
        <v>1264</v>
      </c>
      <c r="B3348" s="47">
        <f t="shared" si="6857"/>
        <v>6</v>
      </c>
      <c r="C3348" s="47">
        <f t="shared" si="6860"/>
        <v>85</v>
      </c>
      <c r="E3348" s="47">
        <f t="shared" ref="E3348" si="6863">plan_id</f>
        <v>25</v>
      </c>
      <c r="F3348" s="47">
        <f t="shared" ca="1" si="6823"/>
        <v>2004</v>
      </c>
      <c r="G3348" s="47">
        <f t="shared" ref="G3348" ca="1" si="6864">VLOOKUP(INDIRECT(CHAR(39)&amp;$A3348&amp;CHAR(39)&amp;"!r2c"&amp;$C3348,0),variables,2,0)</f>
        <v>9666</v>
      </c>
      <c r="H3348" s="50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3">
      <c r="A3349" s="48" t="s">
        <v>1264</v>
      </c>
      <c r="B3349" s="47">
        <f t="shared" si="6857"/>
        <v>6</v>
      </c>
      <c r="C3349" s="47">
        <f t="shared" si="6860"/>
        <v>86</v>
      </c>
      <c r="E3349" s="47">
        <f t="shared" ref="E3349" si="6865">plan_id</f>
        <v>25</v>
      </c>
      <c r="F3349" s="47">
        <f t="shared" ca="1" si="6823"/>
        <v>2004</v>
      </c>
      <c r="G3349" s="47">
        <f t="shared" ref="G3349" ca="1" si="6866">VLOOKUP(INDIRECT(CHAR(39)&amp;$A3349&amp;CHAR(39)&amp;"!r2c"&amp;$C3349,0),variables,2,0)</f>
        <v>9827</v>
      </c>
      <c r="H3349" s="50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3">
      <c r="A3350" s="48" t="s">
        <v>1264</v>
      </c>
      <c r="B3350" s="47">
        <f t="shared" si="6857"/>
        <v>6</v>
      </c>
      <c r="C3350" s="47">
        <f t="shared" si="6860"/>
        <v>87</v>
      </c>
      <c r="E3350" s="47">
        <f t="shared" ref="E3350" si="6867">plan_id</f>
        <v>25</v>
      </c>
      <c r="F3350" s="47">
        <f t="shared" ca="1" si="6823"/>
        <v>2004</v>
      </c>
      <c r="G3350" s="47">
        <f t="shared" ref="G3350" ca="1" si="6868">VLOOKUP(INDIRECT(CHAR(39)&amp;$A3350&amp;CHAR(39)&amp;"!r2c"&amp;$C3350,0),variables,2,0)</f>
        <v>9657</v>
      </c>
      <c r="H3350" s="50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3">
      <c r="A3351" s="48" t="s">
        <v>1264</v>
      </c>
      <c r="B3351" s="47">
        <f t="shared" si="6857"/>
        <v>6</v>
      </c>
      <c r="C3351" s="47">
        <f t="shared" si="6860"/>
        <v>88</v>
      </c>
      <c r="E3351" s="47">
        <f t="shared" ref="E3351" si="6869">plan_id</f>
        <v>25</v>
      </c>
      <c r="F3351" s="47">
        <f t="shared" ca="1" si="6823"/>
        <v>2004</v>
      </c>
      <c r="G3351" s="47">
        <f t="shared" ref="G3351" ca="1" si="6870">VLOOKUP(INDIRECT(CHAR(39)&amp;$A3351&amp;CHAR(39)&amp;"!r2c"&amp;$C3351,0),variables,2,0)</f>
        <v>9834</v>
      </c>
      <c r="H3351" s="50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3">
      <c r="A3352" s="48" t="s">
        <v>1264</v>
      </c>
      <c r="B3352" s="47">
        <f t="shared" si="6857"/>
        <v>6</v>
      </c>
      <c r="C3352" s="47">
        <f t="shared" si="6860"/>
        <v>89</v>
      </c>
      <c r="E3352" s="47">
        <f t="shared" ref="E3352" si="6871">plan_id</f>
        <v>25</v>
      </c>
      <c r="F3352" s="47">
        <f t="shared" ca="1" si="6823"/>
        <v>2004</v>
      </c>
      <c r="G3352" s="47">
        <f t="shared" ref="G3352" ca="1" si="6872">VLOOKUP(INDIRECT(CHAR(39)&amp;$A3352&amp;CHAR(39)&amp;"!r2c"&amp;$C3352,0),variables,2,0)</f>
        <v>9884</v>
      </c>
      <c r="H3352" s="50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3">
      <c r="A3353" s="48" t="s">
        <v>1264</v>
      </c>
      <c r="B3353" s="47">
        <f t="shared" si="6857"/>
        <v>6</v>
      </c>
      <c r="C3353" s="47">
        <f t="shared" si="6860"/>
        <v>90</v>
      </c>
      <c r="E3353" s="47">
        <f t="shared" ref="E3353" si="6873">plan_id</f>
        <v>25</v>
      </c>
      <c r="F3353" s="47">
        <f t="shared" ca="1" si="6823"/>
        <v>2004</v>
      </c>
      <c r="G3353" s="47">
        <f t="shared" ref="G3353" ca="1" si="6874">VLOOKUP(INDIRECT(CHAR(39)&amp;$A3353&amp;CHAR(39)&amp;"!r2c"&amp;$C3353,0),variables,2,0)</f>
        <v>9672</v>
      </c>
      <c r="H3353" s="50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3">
      <c r="A3354" s="48" t="s">
        <v>1264</v>
      </c>
      <c r="B3354" s="47">
        <f t="shared" si="6857"/>
        <v>7</v>
      </c>
      <c r="C3354" s="47">
        <f t="shared" si="6860"/>
        <v>3</v>
      </c>
      <c r="E3354" s="47">
        <f t="shared" ref="E3354" si="6875">plan_id</f>
        <v>25</v>
      </c>
      <c r="F3354" s="47">
        <f t="shared" ca="1" si="6823"/>
        <v>2005</v>
      </c>
      <c r="G3354" s="47">
        <f t="shared" ref="G3354" ca="1" si="6876">VLOOKUP(INDIRECT(CHAR(39)&amp;$A3354&amp;CHAR(39)&amp;"!r2c"&amp;$C3354,0),variables,2,0)</f>
        <v>9704</v>
      </c>
      <c r="H3354" s="50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3">
      <c r="A3355" s="48" t="s">
        <v>1264</v>
      </c>
      <c r="B3355" s="47">
        <f t="shared" si="6857"/>
        <v>7</v>
      </c>
      <c r="C3355" s="47">
        <f t="shared" si="6860"/>
        <v>4</v>
      </c>
      <c r="E3355" s="47">
        <f t="shared" ref="E3355" si="6877">plan_id</f>
        <v>25</v>
      </c>
      <c r="F3355" s="47">
        <f t="shared" ca="1" si="6823"/>
        <v>2005</v>
      </c>
      <c r="G3355" s="47">
        <f t="shared" ref="G3355" ca="1" si="6878">VLOOKUP(INDIRECT(CHAR(39)&amp;$A3355&amp;CHAR(39)&amp;"!r2c"&amp;$C3355,0),variables,2,0)</f>
        <v>9716</v>
      </c>
      <c r="H3355" s="50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3">
      <c r="A3356" s="48" t="s">
        <v>1264</v>
      </c>
      <c r="B3356" s="47">
        <f t="shared" si="6857"/>
        <v>7</v>
      </c>
      <c r="C3356" s="47">
        <f t="shared" si="6860"/>
        <v>5</v>
      </c>
      <c r="E3356" s="47">
        <f t="shared" ref="E3356" si="6879">plan_id</f>
        <v>25</v>
      </c>
      <c r="F3356" s="47">
        <f t="shared" ca="1" si="6823"/>
        <v>2005</v>
      </c>
      <c r="G3356" s="47">
        <f t="shared" ref="G3356" ca="1" si="6880">VLOOKUP(INDIRECT(CHAR(39)&amp;$A3356&amp;CHAR(39)&amp;"!r2c"&amp;$C3356,0),variables,2,0)</f>
        <v>9734</v>
      </c>
      <c r="H3356" s="50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3">
      <c r="A3357" s="48" t="s">
        <v>1264</v>
      </c>
      <c r="B3357" s="47">
        <f t="shared" si="6857"/>
        <v>7</v>
      </c>
      <c r="C3357" s="47">
        <f t="shared" si="6860"/>
        <v>6</v>
      </c>
      <c r="E3357" s="47">
        <f t="shared" ref="E3357" si="6881">plan_id</f>
        <v>25</v>
      </c>
      <c r="F3357" s="47">
        <f t="shared" ca="1" si="6823"/>
        <v>2005</v>
      </c>
      <c r="G3357" s="47">
        <f t="shared" ref="G3357" ca="1" si="6882">VLOOKUP(INDIRECT(CHAR(39)&amp;$A3357&amp;CHAR(39)&amp;"!r2c"&amp;$C3357,0),variables,2,0)</f>
        <v>9749</v>
      </c>
      <c r="H3357" s="50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3">
      <c r="A3358" s="48" t="s">
        <v>1264</v>
      </c>
      <c r="B3358" s="47">
        <f t="shared" si="6857"/>
        <v>7</v>
      </c>
      <c r="C3358" s="47">
        <f t="shared" si="6860"/>
        <v>7</v>
      </c>
      <c r="E3358" s="47">
        <f t="shared" ref="E3358" si="6883">plan_id</f>
        <v>25</v>
      </c>
      <c r="F3358" s="47">
        <f t="shared" ca="1" si="6823"/>
        <v>2005</v>
      </c>
      <c r="G3358" s="47">
        <f t="shared" ref="G3358" ca="1" si="6884">VLOOKUP(INDIRECT(CHAR(39)&amp;$A3358&amp;CHAR(39)&amp;"!r2c"&amp;$C3358,0),variables,2,0)</f>
        <v>9755</v>
      </c>
      <c r="H3358" s="50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3">
      <c r="A3359" s="48" t="s">
        <v>1264</v>
      </c>
      <c r="B3359" s="47">
        <f t="shared" si="6857"/>
        <v>7</v>
      </c>
      <c r="C3359" s="47">
        <f t="shared" si="6860"/>
        <v>8</v>
      </c>
      <c r="E3359" s="47">
        <f t="shared" ref="E3359" si="6885">plan_id</f>
        <v>25</v>
      </c>
      <c r="F3359" s="47">
        <f t="shared" ca="1" si="6823"/>
        <v>2005</v>
      </c>
      <c r="G3359" s="47">
        <f t="shared" ref="G3359" ca="1" si="6886">VLOOKUP(INDIRECT(CHAR(39)&amp;$A3359&amp;CHAR(39)&amp;"!r2c"&amp;$C3359,0),variables,2,0)</f>
        <v>9782</v>
      </c>
      <c r="H3359" s="50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3">
      <c r="A3360" s="48" t="s">
        <v>1264</v>
      </c>
      <c r="B3360" s="47">
        <f t="shared" si="6857"/>
        <v>7</v>
      </c>
      <c r="C3360" s="47">
        <f t="shared" si="6860"/>
        <v>9</v>
      </c>
      <c r="E3360" s="47">
        <f t="shared" ref="E3360" si="6887">plan_id</f>
        <v>25</v>
      </c>
      <c r="F3360" s="47">
        <f t="shared" ca="1" si="6823"/>
        <v>2005</v>
      </c>
      <c r="G3360" s="47">
        <f t="shared" ref="G3360" ca="1" si="6888">VLOOKUP(INDIRECT(CHAR(39)&amp;$A3360&amp;CHAR(39)&amp;"!r2c"&amp;$C3360,0),variables,2,0)</f>
        <v>9788</v>
      </c>
      <c r="H3360" s="50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3">
      <c r="A3361" s="48" t="s">
        <v>1264</v>
      </c>
      <c r="B3361" s="47">
        <f t="shared" si="6857"/>
        <v>7</v>
      </c>
      <c r="C3361" s="47">
        <f t="shared" si="6860"/>
        <v>10</v>
      </c>
      <c r="E3361" s="47">
        <f t="shared" ref="E3361" si="6889">plan_id</f>
        <v>25</v>
      </c>
      <c r="F3361" s="47">
        <f t="shared" ca="1" si="6823"/>
        <v>2005</v>
      </c>
      <c r="G3361" s="47">
        <f t="shared" ref="G3361" ca="1" si="6890">VLOOKUP(INDIRECT(CHAR(39)&amp;$A3361&amp;CHAR(39)&amp;"!r2c"&amp;$C3361,0),variables,2,0)</f>
        <v>9812</v>
      </c>
      <c r="H3361" s="50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3">
      <c r="A3362" s="48" t="s">
        <v>1264</v>
      </c>
      <c r="B3362" s="47">
        <f t="shared" si="6857"/>
        <v>7</v>
      </c>
      <c r="C3362" s="47">
        <f t="shared" si="6860"/>
        <v>11</v>
      </c>
      <c r="E3362" s="47">
        <f t="shared" ref="E3362" si="6891">plan_id</f>
        <v>25</v>
      </c>
      <c r="F3362" s="47">
        <f t="shared" ca="1" si="6823"/>
        <v>2005</v>
      </c>
      <c r="G3362" s="47">
        <f t="shared" ref="G3362" ca="1" si="6892">VLOOKUP(INDIRECT(CHAR(39)&amp;$A3362&amp;CHAR(39)&amp;"!r2c"&amp;$C3362,0),variables,2,0)</f>
        <v>9815</v>
      </c>
      <c r="H3362" s="50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3">
      <c r="A3363" s="48" t="s">
        <v>1264</v>
      </c>
      <c r="B3363" s="47">
        <f t="shared" si="6857"/>
        <v>7</v>
      </c>
      <c r="C3363" s="47">
        <f t="shared" si="6860"/>
        <v>12</v>
      </c>
      <c r="E3363" s="47">
        <f t="shared" ref="E3363" si="6893">plan_id</f>
        <v>25</v>
      </c>
      <c r="F3363" s="47">
        <f t="shared" ca="1" si="6823"/>
        <v>2005</v>
      </c>
      <c r="G3363" s="47">
        <f t="shared" ref="G3363" ca="1" si="6894">VLOOKUP(INDIRECT(CHAR(39)&amp;$A3363&amp;CHAR(39)&amp;"!r2c"&amp;$C3363,0),variables,2,0)</f>
        <v>9821</v>
      </c>
      <c r="H3363" s="50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3">
      <c r="A3364" s="48" t="s">
        <v>1264</v>
      </c>
      <c r="B3364" s="47">
        <f t="shared" si="6857"/>
        <v>7</v>
      </c>
      <c r="C3364" s="47">
        <f t="shared" si="6860"/>
        <v>13</v>
      </c>
      <c r="E3364" s="47">
        <f t="shared" ref="E3364" si="6895">plan_id</f>
        <v>25</v>
      </c>
      <c r="F3364" s="47">
        <f t="shared" ca="1" si="6823"/>
        <v>2005</v>
      </c>
      <c r="G3364" s="47">
        <f t="shared" ref="G3364" ca="1" si="6896">VLOOKUP(INDIRECT(CHAR(39)&amp;$A3364&amp;CHAR(39)&amp;"!r2c"&amp;$C3364,0),variables,2,0)</f>
        <v>9824</v>
      </c>
      <c r="H3364" s="50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3">
      <c r="A3365" s="48" t="s">
        <v>1264</v>
      </c>
      <c r="B3365" s="47">
        <f t="shared" si="6857"/>
        <v>7</v>
      </c>
      <c r="C3365" s="47">
        <f t="shared" si="6860"/>
        <v>14</v>
      </c>
      <c r="E3365" s="47">
        <f t="shared" ref="E3365" si="6897">plan_id</f>
        <v>25</v>
      </c>
      <c r="F3365" s="47">
        <f t="shared" ca="1" si="6823"/>
        <v>2005</v>
      </c>
      <c r="G3365" s="47">
        <f t="shared" ref="G3365" ca="1" si="6898">VLOOKUP(INDIRECT(CHAR(39)&amp;$A3365&amp;CHAR(39)&amp;"!r2c"&amp;$C3365,0),variables,2,0)</f>
        <v>9830</v>
      </c>
      <c r="H3365" s="50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3">
      <c r="A3366" s="48" t="s">
        <v>1264</v>
      </c>
      <c r="B3366" s="47">
        <f t="shared" si="6857"/>
        <v>7</v>
      </c>
      <c r="C3366" s="47">
        <f t="shared" si="6860"/>
        <v>15</v>
      </c>
      <c r="E3366" s="47">
        <f t="shared" ref="E3366" si="6899">plan_id</f>
        <v>25</v>
      </c>
      <c r="F3366" s="47">
        <f t="shared" ca="1" si="6823"/>
        <v>2005</v>
      </c>
      <c r="G3366" s="47">
        <f t="shared" ref="G3366" ca="1" si="6900">VLOOKUP(INDIRECT(CHAR(39)&amp;$A3366&amp;CHAR(39)&amp;"!r2c"&amp;$C3366,0),variables,2,0)</f>
        <v>9833</v>
      </c>
      <c r="H3366" s="50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3">
      <c r="A3367" s="48" t="s">
        <v>1264</v>
      </c>
      <c r="B3367" s="47">
        <f t="shared" si="6857"/>
        <v>7</v>
      </c>
      <c r="C3367" s="47">
        <f t="shared" si="6860"/>
        <v>16</v>
      </c>
      <c r="E3367" s="47">
        <f t="shared" ref="E3367" si="6901">plan_id</f>
        <v>25</v>
      </c>
      <c r="F3367" s="47">
        <f t="shared" ca="1" si="6823"/>
        <v>2005</v>
      </c>
      <c r="G3367" s="47">
        <f t="shared" ref="G3367" ca="1" si="6902">VLOOKUP(INDIRECT(CHAR(39)&amp;$A3367&amp;CHAR(39)&amp;"!r2c"&amp;$C3367,0),variables,2,0)</f>
        <v>9845</v>
      </c>
      <c r="H3367" s="50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3">
      <c r="A3368" s="48" t="s">
        <v>1264</v>
      </c>
      <c r="B3368" s="47">
        <f t="shared" si="6857"/>
        <v>7</v>
      </c>
      <c r="C3368" s="47">
        <f t="shared" si="6860"/>
        <v>17</v>
      </c>
      <c r="E3368" s="47">
        <f t="shared" ref="E3368" si="6903">plan_id</f>
        <v>25</v>
      </c>
      <c r="F3368" s="47">
        <f t="shared" ca="1" si="6823"/>
        <v>2005</v>
      </c>
      <c r="G3368" s="47">
        <f t="shared" ref="G3368" ca="1" si="6904">VLOOKUP(INDIRECT(CHAR(39)&amp;$A3368&amp;CHAR(39)&amp;"!r2c"&amp;$C3368,0),variables,2,0)</f>
        <v>9872</v>
      </c>
      <c r="H3368" s="50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3">
      <c r="A3369" s="48" t="s">
        <v>1264</v>
      </c>
      <c r="B3369" s="47">
        <f t="shared" si="6857"/>
        <v>7</v>
      </c>
      <c r="C3369" s="47">
        <f t="shared" si="6860"/>
        <v>18</v>
      </c>
      <c r="E3369" s="47">
        <f t="shared" ref="E3369" si="6905">plan_id</f>
        <v>25</v>
      </c>
      <c r="F3369" s="47">
        <f t="shared" ca="1" si="6823"/>
        <v>2005</v>
      </c>
      <c r="G3369" s="47">
        <f t="shared" ref="G3369" ca="1" si="6906">VLOOKUP(INDIRECT(CHAR(39)&amp;$A3369&amp;CHAR(39)&amp;"!r2c"&amp;$C3369,0),variables,2,0)</f>
        <v>9887</v>
      </c>
      <c r="H3369" s="50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3">
      <c r="A3370" s="48" t="s">
        <v>1264</v>
      </c>
      <c r="B3370" s="47">
        <f t="shared" si="6857"/>
        <v>7</v>
      </c>
      <c r="C3370" s="47">
        <f t="shared" si="6860"/>
        <v>19</v>
      </c>
      <c r="E3370" s="47">
        <f t="shared" ref="E3370" si="6907">plan_id</f>
        <v>25</v>
      </c>
      <c r="F3370" s="47">
        <f t="shared" ca="1" si="6823"/>
        <v>2005</v>
      </c>
      <c r="G3370" s="47">
        <f t="shared" ref="G3370" ca="1" si="6908">VLOOKUP(INDIRECT(CHAR(39)&amp;$A3370&amp;CHAR(39)&amp;"!r2c"&amp;$C3370,0),variables,2,0)</f>
        <v>9914</v>
      </c>
      <c r="H3370" s="50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3">
      <c r="A3371" s="48" t="s">
        <v>1264</v>
      </c>
      <c r="B3371" s="47">
        <f t="shared" si="6857"/>
        <v>7</v>
      </c>
      <c r="C3371" s="47">
        <f t="shared" si="6860"/>
        <v>20</v>
      </c>
      <c r="E3371" s="47">
        <f t="shared" ref="E3371" si="6909">plan_id</f>
        <v>25</v>
      </c>
      <c r="F3371" s="47">
        <f t="shared" ca="1" si="6823"/>
        <v>2005</v>
      </c>
      <c r="G3371" s="47">
        <f t="shared" ref="G3371" ca="1" si="6910">VLOOKUP(INDIRECT(CHAR(39)&amp;$A3371&amp;CHAR(39)&amp;"!r2c"&amp;$C3371,0),variables,2,0)</f>
        <v>9917</v>
      </c>
      <c r="H3371" s="50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3">
      <c r="A3372" s="48" t="s">
        <v>1264</v>
      </c>
      <c r="B3372" s="47">
        <f t="shared" si="6857"/>
        <v>7</v>
      </c>
      <c r="C3372" s="47">
        <f t="shared" si="6860"/>
        <v>21</v>
      </c>
      <c r="E3372" s="47">
        <f t="shared" ref="E3372" si="6911">plan_id</f>
        <v>25</v>
      </c>
      <c r="F3372" s="47">
        <f t="shared" ca="1" si="6823"/>
        <v>2005</v>
      </c>
      <c r="G3372" s="47">
        <f t="shared" ref="G3372" ca="1" si="6912">VLOOKUP(INDIRECT(CHAR(39)&amp;$A3372&amp;CHAR(39)&amp;"!r2c"&amp;$C3372,0),variables,2,0)</f>
        <v>9920</v>
      </c>
      <c r="H3372" s="50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3">
      <c r="A3373" s="48" t="s">
        <v>1264</v>
      </c>
      <c r="B3373" s="47">
        <f t="shared" si="6857"/>
        <v>7</v>
      </c>
      <c r="C3373" s="47">
        <f t="shared" si="6860"/>
        <v>22</v>
      </c>
      <c r="E3373" s="47">
        <f t="shared" ref="E3373" si="6913">plan_id</f>
        <v>25</v>
      </c>
      <c r="F3373" s="47">
        <f t="shared" ca="1" si="6823"/>
        <v>2005</v>
      </c>
      <c r="G3373" s="47">
        <f t="shared" ref="G3373" ca="1" si="6914">VLOOKUP(INDIRECT(CHAR(39)&amp;$A3373&amp;CHAR(39)&amp;"!r2c"&amp;$C3373,0),variables,2,0)</f>
        <v>9648</v>
      </c>
      <c r="H3373" s="50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3">
      <c r="A3374" s="48" t="s">
        <v>1264</v>
      </c>
      <c r="B3374" s="47">
        <f t="shared" si="6857"/>
        <v>7</v>
      </c>
      <c r="C3374" s="47">
        <f t="shared" si="6860"/>
        <v>23</v>
      </c>
      <c r="E3374" s="47">
        <f t="shared" ref="E3374" si="6915">plan_id</f>
        <v>25</v>
      </c>
      <c r="F3374" s="47">
        <f t="shared" ca="1" si="6823"/>
        <v>2005</v>
      </c>
      <c r="G3374" s="47">
        <f t="shared" ref="G3374" ca="1" si="6916">VLOOKUP(INDIRECT(CHAR(39)&amp;$A3374&amp;CHAR(39)&amp;"!r2c"&amp;$C3374,0),variables,2,0)</f>
        <v>9713</v>
      </c>
      <c r="H3374" s="50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3">
      <c r="A3375" s="48" t="s">
        <v>1264</v>
      </c>
      <c r="B3375" s="47">
        <f t="shared" si="6857"/>
        <v>7</v>
      </c>
      <c r="C3375" s="47">
        <f t="shared" si="6860"/>
        <v>24</v>
      </c>
      <c r="E3375" s="47">
        <f t="shared" ref="E3375" si="6917">plan_id</f>
        <v>25</v>
      </c>
      <c r="F3375" s="47">
        <f t="shared" ca="1" si="6823"/>
        <v>2005</v>
      </c>
      <c r="G3375" s="47">
        <f t="shared" ref="G3375" ca="1" si="6918">VLOOKUP(INDIRECT(CHAR(39)&amp;$A3375&amp;CHAR(39)&amp;"!r2c"&amp;$C3375,0),variables,2,0)</f>
        <v>9719</v>
      </c>
      <c r="H3375" s="50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3">
      <c r="A3376" s="48" t="s">
        <v>1264</v>
      </c>
      <c r="B3376" s="47">
        <f t="shared" si="6857"/>
        <v>7</v>
      </c>
      <c r="C3376" s="47">
        <f t="shared" si="6860"/>
        <v>25</v>
      </c>
      <c r="E3376" s="47">
        <f t="shared" ref="E3376" si="6919">plan_id</f>
        <v>25</v>
      </c>
      <c r="F3376" s="47">
        <f t="shared" ca="1" si="6823"/>
        <v>2005</v>
      </c>
      <c r="G3376" s="47">
        <f t="shared" ref="G3376" ca="1" si="6920">VLOOKUP(INDIRECT(CHAR(39)&amp;$A3376&amp;CHAR(39)&amp;"!r2c"&amp;$C3376,0),variables,2,0)</f>
        <v>9725</v>
      </c>
      <c r="H3376" s="50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3">
      <c r="A3377" s="48" t="s">
        <v>1264</v>
      </c>
      <c r="B3377" s="47">
        <f t="shared" si="6857"/>
        <v>7</v>
      </c>
      <c r="C3377" s="47">
        <f t="shared" si="6860"/>
        <v>26</v>
      </c>
      <c r="E3377" s="47">
        <f t="shared" ref="E3377" si="6921">plan_id</f>
        <v>25</v>
      </c>
      <c r="F3377" s="47">
        <f t="shared" ca="1" si="6823"/>
        <v>2005</v>
      </c>
      <c r="G3377" s="47">
        <f t="shared" ref="G3377" ca="1" si="6922">VLOOKUP(INDIRECT(CHAR(39)&amp;$A3377&amp;CHAR(39)&amp;"!r2c"&amp;$C3377,0),variables,2,0)</f>
        <v>9743</v>
      </c>
      <c r="H3377" s="50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3">
      <c r="A3378" s="48" t="s">
        <v>1264</v>
      </c>
      <c r="B3378" s="47">
        <f t="shared" si="6857"/>
        <v>7</v>
      </c>
      <c r="C3378" s="47">
        <f t="shared" si="6860"/>
        <v>27</v>
      </c>
      <c r="E3378" s="47">
        <f t="shared" ref="E3378" si="6923">plan_id</f>
        <v>25</v>
      </c>
      <c r="F3378" s="47">
        <f t="shared" ca="1" si="6823"/>
        <v>2005</v>
      </c>
      <c r="G3378" s="47">
        <f t="shared" ref="G3378" ca="1" si="6924">VLOOKUP(INDIRECT(CHAR(39)&amp;$A3378&amp;CHAR(39)&amp;"!r2c"&amp;$C3378,0),variables,2,0)</f>
        <v>9746</v>
      </c>
      <c r="H3378" s="50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3">
      <c r="A3379" s="48" t="s">
        <v>1264</v>
      </c>
      <c r="B3379" s="47">
        <f t="shared" si="6857"/>
        <v>7</v>
      </c>
      <c r="C3379" s="47">
        <f t="shared" si="6860"/>
        <v>28</v>
      </c>
      <c r="E3379" s="47">
        <f t="shared" ref="E3379" si="6925">plan_id</f>
        <v>25</v>
      </c>
      <c r="F3379" s="47">
        <f t="shared" ca="1" si="6823"/>
        <v>2005</v>
      </c>
      <c r="G3379" s="47">
        <f t="shared" ref="G3379" ca="1" si="6926">VLOOKUP(INDIRECT(CHAR(39)&amp;$A3379&amp;CHAR(39)&amp;"!r2c"&amp;$C3379,0),variables,2,0)</f>
        <v>9761</v>
      </c>
      <c r="H3379" s="50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3">
      <c r="A3380" s="48" t="s">
        <v>1264</v>
      </c>
      <c r="B3380" s="47">
        <f t="shared" si="6857"/>
        <v>7</v>
      </c>
      <c r="C3380" s="47">
        <f t="shared" si="6860"/>
        <v>29</v>
      </c>
      <c r="E3380" s="47">
        <f t="shared" ref="E3380" si="6927">plan_id</f>
        <v>25</v>
      </c>
      <c r="F3380" s="47">
        <f t="shared" ca="1" si="6823"/>
        <v>2005</v>
      </c>
      <c r="G3380" s="47">
        <f t="shared" ref="G3380" ca="1" si="6928">VLOOKUP(INDIRECT(CHAR(39)&amp;$A3380&amp;CHAR(39)&amp;"!r2c"&amp;$C3380,0),variables,2,0)</f>
        <v>9764</v>
      </c>
      <c r="H3380" s="50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3">
      <c r="A3381" s="48" t="s">
        <v>1264</v>
      </c>
      <c r="B3381" s="47">
        <f t="shared" si="6857"/>
        <v>7</v>
      </c>
      <c r="C3381" s="47">
        <f t="shared" si="6860"/>
        <v>30</v>
      </c>
      <c r="E3381" s="47">
        <f t="shared" ref="E3381" si="6929">plan_id</f>
        <v>25</v>
      </c>
      <c r="F3381" s="47">
        <f t="shared" ca="1" si="6823"/>
        <v>2005</v>
      </c>
      <c r="G3381" s="47">
        <f t="shared" ref="G3381" ca="1" si="6930">VLOOKUP(INDIRECT(CHAR(39)&amp;$A3381&amp;CHAR(39)&amp;"!r2c"&amp;$C3381,0),variables,2,0)</f>
        <v>9767</v>
      </c>
      <c r="H3381" s="50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3">
      <c r="A3382" s="48" t="s">
        <v>1264</v>
      </c>
      <c r="B3382" s="47">
        <f t="shared" si="6857"/>
        <v>7</v>
      </c>
      <c r="C3382" s="47">
        <f t="shared" si="6860"/>
        <v>31</v>
      </c>
      <c r="E3382" s="47">
        <f t="shared" ref="E3382" si="6931">plan_id</f>
        <v>25</v>
      </c>
      <c r="F3382" s="47">
        <f t="shared" ca="1" si="6823"/>
        <v>2005</v>
      </c>
      <c r="G3382" s="47">
        <f t="shared" ref="G3382" ca="1" si="6932">VLOOKUP(INDIRECT(CHAR(39)&amp;$A3382&amp;CHAR(39)&amp;"!r2c"&amp;$C3382,0),variables,2,0)</f>
        <v>9770</v>
      </c>
      <c r="H3382" s="50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3">
      <c r="A3383" s="48" t="s">
        <v>1264</v>
      </c>
      <c r="B3383" s="47">
        <f t="shared" si="6857"/>
        <v>7</v>
      </c>
      <c r="C3383" s="47">
        <f t="shared" si="6860"/>
        <v>32</v>
      </c>
      <c r="E3383" s="47">
        <f t="shared" ref="E3383" si="6933">plan_id</f>
        <v>25</v>
      </c>
      <c r="F3383" s="47">
        <f t="shared" ca="1" si="6823"/>
        <v>2005</v>
      </c>
      <c r="G3383" s="47">
        <f t="shared" ref="G3383" ca="1" si="6934">VLOOKUP(INDIRECT(CHAR(39)&amp;$A3383&amp;CHAR(39)&amp;"!r2c"&amp;$C3383,0),variables,2,0)</f>
        <v>9773</v>
      </c>
      <c r="H3383" s="50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3">
      <c r="A3384" s="48" t="s">
        <v>1264</v>
      </c>
      <c r="B3384" s="47">
        <f t="shared" si="6857"/>
        <v>7</v>
      </c>
      <c r="C3384" s="47">
        <f t="shared" si="6860"/>
        <v>33</v>
      </c>
      <c r="E3384" s="47">
        <f t="shared" ref="E3384" si="6935">plan_id</f>
        <v>25</v>
      </c>
      <c r="F3384" s="47">
        <f t="shared" ca="1" si="6823"/>
        <v>2005</v>
      </c>
      <c r="G3384" s="47">
        <f t="shared" ref="G3384" ca="1" si="6936">VLOOKUP(INDIRECT(CHAR(39)&amp;$A3384&amp;CHAR(39)&amp;"!r2c"&amp;$C3384,0),variables,2,0)</f>
        <v>9776</v>
      </c>
      <c r="H3384" s="50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3">
      <c r="A3385" s="48" t="s">
        <v>1264</v>
      </c>
      <c r="B3385" s="47">
        <f t="shared" si="6857"/>
        <v>7</v>
      </c>
      <c r="C3385" s="47">
        <f t="shared" si="6860"/>
        <v>34</v>
      </c>
      <c r="E3385" s="47">
        <f t="shared" ref="E3385" si="6937">plan_id</f>
        <v>25</v>
      </c>
      <c r="F3385" s="47">
        <f t="shared" ca="1" si="6823"/>
        <v>2005</v>
      </c>
      <c r="G3385" s="47">
        <f t="shared" ref="G3385" ca="1" si="6938">VLOOKUP(INDIRECT(CHAR(39)&amp;$A3385&amp;CHAR(39)&amp;"!r2c"&amp;$C3385,0),variables,2,0)</f>
        <v>9779</v>
      </c>
      <c r="H3385" s="50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3">
      <c r="A3386" s="48" t="s">
        <v>1264</v>
      </c>
      <c r="B3386" s="47">
        <f t="shared" si="6857"/>
        <v>7</v>
      </c>
      <c r="C3386" s="47">
        <f t="shared" si="6860"/>
        <v>35</v>
      </c>
      <c r="E3386" s="47">
        <f t="shared" ref="E3386" si="6939">plan_id</f>
        <v>25</v>
      </c>
      <c r="F3386" s="47">
        <f t="shared" ca="1" si="6823"/>
        <v>2005</v>
      </c>
      <c r="G3386" s="47">
        <f t="shared" ref="G3386" ca="1" si="6940">VLOOKUP(INDIRECT(CHAR(39)&amp;$A3386&amp;CHAR(39)&amp;"!r2c"&amp;$C3386,0),variables,2,0)</f>
        <v>9785</v>
      </c>
      <c r="H3386" s="50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3">
      <c r="A3387" s="48" t="s">
        <v>1264</v>
      </c>
      <c r="B3387" s="47">
        <f t="shared" si="6857"/>
        <v>7</v>
      </c>
      <c r="C3387" s="47">
        <f t="shared" si="6860"/>
        <v>36</v>
      </c>
      <c r="E3387" s="47">
        <f t="shared" ref="E3387" si="6941">plan_id</f>
        <v>25</v>
      </c>
      <c r="F3387" s="47">
        <f t="shared" ca="1" si="6823"/>
        <v>2005</v>
      </c>
      <c r="G3387" s="47">
        <f t="shared" ref="G3387" ca="1" si="6942">VLOOKUP(INDIRECT(CHAR(39)&amp;$A3387&amp;CHAR(39)&amp;"!r2c"&amp;$C3387,0),variables,2,0)</f>
        <v>9794</v>
      </c>
      <c r="H3387" s="50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3">
      <c r="A3388" s="48" t="s">
        <v>1264</v>
      </c>
      <c r="B3388" s="47">
        <f t="shared" si="6857"/>
        <v>7</v>
      </c>
      <c r="C3388" s="47">
        <f t="shared" si="6860"/>
        <v>37</v>
      </c>
      <c r="E3388" s="47">
        <f t="shared" ref="E3388" si="6943">plan_id</f>
        <v>25</v>
      </c>
      <c r="F3388" s="47">
        <f t="shared" ca="1" si="6823"/>
        <v>2005</v>
      </c>
      <c r="G3388" s="47">
        <f t="shared" ref="G3388" ca="1" si="6944">VLOOKUP(INDIRECT(CHAR(39)&amp;$A3388&amp;CHAR(39)&amp;"!r2c"&amp;$C3388,0),variables,2,0)</f>
        <v>9797</v>
      </c>
      <c r="H3388" s="50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3">
      <c r="A3389" s="48" t="s">
        <v>1264</v>
      </c>
      <c r="B3389" s="47">
        <f t="shared" si="6857"/>
        <v>7</v>
      </c>
      <c r="C3389" s="47">
        <f t="shared" si="6860"/>
        <v>38</v>
      </c>
      <c r="E3389" s="47">
        <f t="shared" ref="E3389" si="6945">plan_id</f>
        <v>25</v>
      </c>
      <c r="F3389" s="47">
        <f t="shared" ca="1" si="6823"/>
        <v>2005</v>
      </c>
      <c r="G3389" s="47">
        <f t="shared" ref="G3389" ca="1" si="6946">VLOOKUP(INDIRECT(CHAR(39)&amp;$A3389&amp;CHAR(39)&amp;"!r2c"&amp;$C3389,0),variables,2,0)</f>
        <v>9806</v>
      </c>
      <c r="H3389" s="50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3">
      <c r="A3390" s="48" t="s">
        <v>1264</v>
      </c>
      <c r="B3390" s="47">
        <f t="shared" si="6857"/>
        <v>7</v>
      </c>
      <c r="C3390" s="47">
        <f t="shared" si="6860"/>
        <v>39</v>
      </c>
      <c r="E3390" s="47">
        <f t="shared" ref="E3390" si="6947">plan_id</f>
        <v>25</v>
      </c>
      <c r="F3390" s="47">
        <f t="shared" ca="1" si="6823"/>
        <v>2005</v>
      </c>
      <c r="G3390" s="47">
        <f t="shared" ref="G3390" ca="1" si="6948">VLOOKUP(INDIRECT(CHAR(39)&amp;$A3390&amp;CHAR(39)&amp;"!r2c"&amp;$C3390,0),variables,2,0)</f>
        <v>9809</v>
      </c>
      <c r="H3390" s="50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3">
      <c r="A3391" s="48" t="s">
        <v>1264</v>
      </c>
      <c r="B3391" s="47">
        <f t="shared" si="6857"/>
        <v>7</v>
      </c>
      <c r="C3391" s="47">
        <f t="shared" si="6860"/>
        <v>40</v>
      </c>
      <c r="E3391" s="47">
        <f t="shared" ref="E3391" si="6949">plan_id</f>
        <v>25</v>
      </c>
      <c r="F3391" s="47">
        <f t="shared" ca="1" si="6823"/>
        <v>2005</v>
      </c>
      <c r="G3391" s="47">
        <f t="shared" ref="G3391" ca="1" si="6950">VLOOKUP(INDIRECT(CHAR(39)&amp;$A3391&amp;CHAR(39)&amp;"!r2c"&amp;$C3391,0),variables,2,0)</f>
        <v>9818</v>
      </c>
      <c r="H3391" s="50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3">
      <c r="A3392" s="48" t="s">
        <v>1264</v>
      </c>
      <c r="B3392" s="47">
        <f t="shared" si="6857"/>
        <v>7</v>
      </c>
      <c r="C3392" s="47">
        <f t="shared" si="6860"/>
        <v>41</v>
      </c>
      <c r="E3392" s="47">
        <f t="shared" ref="E3392" si="6951">plan_id</f>
        <v>25</v>
      </c>
      <c r="F3392" s="47">
        <f t="shared" ca="1" si="6823"/>
        <v>2005</v>
      </c>
      <c r="G3392" s="47">
        <f t="shared" ref="G3392" ca="1" si="6952">VLOOKUP(INDIRECT(CHAR(39)&amp;$A3392&amp;CHAR(39)&amp;"!r2c"&amp;$C3392,0),variables,2,0)</f>
        <v>9839</v>
      </c>
      <c r="H3392" s="50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3">
      <c r="A3393" s="48" t="s">
        <v>1264</v>
      </c>
      <c r="B3393" s="47">
        <f t="shared" si="6857"/>
        <v>7</v>
      </c>
      <c r="C3393" s="47">
        <f t="shared" si="6860"/>
        <v>42</v>
      </c>
      <c r="E3393" s="47">
        <f t="shared" ref="E3393" si="6953">plan_id</f>
        <v>25</v>
      </c>
      <c r="F3393" s="47">
        <f t="shared" ref="F3393:F3456" ca="1" si="6954">INDIRECT(CHAR(39)&amp;$A3393&amp;CHAR(39)&amp;"!r"&amp;$B3393&amp;"c2",0)</f>
        <v>2005</v>
      </c>
      <c r="G3393" s="47">
        <f t="shared" ref="G3393" ca="1" si="6955">VLOOKUP(INDIRECT(CHAR(39)&amp;$A3393&amp;CHAR(39)&amp;"!r2c"&amp;$C3393,0),variables,2,0)</f>
        <v>9860</v>
      </c>
      <c r="H3393" s="50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3">
      <c r="A3394" s="48" t="s">
        <v>1264</v>
      </c>
      <c r="B3394" s="47">
        <f t="shared" si="6857"/>
        <v>7</v>
      </c>
      <c r="C3394" s="47">
        <f t="shared" si="6860"/>
        <v>43</v>
      </c>
      <c r="E3394" s="47">
        <f t="shared" ref="E3394" si="6956">plan_id</f>
        <v>25</v>
      </c>
      <c r="F3394" s="47">
        <f t="shared" ca="1" si="6954"/>
        <v>2005</v>
      </c>
      <c r="G3394" s="47">
        <f t="shared" ref="G3394" ca="1" si="6957">VLOOKUP(INDIRECT(CHAR(39)&amp;$A3394&amp;CHAR(39)&amp;"!r2c"&amp;$C3394,0),variables,2,0)</f>
        <v>9863</v>
      </c>
      <c r="H3394" s="50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3">
      <c r="A3395" s="48" t="s">
        <v>1264</v>
      </c>
      <c r="B3395" s="47">
        <f t="shared" si="6857"/>
        <v>7</v>
      </c>
      <c r="C3395" s="47">
        <f t="shared" si="6860"/>
        <v>44</v>
      </c>
      <c r="E3395" s="47">
        <f t="shared" ref="E3395" si="6958">plan_id</f>
        <v>25</v>
      </c>
      <c r="F3395" s="47">
        <f t="shared" ca="1" si="6954"/>
        <v>2005</v>
      </c>
      <c r="G3395" s="47">
        <f t="shared" ref="G3395" ca="1" si="6959">VLOOKUP(INDIRECT(CHAR(39)&amp;$A3395&amp;CHAR(39)&amp;"!r2c"&amp;$C3395,0),variables,2,0)</f>
        <v>9878</v>
      </c>
      <c r="H3395" s="50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3">
      <c r="A3396" s="48" t="s">
        <v>1264</v>
      </c>
      <c r="B3396" s="47">
        <f t="shared" si="6857"/>
        <v>7</v>
      </c>
      <c r="C3396" s="47">
        <f t="shared" si="6860"/>
        <v>45</v>
      </c>
      <c r="E3396" s="47">
        <f t="shared" ref="E3396" si="6960">plan_id</f>
        <v>25</v>
      </c>
      <c r="F3396" s="47">
        <f t="shared" ca="1" si="6954"/>
        <v>2005</v>
      </c>
      <c r="G3396" s="47">
        <f t="shared" ref="G3396" ca="1" si="6961">VLOOKUP(INDIRECT(CHAR(39)&amp;$A3396&amp;CHAR(39)&amp;"!r2c"&amp;$C3396,0),variables,2,0)</f>
        <v>9923</v>
      </c>
      <c r="H3396" s="50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3">
      <c r="A3397" s="48" t="s">
        <v>1264</v>
      </c>
      <c r="B3397" s="47">
        <f t="shared" si="6857"/>
        <v>7</v>
      </c>
      <c r="C3397" s="47">
        <f t="shared" si="6860"/>
        <v>46</v>
      </c>
      <c r="E3397" s="47">
        <f t="shared" ref="E3397" si="6962">plan_id</f>
        <v>25</v>
      </c>
      <c r="F3397" s="47">
        <f t="shared" ca="1" si="6954"/>
        <v>2005</v>
      </c>
      <c r="G3397" s="47">
        <f t="shared" ref="G3397" ca="1" si="6963">VLOOKUP(INDIRECT(CHAR(39)&amp;$A3397&amp;CHAR(39)&amp;"!r2c"&amp;$C3397,0),variables,2,0)</f>
        <v>9932</v>
      </c>
      <c r="H3397" s="50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3">
      <c r="A3398" s="48" t="s">
        <v>1264</v>
      </c>
      <c r="B3398" s="47">
        <f t="shared" si="6857"/>
        <v>7</v>
      </c>
      <c r="C3398" s="47">
        <f t="shared" si="6860"/>
        <v>47</v>
      </c>
      <c r="E3398" s="47">
        <f t="shared" ref="E3398" si="6964">plan_id</f>
        <v>25</v>
      </c>
      <c r="F3398" s="47">
        <f t="shared" ca="1" si="6954"/>
        <v>2005</v>
      </c>
      <c r="G3398" s="47">
        <f t="shared" ref="G3398" ca="1" si="6965">VLOOKUP(INDIRECT(CHAR(39)&amp;$A3398&amp;CHAR(39)&amp;"!r2c"&amp;$C3398,0),variables,2,0)</f>
        <v>9935</v>
      </c>
      <c r="H3398" s="50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3">
      <c r="A3399" s="48" t="s">
        <v>1264</v>
      </c>
      <c r="B3399" s="47">
        <f t="shared" si="6857"/>
        <v>7</v>
      </c>
      <c r="C3399" s="47">
        <f t="shared" si="6860"/>
        <v>48</v>
      </c>
      <c r="E3399" s="47">
        <f t="shared" ref="E3399" si="6966">plan_id</f>
        <v>25</v>
      </c>
      <c r="F3399" s="47">
        <f t="shared" ca="1" si="6954"/>
        <v>2005</v>
      </c>
      <c r="G3399" s="47">
        <f t="shared" ref="G3399" ca="1" si="6967">VLOOKUP(INDIRECT(CHAR(39)&amp;$A3399&amp;CHAR(39)&amp;"!r2c"&amp;$C3399,0),variables,2,0)</f>
        <v>9651</v>
      </c>
      <c r="H3399" s="50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3">
      <c r="A3400" s="48" t="s">
        <v>1264</v>
      </c>
      <c r="B3400" s="47">
        <f t="shared" si="6857"/>
        <v>7</v>
      </c>
      <c r="C3400" s="47">
        <f t="shared" si="6860"/>
        <v>49</v>
      </c>
      <c r="E3400" s="47">
        <f t="shared" ref="E3400" si="6968">plan_id</f>
        <v>25</v>
      </c>
      <c r="F3400" s="47">
        <f t="shared" ca="1" si="6954"/>
        <v>2005</v>
      </c>
      <c r="G3400" s="47">
        <f t="shared" ref="G3400" ca="1" si="6969">VLOOKUP(INDIRECT(CHAR(39)&amp;$A3400&amp;CHAR(39)&amp;"!r2c"&amp;$C3400,0),variables,2,0)</f>
        <v>9722</v>
      </c>
      <c r="H3400" s="50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3">
      <c r="A3401" s="48" t="s">
        <v>1264</v>
      </c>
      <c r="B3401" s="47">
        <f t="shared" si="6857"/>
        <v>7</v>
      </c>
      <c r="C3401" s="47">
        <f t="shared" si="6860"/>
        <v>50</v>
      </c>
      <c r="E3401" s="47">
        <f t="shared" ref="E3401" si="6970">plan_id</f>
        <v>25</v>
      </c>
      <c r="F3401" s="47">
        <f t="shared" ca="1" si="6954"/>
        <v>2005</v>
      </c>
      <c r="G3401" s="47">
        <f t="shared" ref="G3401" ca="1" si="6971">VLOOKUP(INDIRECT(CHAR(39)&amp;$A3401&amp;CHAR(39)&amp;"!r2c"&amp;$C3401,0),variables,2,0)</f>
        <v>9848</v>
      </c>
      <c r="H3401" s="50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3">
      <c r="A3402" s="48" t="s">
        <v>1264</v>
      </c>
      <c r="B3402" s="47">
        <f t="shared" si="6857"/>
        <v>7</v>
      </c>
      <c r="C3402" s="47">
        <f t="shared" si="6860"/>
        <v>51</v>
      </c>
      <c r="E3402" s="47">
        <f t="shared" ref="E3402" si="6972">plan_id</f>
        <v>25</v>
      </c>
      <c r="F3402" s="47">
        <f t="shared" ca="1" si="6954"/>
        <v>2005</v>
      </c>
      <c r="G3402" s="47">
        <f t="shared" ref="G3402" ca="1" si="6973">VLOOKUP(INDIRECT(CHAR(39)&amp;$A3402&amp;CHAR(39)&amp;"!r2c"&amp;$C3402,0),variables,2,0)</f>
        <v>9866</v>
      </c>
      <c r="H3402" s="50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3">
      <c r="A3403" s="48" t="s">
        <v>1264</v>
      </c>
      <c r="B3403" s="47">
        <f t="shared" si="6857"/>
        <v>7</v>
      </c>
      <c r="C3403" s="47">
        <f t="shared" si="6860"/>
        <v>52</v>
      </c>
      <c r="E3403" s="47">
        <f t="shared" ref="E3403" si="6974">plan_id</f>
        <v>25</v>
      </c>
      <c r="F3403" s="47">
        <f t="shared" ca="1" si="6954"/>
        <v>2005</v>
      </c>
      <c r="G3403" s="47">
        <f t="shared" ref="G3403" ca="1" si="6975">VLOOKUP(INDIRECT(CHAR(39)&amp;$A3403&amp;CHAR(39)&amp;"!r2c"&amp;$C3403,0),variables,2,0)</f>
        <v>9899</v>
      </c>
      <c r="H3403" s="50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3">
      <c r="A3404" s="48" t="s">
        <v>1264</v>
      </c>
      <c r="B3404" s="47">
        <f t="shared" si="6857"/>
        <v>7</v>
      </c>
      <c r="C3404" s="47">
        <f t="shared" si="6860"/>
        <v>53</v>
      </c>
      <c r="E3404" s="47">
        <f t="shared" ref="E3404" si="6976">plan_id</f>
        <v>25</v>
      </c>
      <c r="F3404" s="47">
        <f t="shared" ca="1" si="6954"/>
        <v>2005</v>
      </c>
      <c r="G3404" s="47">
        <f t="shared" ref="G3404" ca="1" si="6977">VLOOKUP(INDIRECT(CHAR(39)&amp;$A3404&amp;CHAR(39)&amp;"!r2c"&amp;$C3404,0),variables,2,0)</f>
        <v>9905</v>
      </c>
      <c r="H3404" s="50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3">
      <c r="A3405" s="48" t="s">
        <v>1264</v>
      </c>
      <c r="B3405" s="47">
        <f t="shared" si="6857"/>
        <v>7</v>
      </c>
      <c r="C3405" s="47">
        <f t="shared" si="6860"/>
        <v>54</v>
      </c>
      <c r="E3405" s="47">
        <f t="shared" ref="E3405" si="6978">plan_id</f>
        <v>25</v>
      </c>
      <c r="F3405" s="47">
        <f t="shared" ca="1" si="6954"/>
        <v>2005</v>
      </c>
      <c r="G3405" s="47">
        <f t="shared" ref="G3405" ca="1" si="6979">VLOOKUP(INDIRECT(CHAR(39)&amp;$A3405&amp;CHAR(39)&amp;"!r2c"&amp;$C3405,0),variables,2,0)</f>
        <v>9929</v>
      </c>
      <c r="H3405" s="50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3">
      <c r="A3406" s="48" t="s">
        <v>1264</v>
      </c>
      <c r="B3406" s="47">
        <f t="shared" si="6857"/>
        <v>7</v>
      </c>
      <c r="C3406" s="47">
        <f t="shared" si="6860"/>
        <v>55</v>
      </c>
      <c r="E3406" s="47">
        <f t="shared" ref="E3406" si="6980">plan_id</f>
        <v>25</v>
      </c>
      <c r="F3406" s="47">
        <f t="shared" ca="1" si="6954"/>
        <v>2005</v>
      </c>
      <c r="G3406" s="47">
        <f t="shared" ref="G3406" ca="1" si="6981">VLOOKUP(INDIRECT(CHAR(39)&amp;$A3406&amp;CHAR(39)&amp;"!r2c"&amp;$C3406,0),variables,2,0)</f>
        <v>9654</v>
      </c>
      <c r="H3406" s="50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3">
      <c r="A3407" s="48" t="s">
        <v>1264</v>
      </c>
      <c r="B3407" s="47">
        <f t="shared" si="6857"/>
        <v>7</v>
      </c>
      <c r="C3407" s="47">
        <f t="shared" si="6860"/>
        <v>56</v>
      </c>
      <c r="E3407" s="47">
        <f t="shared" ref="E3407" si="6982">plan_id</f>
        <v>25</v>
      </c>
      <c r="F3407" s="47">
        <f t="shared" ca="1" si="6954"/>
        <v>2005</v>
      </c>
      <c r="G3407" s="47">
        <f t="shared" ref="G3407" ca="1" si="6983">VLOOKUP(INDIRECT(CHAR(39)&amp;$A3407&amp;CHAR(39)&amp;"!r2c"&amp;$C3407,0),variables,2,0)</f>
        <v>9707</v>
      </c>
      <c r="H3407" s="50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3">
      <c r="A3408" s="48" t="s">
        <v>1264</v>
      </c>
      <c r="B3408" s="47">
        <f t="shared" si="6857"/>
        <v>7</v>
      </c>
      <c r="C3408" s="47">
        <f t="shared" si="6860"/>
        <v>57</v>
      </c>
      <c r="E3408" s="47">
        <f t="shared" ref="E3408" si="6984">plan_id</f>
        <v>25</v>
      </c>
      <c r="F3408" s="47">
        <f t="shared" ca="1" si="6954"/>
        <v>2005</v>
      </c>
      <c r="G3408" s="47">
        <f t="shared" ref="G3408" ca="1" si="6985">VLOOKUP(INDIRECT(CHAR(39)&amp;$A3408&amp;CHAR(39)&amp;"!r2c"&amp;$C3408,0),variables,2,0)</f>
        <v>9669</v>
      </c>
      <c r="H3408" s="50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3">
      <c r="A3409" s="48" t="s">
        <v>1264</v>
      </c>
      <c r="B3409" s="47">
        <f t="shared" si="6857"/>
        <v>7</v>
      </c>
      <c r="C3409" s="47">
        <f t="shared" si="6860"/>
        <v>58</v>
      </c>
      <c r="E3409" s="47">
        <f t="shared" ref="E3409" si="6986">plan_id</f>
        <v>25</v>
      </c>
      <c r="F3409" s="47">
        <f t="shared" ca="1" si="6954"/>
        <v>2005</v>
      </c>
      <c r="G3409" s="47">
        <f t="shared" ref="G3409" ca="1" si="6987">VLOOKUP(INDIRECT(CHAR(39)&amp;$A3409&amp;CHAR(39)&amp;"!r2c"&amp;$C3409,0),variables,2,0)</f>
        <v>9851</v>
      </c>
      <c r="H3409" s="50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3">
      <c r="A3410" s="48" t="s">
        <v>1264</v>
      </c>
      <c r="B3410" s="47">
        <f t="shared" ref="B3410:B3473" si="6988">B3322+1</f>
        <v>7</v>
      </c>
      <c r="C3410" s="47">
        <f t="shared" si="6860"/>
        <v>59</v>
      </c>
      <c r="E3410" s="47">
        <f t="shared" ref="E3410" si="6989">plan_id</f>
        <v>25</v>
      </c>
      <c r="F3410" s="47">
        <f t="shared" ca="1" si="6954"/>
        <v>2005</v>
      </c>
      <c r="G3410" s="47">
        <f t="shared" ref="G3410" ca="1" si="6990">VLOOKUP(INDIRECT(CHAR(39)&amp;$A3410&amp;CHAR(39)&amp;"!r2c"&amp;$C3410,0),variables,2,0)</f>
        <v>9890</v>
      </c>
      <c r="H3410" s="50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3">
      <c r="A3411" s="48" t="s">
        <v>1264</v>
      </c>
      <c r="B3411" s="47">
        <f t="shared" si="6988"/>
        <v>7</v>
      </c>
      <c r="C3411" s="47">
        <f t="shared" ref="C3411:C3474" si="6991">C3323</f>
        <v>60</v>
      </c>
      <c r="E3411" s="47">
        <f t="shared" ref="E3411" si="6992">plan_id</f>
        <v>25</v>
      </c>
      <c r="F3411" s="47">
        <f t="shared" ca="1" si="6954"/>
        <v>2005</v>
      </c>
      <c r="G3411" s="47">
        <f t="shared" ref="G3411" ca="1" si="6993">VLOOKUP(INDIRECT(CHAR(39)&amp;$A3411&amp;CHAR(39)&amp;"!r2c"&amp;$C3411,0),variables,2,0)</f>
        <v>9893</v>
      </c>
      <c r="H3411" s="50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3">
      <c r="A3412" s="48" t="s">
        <v>1264</v>
      </c>
      <c r="B3412" s="47">
        <f t="shared" si="6988"/>
        <v>7</v>
      </c>
      <c r="C3412" s="47">
        <f t="shared" si="6991"/>
        <v>61</v>
      </c>
      <c r="E3412" s="47">
        <f t="shared" ref="E3412" si="6994">plan_id</f>
        <v>25</v>
      </c>
      <c r="F3412" s="47">
        <f t="shared" ca="1" si="6954"/>
        <v>2005</v>
      </c>
      <c r="G3412" s="47">
        <f t="shared" ref="G3412" ca="1" si="6995">VLOOKUP(INDIRECT(CHAR(39)&amp;$A3412&amp;CHAR(39)&amp;"!r2c"&amp;$C3412,0),variables,2,0)</f>
        <v>9896</v>
      </c>
      <c r="H3412" s="50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3">
      <c r="A3413" s="48" t="s">
        <v>1264</v>
      </c>
      <c r="B3413" s="47">
        <f t="shared" si="6988"/>
        <v>7</v>
      </c>
      <c r="C3413" s="47">
        <f t="shared" si="6991"/>
        <v>62</v>
      </c>
      <c r="E3413" s="47">
        <f t="shared" ref="E3413" si="6996">plan_id</f>
        <v>25</v>
      </c>
      <c r="F3413" s="47">
        <f t="shared" ca="1" si="6954"/>
        <v>2005</v>
      </c>
      <c r="G3413" s="47">
        <f t="shared" ref="G3413" ca="1" si="6997">VLOOKUP(INDIRECT(CHAR(39)&amp;$A3413&amp;CHAR(39)&amp;"!r2c"&amp;$C3413,0),variables,2,0)</f>
        <v>9660</v>
      </c>
      <c r="H3413" s="50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3">
      <c r="A3414" s="48" t="s">
        <v>1264</v>
      </c>
      <c r="B3414" s="47">
        <f t="shared" si="6988"/>
        <v>7</v>
      </c>
      <c r="C3414" s="47">
        <f t="shared" si="6991"/>
        <v>63</v>
      </c>
      <c r="E3414" s="47">
        <f t="shared" ref="E3414" si="6998">plan_id</f>
        <v>25</v>
      </c>
      <c r="F3414" s="47">
        <f t="shared" ca="1" si="6954"/>
        <v>2005</v>
      </c>
      <c r="G3414" s="47">
        <f t="shared" ref="G3414" ca="1" si="6999">VLOOKUP(INDIRECT(CHAR(39)&amp;$A3414&amp;CHAR(39)&amp;"!r2c"&amp;$C3414,0),variables,2,0)</f>
        <v>9701</v>
      </c>
      <c r="H3414" s="50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3">
      <c r="A3415" s="48" t="s">
        <v>1264</v>
      </c>
      <c r="B3415" s="47">
        <f t="shared" si="6988"/>
        <v>7</v>
      </c>
      <c r="C3415" s="47">
        <f t="shared" si="6991"/>
        <v>64</v>
      </c>
      <c r="E3415" s="47">
        <f t="shared" ref="E3415" si="7000">plan_id</f>
        <v>25</v>
      </c>
      <c r="F3415" s="47">
        <f t="shared" ca="1" si="6954"/>
        <v>2005</v>
      </c>
      <c r="G3415" s="47">
        <f t="shared" ref="G3415" ca="1" si="7001">VLOOKUP(INDIRECT(CHAR(39)&amp;$A3415&amp;CHAR(39)&amp;"!r2c"&amp;$C3415,0),variables,2,0)</f>
        <v>9728</v>
      </c>
      <c r="H3415" s="50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3">
      <c r="A3416" s="48" t="s">
        <v>1264</v>
      </c>
      <c r="B3416" s="47">
        <f t="shared" si="6988"/>
        <v>7</v>
      </c>
      <c r="C3416" s="47">
        <f t="shared" si="6991"/>
        <v>65</v>
      </c>
      <c r="E3416" s="47">
        <f t="shared" ref="E3416" si="7002">plan_id</f>
        <v>25</v>
      </c>
      <c r="F3416" s="47">
        <f t="shared" ca="1" si="6954"/>
        <v>2005</v>
      </c>
      <c r="G3416" s="47">
        <f t="shared" ref="G3416" ca="1" si="7003">VLOOKUP(INDIRECT(CHAR(39)&amp;$A3416&amp;CHAR(39)&amp;"!r2c"&amp;$C3416,0),variables,2,0)</f>
        <v>9731</v>
      </c>
      <c r="H3416" s="50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3">
      <c r="A3417" s="48" t="s">
        <v>1264</v>
      </c>
      <c r="B3417" s="47">
        <f t="shared" si="6988"/>
        <v>7</v>
      </c>
      <c r="C3417" s="47">
        <f t="shared" si="6991"/>
        <v>66</v>
      </c>
      <c r="E3417" s="47">
        <f t="shared" ref="E3417" si="7004">plan_id</f>
        <v>25</v>
      </c>
      <c r="F3417" s="47">
        <f t="shared" ca="1" si="6954"/>
        <v>2005</v>
      </c>
      <c r="G3417" s="47">
        <f t="shared" ref="G3417" ca="1" si="7005">VLOOKUP(INDIRECT(CHAR(39)&amp;$A3417&amp;CHAR(39)&amp;"!r2c"&amp;$C3417,0),variables,2,0)</f>
        <v>9737</v>
      </c>
      <c r="H3417" s="50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3">
      <c r="A3418" s="48" t="s">
        <v>1264</v>
      </c>
      <c r="B3418" s="47">
        <f t="shared" si="6988"/>
        <v>7</v>
      </c>
      <c r="C3418" s="47">
        <f t="shared" si="6991"/>
        <v>67</v>
      </c>
      <c r="E3418" s="47">
        <f t="shared" ref="E3418" si="7006">plan_id</f>
        <v>25</v>
      </c>
      <c r="F3418" s="47">
        <f t="shared" ca="1" si="6954"/>
        <v>2005</v>
      </c>
      <c r="G3418" s="47">
        <f t="shared" ref="G3418" ca="1" si="7007">VLOOKUP(INDIRECT(CHAR(39)&amp;$A3418&amp;CHAR(39)&amp;"!r2c"&amp;$C3418,0),variables,2,0)</f>
        <v>9740</v>
      </c>
      <c r="H3418" s="50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3">
      <c r="A3419" s="48" t="s">
        <v>1264</v>
      </c>
      <c r="B3419" s="47">
        <f t="shared" si="6988"/>
        <v>7</v>
      </c>
      <c r="C3419" s="47">
        <f t="shared" si="6991"/>
        <v>68</v>
      </c>
      <c r="E3419" s="47">
        <f t="shared" ref="E3419" si="7008">plan_id</f>
        <v>25</v>
      </c>
      <c r="F3419" s="47">
        <f t="shared" ca="1" si="6954"/>
        <v>2005</v>
      </c>
      <c r="G3419" s="47">
        <f t="shared" ref="G3419" ca="1" si="7009">VLOOKUP(INDIRECT(CHAR(39)&amp;$A3419&amp;CHAR(39)&amp;"!r2c"&amp;$C3419,0),variables,2,0)</f>
        <v>9752</v>
      </c>
      <c r="H3419" s="50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3">
      <c r="A3420" s="48" t="s">
        <v>1264</v>
      </c>
      <c r="B3420" s="47">
        <f t="shared" si="6988"/>
        <v>7</v>
      </c>
      <c r="C3420" s="47">
        <f t="shared" si="6991"/>
        <v>69</v>
      </c>
      <c r="E3420" s="47">
        <f t="shared" ref="E3420" si="7010">plan_id</f>
        <v>25</v>
      </c>
      <c r="F3420" s="47">
        <f t="shared" ca="1" si="6954"/>
        <v>2005</v>
      </c>
      <c r="G3420" s="47">
        <f t="shared" ref="G3420" ca="1" si="7011">VLOOKUP(INDIRECT(CHAR(39)&amp;$A3420&amp;CHAR(39)&amp;"!r2c"&amp;$C3420,0),variables,2,0)</f>
        <v>9791</v>
      </c>
      <c r="H3420" s="50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3">
      <c r="A3421" s="48" t="s">
        <v>1264</v>
      </c>
      <c r="B3421" s="47">
        <f t="shared" si="6988"/>
        <v>7</v>
      </c>
      <c r="C3421" s="47">
        <f t="shared" si="6991"/>
        <v>70</v>
      </c>
      <c r="E3421" s="47">
        <f t="shared" ref="E3421" si="7012">plan_id</f>
        <v>25</v>
      </c>
      <c r="F3421" s="47">
        <f t="shared" ca="1" si="6954"/>
        <v>2005</v>
      </c>
      <c r="G3421" s="47">
        <f t="shared" ref="G3421" ca="1" si="7013">VLOOKUP(INDIRECT(CHAR(39)&amp;$A3421&amp;CHAR(39)&amp;"!r2c"&amp;$C3421,0),variables,2,0)</f>
        <v>9800</v>
      </c>
      <c r="H3421" s="50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3">
      <c r="A3422" s="48" t="s">
        <v>1264</v>
      </c>
      <c r="B3422" s="47">
        <f t="shared" si="6988"/>
        <v>7</v>
      </c>
      <c r="C3422" s="47">
        <f t="shared" si="6991"/>
        <v>71</v>
      </c>
      <c r="E3422" s="47">
        <f t="shared" ref="E3422" si="7014">plan_id</f>
        <v>25</v>
      </c>
      <c r="F3422" s="47">
        <f t="shared" ca="1" si="6954"/>
        <v>2005</v>
      </c>
      <c r="G3422" s="47">
        <f t="shared" ref="G3422" ca="1" si="7015">VLOOKUP(INDIRECT(CHAR(39)&amp;$A3422&amp;CHAR(39)&amp;"!r2c"&amp;$C3422,0),variables,2,0)</f>
        <v>9842</v>
      </c>
      <c r="H3422" s="50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3">
      <c r="A3423" s="48" t="s">
        <v>1264</v>
      </c>
      <c r="B3423" s="47">
        <f t="shared" si="6988"/>
        <v>7</v>
      </c>
      <c r="C3423" s="47">
        <f t="shared" si="6991"/>
        <v>72</v>
      </c>
      <c r="E3423" s="47">
        <f t="shared" ref="E3423" si="7016">plan_id</f>
        <v>25</v>
      </c>
      <c r="F3423" s="47">
        <f t="shared" ca="1" si="6954"/>
        <v>2005</v>
      </c>
      <c r="G3423" s="47">
        <f t="shared" ref="G3423" ca="1" si="7017">VLOOKUP(INDIRECT(CHAR(39)&amp;$A3423&amp;CHAR(39)&amp;"!r2c"&amp;$C3423,0),variables,2,0)</f>
        <v>9854</v>
      </c>
      <c r="H3423" s="50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3">
      <c r="A3424" s="48" t="s">
        <v>1264</v>
      </c>
      <c r="B3424" s="47">
        <f t="shared" si="6988"/>
        <v>7</v>
      </c>
      <c r="C3424" s="47">
        <f t="shared" si="6991"/>
        <v>73</v>
      </c>
      <c r="E3424" s="47">
        <f t="shared" ref="E3424" si="7018">plan_id</f>
        <v>25</v>
      </c>
      <c r="F3424" s="47">
        <f t="shared" ca="1" si="6954"/>
        <v>2005</v>
      </c>
      <c r="G3424" s="47">
        <f t="shared" ref="G3424" ca="1" si="7019">VLOOKUP(INDIRECT(CHAR(39)&amp;$A3424&amp;CHAR(39)&amp;"!r2c"&amp;$C3424,0),variables,2,0)</f>
        <v>9869</v>
      </c>
      <c r="H3424" s="50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3">
      <c r="A3425" s="48" t="s">
        <v>1264</v>
      </c>
      <c r="B3425" s="47">
        <f t="shared" si="6988"/>
        <v>7</v>
      </c>
      <c r="C3425" s="47">
        <f t="shared" si="6991"/>
        <v>74</v>
      </c>
      <c r="E3425" s="47">
        <f t="shared" ref="E3425" si="7020">plan_id</f>
        <v>25</v>
      </c>
      <c r="F3425" s="47">
        <f t="shared" ca="1" si="6954"/>
        <v>2005</v>
      </c>
      <c r="G3425" s="47">
        <f t="shared" ref="G3425" ca="1" si="7021">VLOOKUP(INDIRECT(CHAR(39)&amp;$A3425&amp;CHAR(39)&amp;"!r2c"&amp;$C3425,0),variables,2,0)</f>
        <v>9873</v>
      </c>
      <c r="H3425" s="50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3">
      <c r="A3426" s="48" t="s">
        <v>1264</v>
      </c>
      <c r="B3426" s="47">
        <f t="shared" si="6988"/>
        <v>7</v>
      </c>
      <c r="C3426" s="47">
        <f t="shared" si="6991"/>
        <v>75</v>
      </c>
      <c r="E3426" s="47">
        <f t="shared" ref="E3426" si="7022">plan_id</f>
        <v>25</v>
      </c>
      <c r="F3426" s="47">
        <f t="shared" ca="1" si="6954"/>
        <v>2005</v>
      </c>
      <c r="G3426" s="47">
        <f t="shared" ref="G3426" ca="1" si="7023">VLOOKUP(INDIRECT(CHAR(39)&amp;$A3426&amp;CHAR(39)&amp;"!r2c"&amp;$C3426,0),variables,2,0)</f>
        <v>9881</v>
      </c>
      <c r="H3426" s="50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3">
      <c r="A3427" s="48" t="s">
        <v>1264</v>
      </c>
      <c r="B3427" s="47">
        <f t="shared" si="6988"/>
        <v>7</v>
      </c>
      <c r="C3427" s="47">
        <f t="shared" si="6991"/>
        <v>76</v>
      </c>
      <c r="E3427" s="47">
        <f t="shared" ref="E3427" si="7024">plan_id</f>
        <v>25</v>
      </c>
      <c r="F3427" s="47">
        <f t="shared" ca="1" si="6954"/>
        <v>2005</v>
      </c>
      <c r="G3427" s="47">
        <f t="shared" ref="G3427" ca="1" si="7025">VLOOKUP(INDIRECT(CHAR(39)&amp;$A3427&amp;CHAR(39)&amp;"!r2c"&amp;$C3427,0),variables,2,0)</f>
        <v>9908</v>
      </c>
      <c r="H3427" s="50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3">
      <c r="A3428" s="48" t="s">
        <v>1264</v>
      </c>
      <c r="B3428" s="47">
        <f t="shared" si="6988"/>
        <v>7</v>
      </c>
      <c r="C3428" s="47">
        <f t="shared" si="6991"/>
        <v>77</v>
      </c>
      <c r="E3428" s="47">
        <f t="shared" ref="E3428" si="7026">plan_id</f>
        <v>25</v>
      </c>
      <c r="F3428" s="47">
        <f t="shared" ca="1" si="6954"/>
        <v>2005</v>
      </c>
      <c r="G3428" s="47">
        <f t="shared" ref="G3428" ca="1" si="7027">VLOOKUP(INDIRECT(CHAR(39)&amp;$A3428&amp;CHAR(39)&amp;"!r2c"&amp;$C3428,0),variables,2,0)</f>
        <v>9911</v>
      </c>
      <c r="H3428" s="50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3">
      <c r="A3429" s="48" t="s">
        <v>1264</v>
      </c>
      <c r="B3429" s="47">
        <f t="shared" si="6988"/>
        <v>7</v>
      </c>
      <c r="C3429" s="47">
        <f t="shared" si="6991"/>
        <v>78</v>
      </c>
      <c r="E3429" s="47">
        <f t="shared" ref="E3429" si="7028">plan_id</f>
        <v>25</v>
      </c>
      <c r="F3429" s="47">
        <f t="shared" ca="1" si="6954"/>
        <v>2005</v>
      </c>
      <c r="G3429" s="47">
        <f t="shared" ref="G3429" ca="1" si="7029">VLOOKUP(INDIRECT(CHAR(39)&amp;$A3429&amp;CHAR(39)&amp;"!r2c"&amp;$C3429,0),variables,2,0)</f>
        <v>9663</v>
      </c>
      <c r="H3429" s="50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3">
      <c r="A3430" s="48" t="s">
        <v>1264</v>
      </c>
      <c r="B3430" s="47">
        <f t="shared" si="6988"/>
        <v>7</v>
      </c>
      <c r="C3430" s="47">
        <f t="shared" si="6991"/>
        <v>79</v>
      </c>
      <c r="E3430" s="47">
        <f t="shared" ref="E3430" si="7030">plan_id</f>
        <v>25</v>
      </c>
      <c r="F3430" s="47">
        <f t="shared" ca="1" si="6954"/>
        <v>2005</v>
      </c>
      <c r="G3430" s="47">
        <f t="shared" ref="G3430" ca="1" si="7031">VLOOKUP(INDIRECT(CHAR(39)&amp;$A3430&amp;CHAR(39)&amp;"!r2c"&amp;$C3430,0),variables,2,0)</f>
        <v>9710</v>
      </c>
      <c r="H3430" s="50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3">
      <c r="A3431" s="48" t="s">
        <v>1264</v>
      </c>
      <c r="B3431" s="47">
        <f t="shared" si="6988"/>
        <v>7</v>
      </c>
      <c r="C3431" s="47">
        <f t="shared" si="6991"/>
        <v>80</v>
      </c>
      <c r="E3431" s="47">
        <f t="shared" ref="E3431" si="7032">plan_id</f>
        <v>25</v>
      </c>
      <c r="F3431" s="47">
        <f t="shared" ca="1" si="6954"/>
        <v>2005</v>
      </c>
      <c r="G3431" s="47">
        <f t="shared" ref="G3431" ca="1" si="7033">VLOOKUP(INDIRECT(CHAR(39)&amp;$A3431&amp;CHAR(39)&amp;"!r2c"&amp;$C3431,0),variables,2,0)</f>
        <v>9758</v>
      </c>
      <c r="H3431" s="50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3">
      <c r="A3432" s="48" t="s">
        <v>1264</v>
      </c>
      <c r="B3432" s="47">
        <f t="shared" si="6988"/>
        <v>7</v>
      </c>
      <c r="C3432" s="47">
        <f t="shared" si="6991"/>
        <v>81</v>
      </c>
      <c r="E3432" s="47">
        <f t="shared" ref="E3432" si="7034">plan_id</f>
        <v>25</v>
      </c>
      <c r="F3432" s="47">
        <f t="shared" ca="1" si="6954"/>
        <v>2005</v>
      </c>
      <c r="G3432" s="47">
        <f t="shared" ref="G3432" ca="1" si="7035">VLOOKUP(INDIRECT(CHAR(39)&amp;$A3432&amp;CHAR(39)&amp;"!r2c"&amp;$C3432,0),variables,2,0)</f>
        <v>9803</v>
      </c>
      <c r="H3432" s="50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3">
      <c r="A3433" s="48" t="s">
        <v>1264</v>
      </c>
      <c r="B3433" s="47">
        <f t="shared" si="6988"/>
        <v>7</v>
      </c>
      <c r="C3433" s="47">
        <f t="shared" si="6991"/>
        <v>82</v>
      </c>
      <c r="E3433" s="47">
        <f t="shared" ref="E3433" si="7036">plan_id</f>
        <v>25</v>
      </c>
      <c r="F3433" s="47">
        <f t="shared" ca="1" si="6954"/>
        <v>2005</v>
      </c>
      <c r="G3433" s="47">
        <f t="shared" ref="G3433" ca="1" si="7037">VLOOKUP(INDIRECT(CHAR(39)&amp;$A3433&amp;CHAR(39)&amp;"!r2c"&amp;$C3433,0),variables,2,0)</f>
        <v>9857</v>
      </c>
      <c r="H3433" s="50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3">
      <c r="A3434" s="48" t="s">
        <v>1264</v>
      </c>
      <c r="B3434" s="47">
        <f t="shared" si="6988"/>
        <v>7</v>
      </c>
      <c r="C3434" s="47">
        <f t="shared" si="6991"/>
        <v>83</v>
      </c>
      <c r="E3434" s="47">
        <f t="shared" ref="E3434" si="7038">plan_id</f>
        <v>25</v>
      </c>
      <c r="F3434" s="47">
        <f t="shared" ca="1" si="6954"/>
        <v>2005</v>
      </c>
      <c r="G3434" s="47">
        <f t="shared" ref="G3434" ca="1" si="7039">VLOOKUP(INDIRECT(CHAR(39)&amp;$A3434&amp;CHAR(39)&amp;"!r2c"&amp;$C3434,0),variables,2,0)</f>
        <v>9902</v>
      </c>
      <c r="H3434" s="50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3">
      <c r="A3435" s="48" t="s">
        <v>1264</v>
      </c>
      <c r="B3435" s="47">
        <f t="shared" si="6988"/>
        <v>7</v>
      </c>
      <c r="C3435" s="47">
        <f t="shared" si="6991"/>
        <v>84</v>
      </c>
      <c r="E3435" s="47">
        <f t="shared" ref="E3435" si="7040">plan_id</f>
        <v>25</v>
      </c>
      <c r="F3435" s="47">
        <f t="shared" ca="1" si="6954"/>
        <v>2005</v>
      </c>
      <c r="G3435" s="47">
        <f t="shared" ref="G3435" ca="1" si="7041">VLOOKUP(INDIRECT(CHAR(39)&amp;$A3435&amp;CHAR(39)&amp;"!r2c"&amp;$C3435,0),variables,2,0)</f>
        <v>9926</v>
      </c>
      <c r="H3435" s="50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3">
      <c r="A3436" s="48" t="s">
        <v>1264</v>
      </c>
      <c r="B3436" s="47">
        <f t="shared" si="6988"/>
        <v>7</v>
      </c>
      <c r="C3436" s="47">
        <f t="shared" si="6991"/>
        <v>85</v>
      </c>
      <c r="E3436" s="47">
        <f t="shared" ref="E3436" si="7042">plan_id</f>
        <v>25</v>
      </c>
      <c r="F3436" s="47">
        <f t="shared" ca="1" si="6954"/>
        <v>2005</v>
      </c>
      <c r="G3436" s="47">
        <f t="shared" ref="G3436" ca="1" si="7043">VLOOKUP(INDIRECT(CHAR(39)&amp;$A3436&amp;CHAR(39)&amp;"!r2c"&amp;$C3436,0),variables,2,0)</f>
        <v>9666</v>
      </c>
      <c r="H3436" s="50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3">
      <c r="A3437" s="48" t="s">
        <v>1264</v>
      </c>
      <c r="B3437" s="47">
        <f t="shared" si="6988"/>
        <v>7</v>
      </c>
      <c r="C3437" s="47">
        <f t="shared" si="6991"/>
        <v>86</v>
      </c>
      <c r="E3437" s="47">
        <f t="shared" ref="E3437" si="7044">plan_id</f>
        <v>25</v>
      </c>
      <c r="F3437" s="47">
        <f t="shared" ca="1" si="6954"/>
        <v>2005</v>
      </c>
      <c r="G3437" s="47">
        <f t="shared" ref="G3437" ca="1" si="7045">VLOOKUP(INDIRECT(CHAR(39)&amp;$A3437&amp;CHAR(39)&amp;"!r2c"&amp;$C3437,0),variables,2,0)</f>
        <v>9827</v>
      </c>
      <c r="H3437" s="50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3">
      <c r="A3438" s="48" t="s">
        <v>1264</v>
      </c>
      <c r="B3438" s="47">
        <f t="shared" si="6988"/>
        <v>7</v>
      </c>
      <c r="C3438" s="47">
        <f t="shared" si="6991"/>
        <v>87</v>
      </c>
      <c r="E3438" s="47">
        <f t="shared" ref="E3438" si="7046">plan_id</f>
        <v>25</v>
      </c>
      <c r="F3438" s="47">
        <f t="shared" ca="1" si="6954"/>
        <v>2005</v>
      </c>
      <c r="G3438" s="47">
        <f t="shared" ref="G3438" ca="1" si="7047">VLOOKUP(INDIRECT(CHAR(39)&amp;$A3438&amp;CHAR(39)&amp;"!r2c"&amp;$C3438,0),variables,2,0)</f>
        <v>9657</v>
      </c>
      <c r="H3438" s="50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3">
      <c r="A3439" s="48" t="s">
        <v>1264</v>
      </c>
      <c r="B3439" s="47">
        <f t="shared" si="6988"/>
        <v>7</v>
      </c>
      <c r="C3439" s="47">
        <f t="shared" si="6991"/>
        <v>88</v>
      </c>
      <c r="E3439" s="47">
        <f t="shared" ref="E3439" si="7048">plan_id</f>
        <v>25</v>
      </c>
      <c r="F3439" s="47">
        <f t="shared" ca="1" si="6954"/>
        <v>2005</v>
      </c>
      <c r="G3439" s="47">
        <f t="shared" ref="G3439" ca="1" si="7049">VLOOKUP(INDIRECT(CHAR(39)&amp;$A3439&amp;CHAR(39)&amp;"!r2c"&amp;$C3439,0),variables,2,0)</f>
        <v>9834</v>
      </c>
      <c r="H3439" s="50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3">
      <c r="A3440" s="48" t="s">
        <v>1264</v>
      </c>
      <c r="B3440" s="47">
        <f t="shared" si="6988"/>
        <v>7</v>
      </c>
      <c r="C3440" s="47">
        <f t="shared" si="6991"/>
        <v>89</v>
      </c>
      <c r="E3440" s="47">
        <f t="shared" ref="E3440" si="7050">plan_id</f>
        <v>25</v>
      </c>
      <c r="F3440" s="47">
        <f t="shared" ca="1" si="6954"/>
        <v>2005</v>
      </c>
      <c r="G3440" s="47">
        <f t="shared" ref="G3440" ca="1" si="7051">VLOOKUP(INDIRECT(CHAR(39)&amp;$A3440&amp;CHAR(39)&amp;"!r2c"&amp;$C3440,0),variables,2,0)</f>
        <v>9884</v>
      </c>
      <c r="H3440" s="50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3">
      <c r="A3441" s="48" t="s">
        <v>1264</v>
      </c>
      <c r="B3441" s="47">
        <f t="shared" si="6988"/>
        <v>7</v>
      </c>
      <c r="C3441" s="47">
        <f t="shared" si="6991"/>
        <v>90</v>
      </c>
      <c r="E3441" s="47">
        <f t="shared" ref="E3441" si="7052">plan_id</f>
        <v>25</v>
      </c>
      <c r="F3441" s="47">
        <f t="shared" ca="1" si="6954"/>
        <v>2005</v>
      </c>
      <c r="G3441" s="47">
        <f t="shared" ref="G3441" ca="1" si="7053">VLOOKUP(INDIRECT(CHAR(39)&amp;$A3441&amp;CHAR(39)&amp;"!r2c"&amp;$C3441,0),variables,2,0)</f>
        <v>9672</v>
      </c>
      <c r="H3441" s="50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3">
      <c r="A3442" s="48" t="s">
        <v>1264</v>
      </c>
      <c r="B3442" s="47">
        <f t="shared" si="6988"/>
        <v>8</v>
      </c>
      <c r="C3442" s="47">
        <f t="shared" si="6991"/>
        <v>3</v>
      </c>
      <c r="E3442" s="47">
        <f t="shared" ref="E3442" si="7054">plan_id</f>
        <v>25</v>
      </c>
      <c r="F3442" s="47">
        <f t="shared" ca="1" si="6954"/>
        <v>2006</v>
      </c>
      <c r="G3442" s="47">
        <f t="shared" ref="G3442" ca="1" si="7055">VLOOKUP(INDIRECT(CHAR(39)&amp;$A3442&amp;CHAR(39)&amp;"!r2c"&amp;$C3442,0),variables,2,0)</f>
        <v>9704</v>
      </c>
      <c r="H3442" s="50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3">
      <c r="A3443" s="48" t="s">
        <v>1264</v>
      </c>
      <c r="B3443" s="47">
        <f t="shared" si="6988"/>
        <v>8</v>
      </c>
      <c r="C3443" s="47">
        <f t="shared" si="6991"/>
        <v>4</v>
      </c>
      <c r="E3443" s="47">
        <f t="shared" ref="E3443" si="7056">plan_id</f>
        <v>25</v>
      </c>
      <c r="F3443" s="47">
        <f t="shared" ca="1" si="6954"/>
        <v>2006</v>
      </c>
      <c r="G3443" s="47">
        <f t="shared" ref="G3443" ca="1" si="7057">VLOOKUP(INDIRECT(CHAR(39)&amp;$A3443&amp;CHAR(39)&amp;"!r2c"&amp;$C3443,0),variables,2,0)</f>
        <v>9716</v>
      </c>
      <c r="H3443" s="50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3">
      <c r="A3444" s="48" t="s">
        <v>1264</v>
      </c>
      <c r="B3444" s="47">
        <f t="shared" si="6988"/>
        <v>8</v>
      </c>
      <c r="C3444" s="47">
        <f t="shared" si="6991"/>
        <v>5</v>
      </c>
      <c r="E3444" s="47">
        <f t="shared" ref="E3444" si="7058">plan_id</f>
        <v>25</v>
      </c>
      <c r="F3444" s="47">
        <f t="shared" ca="1" si="6954"/>
        <v>2006</v>
      </c>
      <c r="G3444" s="47">
        <f t="shared" ref="G3444" ca="1" si="7059">VLOOKUP(INDIRECT(CHAR(39)&amp;$A3444&amp;CHAR(39)&amp;"!r2c"&amp;$C3444,0),variables,2,0)</f>
        <v>9734</v>
      </c>
      <c r="H3444" s="50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3">
      <c r="A3445" s="48" t="s">
        <v>1264</v>
      </c>
      <c r="B3445" s="47">
        <f t="shared" si="6988"/>
        <v>8</v>
      </c>
      <c r="C3445" s="47">
        <f t="shared" si="6991"/>
        <v>6</v>
      </c>
      <c r="E3445" s="47">
        <f t="shared" ref="E3445" si="7060">plan_id</f>
        <v>25</v>
      </c>
      <c r="F3445" s="47">
        <f t="shared" ca="1" si="6954"/>
        <v>2006</v>
      </c>
      <c r="G3445" s="47">
        <f t="shared" ref="G3445" ca="1" si="7061">VLOOKUP(INDIRECT(CHAR(39)&amp;$A3445&amp;CHAR(39)&amp;"!r2c"&amp;$C3445,0),variables,2,0)</f>
        <v>9749</v>
      </c>
      <c r="H3445" s="50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3">
      <c r="A3446" s="48" t="s">
        <v>1264</v>
      </c>
      <c r="B3446" s="47">
        <f t="shared" si="6988"/>
        <v>8</v>
      </c>
      <c r="C3446" s="47">
        <f t="shared" si="6991"/>
        <v>7</v>
      </c>
      <c r="E3446" s="47">
        <f t="shared" ref="E3446" si="7062">plan_id</f>
        <v>25</v>
      </c>
      <c r="F3446" s="47">
        <f t="shared" ca="1" si="6954"/>
        <v>2006</v>
      </c>
      <c r="G3446" s="47">
        <f t="shared" ref="G3446" ca="1" si="7063">VLOOKUP(INDIRECT(CHAR(39)&amp;$A3446&amp;CHAR(39)&amp;"!r2c"&amp;$C3446,0),variables,2,0)</f>
        <v>9755</v>
      </c>
      <c r="H3446" s="50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3">
      <c r="A3447" s="48" t="s">
        <v>1264</v>
      </c>
      <c r="B3447" s="47">
        <f t="shared" si="6988"/>
        <v>8</v>
      </c>
      <c r="C3447" s="47">
        <f t="shared" si="6991"/>
        <v>8</v>
      </c>
      <c r="E3447" s="47">
        <f t="shared" ref="E3447" si="7064">plan_id</f>
        <v>25</v>
      </c>
      <c r="F3447" s="47">
        <f t="shared" ca="1" si="6954"/>
        <v>2006</v>
      </c>
      <c r="G3447" s="47">
        <f t="shared" ref="G3447" ca="1" si="7065">VLOOKUP(INDIRECT(CHAR(39)&amp;$A3447&amp;CHAR(39)&amp;"!r2c"&amp;$C3447,0),variables,2,0)</f>
        <v>9782</v>
      </c>
      <c r="H3447" s="50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3">
      <c r="A3448" s="48" t="s">
        <v>1264</v>
      </c>
      <c r="B3448" s="47">
        <f t="shared" si="6988"/>
        <v>8</v>
      </c>
      <c r="C3448" s="47">
        <f t="shared" si="6991"/>
        <v>9</v>
      </c>
      <c r="E3448" s="47">
        <f t="shared" ref="E3448" si="7066">plan_id</f>
        <v>25</v>
      </c>
      <c r="F3448" s="47">
        <f t="shared" ca="1" si="6954"/>
        <v>2006</v>
      </c>
      <c r="G3448" s="47">
        <f t="shared" ref="G3448" ca="1" si="7067">VLOOKUP(INDIRECT(CHAR(39)&amp;$A3448&amp;CHAR(39)&amp;"!r2c"&amp;$C3448,0),variables,2,0)</f>
        <v>9788</v>
      </c>
      <c r="H3448" s="50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3">
      <c r="A3449" s="48" t="s">
        <v>1264</v>
      </c>
      <c r="B3449" s="47">
        <f t="shared" si="6988"/>
        <v>8</v>
      </c>
      <c r="C3449" s="47">
        <f t="shared" si="6991"/>
        <v>10</v>
      </c>
      <c r="E3449" s="47">
        <f t="shared" ref="E3449" si="7068">plan_id</f>
        <v>25</v>
      </c>
      <c r="F3449" s="47">
        <f t="shared" ca="1" si="6954"/>
        <v>2006</v>
      </c>
      <c r="G3449" s="47">
        <f t="shared" ref="G3449" ca="1" si="7069">VLOOKUP(INDIRECT(CHAR(39)&amp;$A3449&amp;CHAR(39)&amp;"!r2c"&amp;$C3449,0),variables,2,0)</f>
        <v>9812</v>
      </c>
      <c r="H3449" s="50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3">
      <c r="A3450" s="48" t="s">
        <v>1264</v>
      </c>
      <c r="B3450" s="47">
        <f t="shared" si="6988"/>
        <v>8</v>
      </c>
      <c r="C3450" s="47">
        <f t="shared" si="6991"/>
        <v>11</v>
      </c>
      <c r="E3450" s="47">
        <f t="shared" ref="E3450" si="7070">plan_id</f>
        <v>25</v>
      </c>
      <c r="F3450" s="47">
        <f t="shared" ca="1" si="6954"/>
        <v>2006</v>
      </c>
      <c r="G3450" s="47">
        <f t="shared" ref="G3450" ca="1" si="7071">VLOOKUP(INDIRECT(CHAR(39)&amp;$A3450&amp;CHAR(39)&amp;"!r2c"&amp;$C3450,0),variables,2,0)</f>
        <v>9815</v>
      </c>
      <c r="H3450" s="50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3">
      <c r="A3451" s="48" t="s">
        <v>1264</v>
      </c>
      <c r="B3451" s="47">
        <f t="shared" si="6988"/>
        <v>8</v>
      </c>
      <c r="C3451" s="47">
        <f t="shared" si="6991"/>
        <v>12</v>
      </c>
      <c r="E3451" s="47">
        <f t="shared" ref="E3451" si="7072">plan_id</f>
        <v>25</v>
      </c>
      <c r="F3451" s="47">
        <f t="shared" ca="1" si="6954"/>
        <v>2006</v>
      </c>
      <c r="G3451" s="47">
        <f t="shared" ref="G3451" ca="1" si="7073">VLOOKUP(INDIRECT(CHAR(39)&amp;$A3451&amp;CHAR(39)&amp;"!r2c"&amp;$C3451,0),variables,2,0)</f>
        <v>9821</v>
      </c>
      <c r="H3451" s="50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3">
      <c r="A3452" s="48" t="s">
        <v>1264</v>
      </c>
      <c r="B3452" s="47">
        <f t="shared" si="6988"/>
        <v>8</v>
      </c>
      <c r="C3452" s="47">
        <f t="shared" si="6991"/>
        <v>13</v>
      </c>
      <c r="E3452" s="47">
        <f t="shared" ref="E3452" si="7074">plan_id</f>
        <v>25</v>
      </c>
      <c r="F3452" s="47">
        <f t="shared" ca="1" si="6954"/>
        <v>2006</v>
      </c>
      <c r="G3452" s="47">
        <f t="shared" ref="G3452" ca="1" si="7075">VLOOKUP(INDIRECT(CHAR(39)&amp;$A3452&amp;CHAR(39)&amp;"!r2c"&amp;$C3452,0),variables,2,0)</f>
        <v>9824</v>
      </c>
      <c r="H3452" s="50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3">
      <c r="A3453" s="48" t="s">
        <v>1264</v>
      </c>
      <c r="B3453" s="47">
        <f t="shared" si="6988"/>
        <v>8</v>
      </c>
      <c r="C3453" s="47">
        <f t="shared" si="6991"/>
        <v>14</v>
      </c>
      <c r="E3453" s="47">
        <f t="shared" ref="E3453" si="7076">plan_id</f>
        <v>25</v>
      </c>
      <c r="F3453" s="47">
        <f t="shared" ca="1" si="6954"/>
        <v>2006</v>
      </c>
      <c r="G3453" s="47">
        <f t="shared" ref="G3453" ca="1" si="7077">VLOOKUP(INDIRECT(CHAR(39)&amp;$A3453&amp;CHAR(39)&amp;"!r2c"&amp;$C3453,0),variables,2,0)</f>
        <v>9830</v>
      </c>
      <c r="H3453" s="50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3">
      <c r="A3454" s="48" t="s">
        <v>1264</v>
      </c>
      <c r="B3454" s="47">
        <f t="shared" si="6988"/>
        <v>8</v>
      </c>
      <c r="C3454" s="47">
        <f t="shared" si="6991"/>
        <v>15</v>
      </c>
      <c r="E3454" s="47">
        <f t="shared" ref="E3454" si="7078">plan_id</f>
        <v>25</v>
      </c>
      <c r="F3454" s="47">
        <f t="shared" ca="1" si="6954"/>
        <v>2006</v>
      </c>
      <c r="G3454" s="47">
        <f t="shared" ref="G3454" ca="1" si="7079">VLOOKUP(INDIRECT(CHAR(39)&amp;$A3454&amp;CHAR(39)&amp;"!r2c"&amp;$C3454,0),variables,2,0)</f>
        <v>9833</v>
      </c>
      <c r="H3454" s="50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3">
      <c r="A3455" s="48" t="s">
        <v>1264</v>
      </c>
      <c r="B3455" s="47">
        <f t="shared" si="6988"/>
        <v>8</v>
      </c>
      <c r="C3455" s="47">
        <f t="shared" si="6991"/>
        <v>16</v>
      </c>
      <c r="E3455" s="47">
        <f t="shared" ref="E3455" si="7080">plan_id</f>
        <v>25</v>
      </c>
      <c r="F3455" s="47">
        <f t="shared" ca="1" si="6954"/>
        <v>2006</v>
      </c>
      <c r="G3455" s="47">
        <f t="shared" ref="G3455" ca="1" si="7081">VLOOKUP(INDIRECT(CHAR(39)&amp;$A3455&amp;CHAR(39)&amp;"!r2c"&amp;$C3455,0),variables,2,0)</f>
        <v>9845</v>
      </c>
      <c r="H3455" s="50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3">
      <c r="A3456" s="48" t="s">
        <v>1264</v>
      </c>
      <c r="B3456" s="47">
        <f t="shared" si="6988"/>
        <v>8</v>
      </c>
      <c r="C3456" s="47">
        <f t="shared" si="6991"/>
        <v>17</v>
      </c>
      <c r="E3456" s="47">
        <f t="shared" ref="E3456" si="7082">plan_id</f>
        <v>25</v>
      </c>
      <c r="F3456" s="47">
        <f t="shared" ca="1" si="6954"/>
        <v>2006</v>
      </c>
      <c r="G3456" s="47">
        <f t="shared" ref="G3456" ca="1" si="7083">VLOOKUP(INDIRECT(CHAR(39)&amp;$A3456&amp;CHAR(39)&amp;"!r2c"&amp;$C3456,0),variables,2,0)</f>
        <v>9872</v>
      </c>
      <c r="H3456" s="50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3">
      <c r="A3457" s="48" t="s">
        <v>1264</v>
      </c>
      <c r="B3457" s="47">
        <f t="shared" si="6988"/>
        <v>8</v>
      </c>
      <c r="C3457" s="47">
        <f t="shared" si="6991"/>
        <v>18</v>
      </c>
      <c r="E3457" s="47">
        <f t="shared" ref="E3457" si="7084">plan_id</f>
        <v>25</v>
      </c>
      <c r="F3457" s="47">
        <f t="shared" ref="F3457:F3520" ca="1" si="7085">INDIRECT(CHAR(39)&amp;$A3457&amp;CHAR(39)&amp;"!r"&amp;$B3457&amp;"c2",0)</f>
        <v>2006</v>
      </c>
      <c r="G3457" s="47">
        <f t="shared" ref="G3457" ca="1" si="7086">VLOOKUP(INDIRECT(CHAR(39)&amp;$A3457&amp;CHAR(39)&amp;"!r2c"&amp;$C3457,0),variables,2,0)</f>
        <v>9887</v>
      </c>
      <c r="H3457" s="50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3">
      <c r="A3458" s="48" t="s">
        <v>1264</v>
      </c>
      <c r="B3458" s="47">
        <f t="shared" si="6988"/>
        <v>8</v>
      </c>
      <c r="C3458" s="47">
        <f t="shared" si="6991"/>
        <v>19</v>
      </c>
      <c r="E3458" s="47">
        <f t="shared" ref="E3458" si="7087">plan_id</f>
        <v>25</v>
      </c>
      <c r="F3458" s="47">
        <f t="shared" ca="1" si="7085"/>
        <v>2006</v>
      </c>
      <c r="G3458" s="47">
        <f t="shared" ref="G3458" ca="1" si="7088">VLOOKUP(INDIRECT(CHAR(39)&amp;$A3458&amp;CHAR(39)&amp;"!r2c"&amp;$C3458,0),variables,2,0)</f>
        <v>9914</v>
      </c>
      <c r="H3458" s="50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3">
      <c r="A3459" s="48" t="s">
        <v>1264</v>
      </c>
      <c r="B3459" s="47">
        <f t="shared" si="6988"/>
        <v>8</v>
      </c>
      <c r="C3459" s="47">
        <f t="shared" si="6991"/>
        <v>20</v>
      </c>
      <c r="E3459" s="47">
        <f t="shared" ref="E3459" si="7089">plan_id</f>
        <v>25</v>
      </c>
      <c r="F3459" s="47">
        <f t="shared" ca="1" si="7085"/>
        <v>2006</v>
      </c>
      <c r="G3459" s="47">
        <f t="shared" ref="G3459" ca="1" si="7090">VLOOKUP(INDIRECT(CHAR(39)&amp;$A3459&amp;CHAR(39)&amp;"!r2c"&amp;$C3459,0),variables,2,0)</f>
        <v>9917</v>
      </c>
      <c r="H3459" s="50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3">
      <c r="A3460" s="48" t="s">
        <v>1264</v>
      </c>
      <c r="B3460" s="47">
        <f t="shared" si="6988"/>
        <v>8</v>
      </c>
      <c r="C3460" s="47">
        <f t="shared" si="6991"/>
        <v>21</v>
      </c>
      <c r="E3460" s="47">
        <f t="shared" ref="E3460" si="7091">plan_id</f>
        <v>25</v>
      </c>
      <c r="F3460" s="47">
        <f t="shared" ca="1" si="7085"/>
        <v>2006</v>
      </c>
      <c r="G3460" s="47">
        <f t="shared" ref="G3460" ca="1" si="7092">VLOOKUP(INDIRECT(CHAR(39)&amp;$A3460&amp;CHAR(39)&amp;"!r2c"&amp;$C3460,0),variables,2,0)</f>
        <v>9920</v>
      </c>
      <c r="H3460" s="50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3">
      <c r="A3461" s="48" t="s">
        <v>1264</v>
      </c>
      <c r="B3461" s="47">
        <f t="shared" si="6988"/>
        <v>8</v>
      </c>
      <c r="C3461" s="47">
        <f t="shared" si="6991"/>
        <v>22</v>
      </c>
      <c r="E3461" s="47">
        <f t="shared" ref="E3461" si="7093">plan_id</f>
        <v>25</v>
      </c>
      <c r="F3461" s="47">
        <f t="shared" ca="1" si="7085"/>
        <v>2006</v>
      </c>
      <c r="G3461" s="47">
        <f t="shared" ref="G3461" ca="1" si="7094">VLOOKUP(INDIRECT(CHAR(39)&amp;$A3461&amp;CHAR(39)&amp;"!r2c"&amp;$C3461,0),variables,2,0)</f>
        <v>9648</v>
      </c>
      <c r="H3461" s="50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3">
      <c r="A3462" s="48" t="s">
        <v>1264</v>
      </c>
      <c r="B3462" s="47">
        <f t="shared" si="6988"/>
        <v>8</v>
      </c>
      <c r="C3462" s="47">
        <f t="shared" si="6991"/>
        <v>23</v>
      </c>
      <c r="E3462" s="47">
        <f t="shared" ref="E3462" si="7095">plan_id</f>
        <v>25</v>
      </c>
      <c r="F3462" s="47">
        <f t="shared" ca="1" si="7085"/>
        <v>2006</v>
      </c>
      <c r="G3462" s="47">
        <f t="shared" ref="G3462" ca="1" si="7096">VLOOKUP(INDIRECT(CHAR(39)&amp;$A3462&amp;CHAR(39)&amp;"!r2c"&amp;$C3462,0),variables,2,0)</f>
        <v>9713</v>
      </c>
      <c r="H3462" s="50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3">
      <c r="A3463" s="48" t="s">
        <v>1264</v>
      </c>
      <c r="B3463" s="47">
        <f t="shared" si="6988"/>
        <v>8</v>
      </c>
      <c r="C3463" s="47">
        <f t="shared" si="6991"/>
        <v>24</v>
      </c>
      <c r="E3463" s="47">
        <f t="shared" ref="E3463" si="7097">plan_id</f>
        <v>25</v>
      </c>
      <c r="F3463" s="47">
        <f t="shared" ca="1" si="7085"/>
        <v>2006</v>
      </c>
      <c r="G3463" s="47">
        <f t="shared" ref="G3463" ca="1" si="7098">VLOOKUP(INDIRECT(CHAR(39)&amp;$A3463&amp;CHAR(39)&amp;"!r2c"&amp;$C3463,0),variables,2,0)</f>
        <v>9719</v>
      </c>
      <c r="H3463" s="50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3">
      <c r="A3464" s="48" t="s">
        <v>1264</v>
      </c>
      <c r="B3464" s="47">
        <f t="shared" si="6988"/>
        <v>8</v>
      </c>
      <c r="C3464" s="47">
        <f t="shared" si="6991"/>
        <v>25</v>
      </c>
      <c r="E3464" s="47">
        <f t="shared" ref="E3464" si="7099">plan_id</f>
        <v>25</v>
      </c>
      <c r="F3464" s="47">
        <f t="shared" ca="1" si="7085"/>
        <v>2006</v>
      </c>
      <c r="G3464" s="47">
        <f t="shared" ref="G3464" ca="1" si="7100">VLOOKUP(INDIRECT(CHAR(39)&amp;$A3464&amp;CHAR(39)&amp;"!r2c"&amp;$C3464,0),variables,2,0)</f>
        <v>9725</v>
      </c>
      <c r="H3464" s="50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3">
      <c r="A3465" s="48" t="s">
        <v>1264</v>
      </c>
      <c r="B3465" s="47">
        <f t="shared" si="6988"/>
        <v>8</v>
      </c>
      <c r="C3465" s="47">
        <f t="shared" si="6991"/>
        <v>26</v>
      </c>
      <c r="E3465" s="47">
        <f t="shared" ref="E3465" si="7101">plan_id</f>
        <v>25</v>
      </c>
      <c r="F3465" s="47">
        <f t="shared" ca="1" si="7085"/>
        <v>2006</v>
      </c>
      <c r="G3465" s="47">
        <f t="shared" ref="G3465" ca="1" si="7102">VLOOKUP(INDIRECT(CHAR(39)&amp;$A3465&amp;CHAR(39)&amp;"!r2c"&amp;$C3465,0),variables,2,0)</f>
        <v>9743</v>
      </c>
      <c r="H3465" s="50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3">
      <c r="A3466" s="48" t="s">
        <v>1264</v>
      </c>
      <c r="B3466" s="47">
        <f t="shared" si="6988"/>
        <v>8</v>
      </c>
      <c r="C3466" s="47">
        <f t="shared" si="6991"/>
        <v>27</v>
      </c>
      <c r="E3466" s="47">
        <f t="shared" ref="E3466" si="7103">plan_id</f>
        <v>25</v>
      </c>
      <c r="F3466" s="47">
        <f t="shared" ca="1" si="7085"/>
        <v>2006</v>
      </c>
      <c r="G3466" s="47">
        <f t="shared" ref="G3466" ca="1" si="7104">VLOOKUP(INDIRECT(CHAR(39)&amp;$A3466&amp;CHAR(39)&amp;"!r2c"&amp;$C3466,0),variables,2,0)</f>
        <v>9746</v>
      </c>
      <c r="H3466" s="50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3">
      <c r="A3467" s="48" t="s">
        <v>1264</v>
      </c>
      <c r="B3467" s="47">
        <f t="shared" si="6988"/>
        <v>8</v>
      </c>
      <c r="C3467" s="47">
        <f t="shared" si="6991"/>
        <v>28</v>
      </c>
      <c r="E3467" s="47">
        <f t="shared" ref="E3467" si="7105">plan_id</f>
        <v>25</v>
      </c>
      <c r="F3467" s="47">
        <f t="shared" ca="1" si="7085"/>
        <v>2006</v>
      </c>
      <c r="G3467" s="47">
        <f t="shared" ref="G3467" ca="1" si="7106">VLOOKUP(INDIRECT(CHAR(39)&amp;$A3467&amp;CHAR(39)&amp;"!r2c"&amp;$C3467,0),variables,2,0)</f>
        <v>9761</v>
      </c>
      <c r="H3467" s="50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3">
      <c r="A3468" s="48" t="s">
        <v>1264</v>
      </c>
      <c r="B3468" s="47">
        <f t="shared" si="6988"/>
        <v>8</v>
      </c>
      <c r="C3468" s="47">
        <f t="shared" si="6991"/>
        <v>29</v>
      </c>
      <c r="E3468" s="47">
        <f t="shared" ref="E3468" si="7107">plan_id</f>
        <v>25</v>
      </c>
      <c r="F3468" s="47">
        <f t="shared" ca="1" si="7085"/>
        <v>2006</v>
      </c>
      <c r="G3468" s="47">
        <f t="shared" ref="G3468" ca="1" si="7108">VLOOKUP(INDIRECT(CHAR(39)&amp;$A3468&amp;CHAR(39)&amp;"!r2c"&amp;$C3468,0),variables,2,0)</f>
        <v>9764</v>
      </c>
      <c r="H3468" s="50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3">
      <c r="A3469" s="48" t="s">
        <v>1264</v>
      </c>
      <c r="B3469" s="47">
        <f t="shared" si="6988"/>
        <v>8</v>
      </c>
      <c r="C3469" s="47">
        <f t="shared" si="6991"/>
        <v>30</v>
      </c>
      <c r="E3469" s="47">
        <f t="shared" ref="E3469" si="7109">plan_id</f>
        <v>25</v>
      </c>
      <c r="F3469" s="47">
        <f t="shared" ca="1" si="7085"/>
        <v>2006</v>
      </c>
      <c r="G3469" s="47">
        <f t="shared" ref="G3469" ca="1" si="7110">VLOOKUP(INDIRECT(CHAR(39)&amp;$A3469&amp;CHAR(39)&amp;"!r2c"&amp;$C3469,0),variables,2,0)</f>
        <v>9767</v>
      </c>
      <c r="H3469" s="50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3">
      <c r="A3470" s="48" t="s">
        <v>1264</v>
      </c>
      <c r="B3470" s="47">
        <f t="shared" si="6988"/>
        <v>8</v>
      </c>
      <c r="C3470" s="47">
        <f t="shared" si="6991"/>
        <v>31</v>
      </c>
      <c r="E3470" s="47">
        <f t="shared" ref="E3470" si="7111">plan_id</f>
        <v>25</v>
      </c>
      <c r="F3470" s="47">
        <f t="shared" ca="1" si="7085"/>
        <v>2006</v>
      </c>
      <c r="G3470" s="47">
        <f t="shared" ref="G3470" ca="1" si="7112">VLOOKUP(INDIRECT(CHAR(39)&amp;$A3470&amp;CHAR(39)&amp;"!r2c"&amp;$C3470,0),variables,2,0)</f>
        <v>9770</v>
      </c>
      <c r="H3470" s="50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3">
      <c r="A3471" s="48" t="s">
        <v>1264</v>
      </c>
      <c r="B3471" s="47">
        <f t="shared" si="6988"/>
        <v>8</v>
      </c>
      <c r="C3471" s="47">
        <f t="shared" si="6991"/>
        <v>32</v>
      </c>
      <c r="E3471" s="47">
        <f t="shared" ref="E3471" si="7113">plan_id</f>
        <v>25</v>
      </c>
      <c r="F3471" s="47">
        <f t="shared" ca="1" si="7085"/>
        <v>2006</v>
      </c>
      <c r="G3471" s="47">
        <f t="shared" ref="G3471" ca="1" si="7114">VLOOKUP(INDIRECT(CHAR(39)&amp;$A3471&amp;CHAR(39)&amp;"!r2c"&amp;$C3471,0),variables,2,0)</f>
        <v>9773</v>
      </c>
      <c r="H3471" s="50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3">
      <c r="A3472" s="48" t="s">
        <v>1264</v>
      </c>
      <c r="B3472" s="47">
        <f t="shared" si="6988"/>
        <v>8</v>
      </c>
      <c r="C3472" s="47">
        <f t="shared" si="6991"/>
        <v>33</v>
      </c>
      <c r="E3472" s="47">
        <f t="shared" ref="E3472" si="7115">plan_id</f>
        <v>25</v>
      </c>
      <c r="F3472" s="47">
        <f t="shared" ca="1" si="7085"/>
        <v>2006</v>
      </c>
      <c r="G3472" s="47">
        <f t="shared" ref="G3472" ca="1" si="7116">VLOOKUP(INDIRECT(CHAR(39)&amp;$A3472&amp;CHAR(39)&amp;"!r2c"&amp;$C3472,0),variables,2,0)</f>
        <v>9776</v>
      </c>
      <c r="H3472" s="50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3">
      <c r="A3473" s="48" t="s">
        <v>1264</v>
      </c>
      <c r="B3473" s="47">
        <f t="shared" si="6988"/>
        <v>8</v>
      </c>
      <c r="C3473" s="47">
        <f t="shared" si="6991"/>
        <v>34</v>
      </c>
      <c r="E3473" s="47">
        <f t="shared" ref="E3473" si="7117">plan_id</f>
        <v>25</v>
      </c>
      <c r="F3473" s="47">
        <f t="shared" ca="1" si="7085"/>
        <v>2006</v>
      </c>
      <c r="G3473" s="47">
        <f t="shared" ref="G3473" ca="1" si="7118">VLOOKUP(INDIRECT(CHAR(39)&amp;$A3473&amp;CHAR(39)&amp;"!r2c"&amp;$C3473,0),variables,2,0)</f>
        <v>9779</v>
      </c>
      <c r="H3473" s="50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3">
      <c r="A3474" s="48" t="s">
        <v>1264</v>
      </c>
      <c r="B3474" s="47">
        <f t="shared" ref="B3474:B3537" si="7119">B3386+1</f>
        <v>8</v>
      </c>
      <c r="C3474" s="47">
        <f t="shared" si="6991"/>
        <v>35</v>
      </c>
      <c r="E3474" s="47">
        <f t="shared" ref="E3474" si="7120">plan_id</f>
        <v>25</v>
      </c>
      <c r="F3474" s="47">
        <f t="shared" ca="1" si="7085"/>
        <v>2006</v>
      </c>
      <c r="G3474" s="47">
        <f t="shared" ref="G3474" ca="1" si="7121">VLOOKUP(INDIRECT(CHAR(39)&amp;$A3474&amp;CHAR(39)&amp;"!r2c"&amp;$C3474,0),variables,2,0)</f>
        <v>9785</v>
      </c>
      <c r="H3474" s="50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3">
      <c r="A3475" s="48" t="s">
        <v>1264</v>
      </c>
      <c r="B3475" s="47">
        <f t="shared" si="7119"/>
        <v>8</v>
      </c>
      <c r="C3475" s="47">
        <f t="shared" ref="C3475:C3538" si="7122">C3387</f>
        <v>36</v>
      </c>
      <c r="E3475" s="47">
        <f t="shared" ref="E3475" si="7123">plan_id</f>
        <v>25</v>
      </c>
      <c r="F3475" s="47">
        <f t="shared" ca="1" si="7085"/>
        <v>2006</v>
      </c>
      <c r="G3475" s="47">
        <f t="shared" ref="G3475" ca="1" si="7124">VLOOKUP(INDIRECT(CHAR(39)&amp;$A3475&amp;CHAR(39)&amp;"!r2c"&amp;$C3475,0),variables,2,0)</f>
        <v>9794</v>
      </c>
      <c r="H3475" s="50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3">
      <c r="A3476" s="48" t="s">
        <v>1264</v>
      </c>
      <c r="B3476" s="47">
        <f t="shared" si="7119"/>
        <v>8</v>
      </c>
      <c r="C3476" s="47">
        <f t="shared" si="7122"/>
        <v>37</v>
      </c>
      <c r="E3476" s="47">
        <f t="shared" ref="E3476" si="7125">plan_id</f>
        <v>25</v>
      </c>
      <c r="F3476" s="47">
        <f t="shared" ca="1" si="7085"/>
        <v>2006</v>
      </c>
      <c r="G3476" s="47">
        <f t="shared" ref="G3476" ca="1" si="7126">VLOOKUP(INDIRECT(CHAR(39)&amp;$A3476&amp;CHAR(39)&amp;"!r2c"&amp;$C3476,0),variables,2,0)</f>
        <v>9797</v>
      </c>
      <c r="H3476" s="50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3">
      <c r="A3477" s="48" t="s">
        <v>1264</v>
      </c>
      <c r="B3477" s="47">
        <f t="shared" si="7119"/>
        <v>8</v>
      </c>
      <c r="C3477" s="47">
        <f t="shared" si="7122"/>
        <v>38</v>
      </c>
      <c r="E3477" s="47">
        <f t="shared" ref="E3477" si="7127">plan_id</f>
        <v>25</v>
      </c>
      <c r="F3477" s="47">
        <f t="shared" ca="1" si="7085"/>
        <v>2006</v>
      </c>
      <c r="G3477" s="47">
        <f t="shared" ref="G3477" ca="1" si="7128">VLOOKUP(INDIRECT(CHAR(39)&amp;$A3477&amp;CHAR(39)&amp;"!r2c"&amp;$C3477,0),variables,2,0)</f>
        <v>9806</v>
      </c>
      <c r="H3477" s="50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3">
      <c r="A3478" s="48" t="s">
        <v>1264</v>
      </c>
      <c r="B3478" s="47">
        <f t="shared" si="7119"/>
        <v>8</v>
      </c>
      <c r="C3478" s="47">
        <f t="shared" si="7122"/>
        <v>39</v>
      </c>
      <c r="E3478" s="47">
        <f t="shared" ref="E3478" si="7129">plan_id</f>
        <v>25</v>
      </c>
      <c r="F3478" s="47">
        <f t="shared" ca="1" si="7085"/>
        <v>2006</v>
      </c>
      <c r="G3478" s="47">
        <f t="shared" ref="G3478" ca="1" si="7130">VLOOKUP(INDIRECT(CHAR(39)&amp;$A3478&amp;CHAR(39)&amp;"!r2c"&amp;$C3478,0),variables,2,0)</f>
        <v>9809</v>
      </c>
      <c r="H3478" s="50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3">
      <c r="A3479" s="48" t="s">
        <v>1264</v>
      </c>
      <c r="B3479" s="47">
        <f t="shared" si="7119"/>
        <v>8</v>
      </c>
      <c r="C3479" s="47">
        <f t="shared" si="7122"/>
        <v>40</v>
      </c>
      <c r="E3479" s="47">
        <f t="shared" ref="E3479" si="7131">plan_id</f>
        <v>25</v>
      </c>
      <c r="F3479" s="47">
        <f t="shared" ca="1" si="7085"/>
        <v>2006</v>
      </c>
      <c r="G3479" s="47">
        <f t="shared" ref="G3479" ca="1" si="7132">VLOOKUP(INDIRECT(CHAR(39)&amp;$A3479&amp;CHAR(39)&amp;"!r2c"&amp;$C3479,0),variables,2,0)</f>
        <v>9818</v>
      </c>
      <c r="H3479" s="50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3">
      <c r="A3480" s="48" t="s">
        <v>1264</v>
      </c>
      <c r="B3480" s="47">
        <f t="shared" si="7119"/>
        <v>8</v>
      </c>
      <c r="C3480" s="47">
        <f t="shared" si="7122"/>
        <v>41</v>
      </c>
      <c r="E3480" s="47">
        <f t="shared" ref="E3480" si="7133">plan_id</f>
        <v>25</v>
      </c>
      <c r="F3480" s="47">
        <f t="shared" ca="1" si="7085"/>
        <v>2006</v>
      </c>
      <c r="G3480" s="47">
        <f t="shared" ref="G3480" ca="1" si="7134">VLOOKUP(INDIRECT(CHAR(39)&amp;$A3480&amp;CHAR(39)&amp;"!r2c"&amp;$C3480,0),variables,2,0)</f>
        <v>9839</v>
      </c>
      <c r="H3480" s="50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3">
      <c r="A3481" s="48" t="s">
        <v>1264</v>
      </c>
      <c r="B3481" s="47">
        <f t="shared" si="7119"/>
        <v>8</v>
      </c>
      <c r="C3481" s="47">
        <f t="shared" si="7122"/>
        <v>42</v>
      </c>
      <c r="E3481" s="47">
        <f t="shared" ref="E3481" si="7135">plan_id</f>
        <v>25</v>
      </c>
      <c r="F3481" s="47">
        <f t="shared" ca="1" si="7085"/>
        <v>2006</v>
      </c>
      <c r="G3481" s="47">
        <f t="shared" ref="G3481" ca="1" si="7136">VLOOKUP(INDIRECT(CHAR(39)&amp;$A3481&amp;CHAR(39)&amp;"!r2c"&amp;$C3481,0),variables,2,0)</f>
        <v>9860</v>
      </c>
      <c r="H3481" s="50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3">
      <c r="A3482" s="48" t="s">
        <v>1264</v>
      </c>
      <c r="B3482" s="47">
        <f t="shared" si="7119"/>
        <v>8</v>
      </c>
      <c r="C3482" s="47">
        <f t="shared" si="7122"/>
        <v>43</v>
      </c>
      <c r="E3482" s="47">
        <f t="shared" ref="E3482" si="7137">plan_id</f>
        <v>25</v>
      </c>
      <c r="F3482" s="47">
        <f t="shared" ca="1" si="7085"/>
        <v>2006</v>
      </c>
      <c r="G3482" s="47">
        <f t="shared" ref="G3482" ca="1" si="7138">VLOOKUP(INDIRECT(CHAR(39)&amp;$A3482&amp;CHAR(39)&amp;"!r2c"&amp;$C3482,0),variables,2,0)</f>
        <v>9863</v>
      </c>
      <c r="H3482" s="50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3">
      <c r="A3483" s="48" t="s">
        <v>1264</v>
      </c>
      <c r="B3483" s="47">
        <f t="shared" si="7119"/>
        <v>8</v>
      </c>
      <c r="C3483" s="47">
        <f t="shared" si="7122"/>
        <v>44</v>
      </c>
      <c r="E3483" s="47">
        <f t="shared" ref="E3483" si="7139">plan_id</f>
        <v>25</v>
      </c>
      <c r="F3483" s="47">
        <f t="shared" ca="1" si="7085"/>
        <v>2006</v>
      </c>
      <c r="G3483" s="47">
        <f t="shared" ref="G3483" ca="1" si="7140">VLOOKUP(INDIRECT(CHAR(39)&amp;$A3483&amp;CHAR(39)&amp;"!r2c"&amp;$C3483,0),variables,2,0)</f>
        <v>9878</v>
      </c>
      <c r="H3483" s="50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3">
      <c r="A3484" s="48" t="s">
        <v>1264</v>
      </c>
      <c r="B3484" s="47">
        <f t="shared" si="7119"/>
        <v>8</v>
      </c>
      <c r="C3484" s="47">
        <f t="shared" si="7122"/>
        <v>45</v>
      </c>
      <c r="E3484" s="47">
        <f t="shared" ref="E3484" si="7141">plan_id</f>
        <v>25</v>
      </c>
      <c r="F3484" s="47">
        <f t="shared" ca="1" si="7085"/>
        <v>2006</v>
      </c>
      <c r="G3484" s="47">
        <f t="shared" ref="G3484" ca="1" si="7142">VLOOKUP(INDIRECT(CHAR(39)&amp;$A3484&amp;CHAR(39)&amp;"!r2c"&amp;$C3484,0),variables,2,0)</f>
        <v>9923</v>
      </c>
      <c r="H3484" s="50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3">
      <c r="A3485" s="48" t="s">
        <v>1264</v>
      </c>
      <c r="B3485" s="47">
        <f t="shared" si="7119"/>
        <v>8</v>
      </c>
      <c r="C3485" s="47">
        <f t="shared" si="7122"/>
        <v>46</v>
      </c>
      <c r="E3485" s="47">
        <f t="shared" ref="E3485" si="7143">plan_id</f>
        <v>25</v>
      </c>
      <c r="F3485" s="47">
        <f t="shared" ca="1" si="7085"/>
        <v>2006</v>
      </c>
      <c r="G3485" s="47">
        <f t="shared" ref="G3485" ca="1" si="7144">VLOOKUP(INDIRECT(CHAR(39)&amp;$A3485&amp;CHAR(39)&amp;"!r2c"&amp;$C3485,0),variables,2,0)</f>
        <v>9932</v>
      </c>
      <c r="H3485" s="50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3">
      <c r="A3486" s="48" t="s">
        <v>1264</v>
      </c>
      <c r="B3486" s="47">
        <f t="shared" si="7119"/>
        <v>8</v>
      </c>
      <c r="C3486" s="47">
        <f t="shared" si="7122"/>
        <v>47</v>
      </c>
      <c r="E3486" s="47">
        <f t="shared" ref="E3486" si="7145">plan_id</f>
        <v>25</v>
      </c>
      <c r="F3486" s="47">
        <f t="shared" ca="1" si="7085"/>
        <v>2006</v>
      </c>
      <c r="G3486" s="47">
        <f t="shared" ref="G3486" ca="1" si="7146">VLOOKUP(INDIRECT(CHAR(39)&amp;$A3486&amp;CHAR(39)&amp;"!r2c"&amp;$C3486,0),variables,2,0)</f>
        <v>9935</v>
      </c>
      <c r="H3486" s="50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3">
      <c r="A3487" s="48" t="s">
        <v>1264</v>
      </c>
      <c r="B3487" s="47">
        <f t="shared" si="7119"/>
        <v>8</v>
      </c>
      <c r="C3487" s="47">
        <f t="shared" si="7122"/>
        <v>48</v>
      </c>
      <c r="E3487" s="47">
        <f t="shared" ref="E3487" si="7147">plan_id</f>
        <v>25</v>
      </c>
      <c r="F3487" s="47">
        <f t="shared" ca="1" si="7085"/>
        <v>2006</v>
      </c>
      <c r="G3487" s="47">
        <f t="shared" ref="G3487" ca="1" si="7148">VLOOKUP(INDIRECT(CHAR(39)&amp;$A3487&amp;CHAR(39)&amp;"!r2c"&amp;$C3487,0),variables,2,0)</f>
        <v>9651</v>
      </c>
      <c r="H3487" s="50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3">
      <c r="A3488" s="48" t="s">
        <v>1264</v>
      </c>
      <c r="B3488" s="47">
        <f t="shared" si="7119"/>
        <v>8</v>
      </c>
      <c r="C3488" s="47">
        <f t="shared" si="7122"/>
        <v>49</v>
      </c>
      <c r="E3488" s="47">
        <f t="shared" ref="E3488" si="7149">plan_id</f>
        <v>25</v>
      </c>
      <c r="F3488" s="47">
        <f t="shared" ca="1" si="7085"/>
        <v>2006</v>
      </c>
      <c r="G3488" s="47">
        <f t="shared" ref="G3488" ca="1" si="7150">VLOOKUP(INDIRECT(CHAR(39)&amp;$A3488&amp;CHAR(39)&amp;"!r2c"&amp;$C3488,0),variables,2,0)</f>
        <v>9722</v>
      </c>
      <c r="H3488" s="50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3">
      <c r="A3489" s="48" t="s">
        <v>1264</v>
      </c>
      <c r="B3489" s="47">
        <f t="shared" si="7119"/>
        <v>8</v>
      </c>
      <c r="C3489" s="47">
        <f t="shared" si="7122"/>
        <v>50</v>
      </c>
      <c r="E3489" s="47">
        <f t="shared" ref="E3489" si="7151">plan_id</f>
        <v>25</v>
      </c>
      <c r="F3489" s="47">
        <f t="shared" ca="1" si="7085"/>
        <v>2006</v>
      </c>
      <c r="G3489" s="47">
        <f t="shared" ref="G3489" ca="1" si="7152">VLOOKUP(INDIRECT(CHAR(39)&amp;$A3489&amp;CHAR(39)&amp;"!r2c"&amp;$C3489,0),variables,2,0)</f>
        <v>9848</v>
      </c>
      <c r="H3489" s="50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3">
      <c r="A3490" s="48" t="s">
        <v>1264</v>
      </c>
      <c r="B3490" s="47">
        <f t="shared" si="7119"/>
        <v>8</v>
      </c>
      <c r="C3490" s="47">
        <f t="shared" si="7122"/>
        <v>51</v>
      </c>
      <c r="E3490" s="47">
        <f t="shared" ref="E3490" si="7153">plan_id</f>
        <v>25</v>
      </c>
      <c r="F3490" s="47">
        <f t="shared" ca="1" si="7085"/>
        <v>2006</v>
      </c>
      <c r="G3490" s="47">
        <f t="shared" ref="G3490" ca="1" si="7154">VLOOKUP(INDIRECT(CHAR(39)&amp;$A3490&amp;CHAR(39)&amp;"!r2c"&amp;$C3490,0),variables,2,0)</f>
        <v>9866</v>
      </c>
      <c r="H3490" s="50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3">
      <c r="A3491" s="48" t="s">
        <v>1264</v>
      </c>
      <c r="B3491" s="47">
        <f t="shared" si="7119"/>
        <v>8</v>
      </c>
      <c r="C3491" s="47">
        <f t="shared" si="7122"/>
        <v>52</v>
      </c>
      <c r="E3491" s="47">
        <f t="shared" ref="E3491" si="7155">plan_id</f>
        <v>25</v>
      </c>
      <c r="F3491" s="47">
        <f t="shared" ca="1" si="7085"/>
        <v>2006</v>
      </c>
      <c r="G3491" s="47">
        <f t="shared" ref="G3491" ca="1" si="7156">VLOOKUP(INDIRECT(CHAR(39)&amp;$A3491&amp;CHAR(39)&amp;"!r2c"&amp;$C3491,0),variables,2,0)</f>
        <v>9899</v>
      </c>
      <c r="H3491" s="50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3">
      <c r="A3492" s="48" t="s">
        <v>1264</v>
      </c>
      <c r="B3492" s="47">
        <f t="shared" si="7119"/>
        <v>8</v>
      </c>
      <c r="C3492" s="47">
        <f t="shared" si="7122"/>
        <v>53</v>
      </c>
      <c r="E3492" s="47">
        <f t="shared" ref="E3492" si="7157">plan_id</f>
        <v>25</v>
      </c>
      <c r="F3492" s="47">
        <f t="shared" ca="1" si="7085"/>
        <v>2006</v>
      </c>
      <c r="G3492" s="47">
        <f t="shared" ref="G3492" ca="1" si="7158">VLOOKUP(INDIRECT(CHAR(39)&amp;$A3492&amp;CHAR(39)&amp;"!r2c"&amp;$C3492,0),variables,2,0)</f>
        <v>9905</v>
      </c>
      <c r="H3492" s="50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3">
      <c r="A3493" s="48" t="s">
        <v>1264</v>
      </c>
      <c r="B3493" s="47">
        <f t="shared" si="7119"/>
        <v>8</v>
      </c>
      <c r="C3493" s="47">
        <f t="shared" si="7122"/>
        <v>54</v>
      </c>
      <c r="E3493" s="47">
        <f t="shared" ref="E3493" si="7159">plan_id</f>
        <v>25</v>
      </c>
      <c r="F3493" s="47">
        <f t="shared" ca="1" si="7085"/>
        <v>2006</v>
      </c>
      <c r="G3493" s="47">
        <f t="shared" ref="G3493" ca="1" si="7160">VLOOKUP(INDIRECT(CHAR(39)&amp;$A3493&amp;CHAR(39)&amp;"!r2c"&amp;$C3493,0),variables,2,0)</f>
        <v>9929</v>
      </c>
      <c r="H3493" s="50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3">
      <c r="A3494" s="48" t="s">
        <v>1264</v>
      </c>
      <c r="B3494" s="47">
        <f t="shared" si="7119"/>
        <v>8</v>
      </c>
      <c r="C3494" s="47">
        <f t="shared" si="7122"/>
        <v>55</v>
      </c>
      <c r="E3494" s="47">
        <f t="shared" ref="E3494" si="7161">plan_id</f>
        <v>25</v>
      </c>
      <c r="F3494" s="47">
        <f t="shared" ca="1" si="7085"/>
        <v>2006</v>
      </c>
      <c r="G3494" s="47">
        <f t="shared" ref="G3494" ca="1" si="7162">VLOOKUP(INDIRECT(CHAR(39)&amp;$A3494&amp;CHAR(39)&amp;"!r2c"&amp;$C3494,0),variables,2,0)</f>
        <v>9654</v>
      </c>
      <c r="H3494" s="50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3">
      <c r="A3495" s="48" t="s">
        <v>1264</v>
      </c>
      <c r="B3495" s="47">
        <f t="shared" si="7119"/>
        <v>8</v>
      </c>
      <c r="C3495" s="47">
        <f t="shared" si="7122"/>
        <v>56</v>
      </c>
      <c r="E3495" s="47">
        <f t="shared" ref="E3495" si="7163">plan_id</f>
        <v>25</v>
      </c>
      <c r="F3495" s="47">
        <f t="shared" ca="1" si="7085"/>
        <v>2006</v>
      </c>
      <c r="G3495" s="47">
        <f t="shared" ref="G3495" ca="1" si="7164">VLOOKUP(INDIRECT(CHAR(39)&amp;$A3495&amp;CHAR(39)&amp;"!r2c"&amp;$C3495,0),variables,2,0)</f>
        <v>9707</v>
      </c>
      <c r="H3495" s="50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3">
      <c r="A3496" s="48" t="s">
        <v>1264</v>
      </c>
      <c r="B3496" s="47">
        <f t="shared" si="7119"/>
        <v>8</v>
      </c>
      <c r="C3496" s="47">
        <f t="shared" si="7122"/>
        <v>57</v>
      </c>
      <c r="E3496" s="47">
        <f t="shared" ref="E3496" si="7165">plan_id</f>
        <v>25</v>
      </c>
      <c r="F3496" s="47">
        <f t="shared" ca="1" si="7085"/>
        <v>2006</v>
      </c>
      <c r="G3496" s="47">
        <f t="shared" ref="G3496" ca="1" si="7166">VLOOKUP(INDIRECT(CHAR(39)&amp;$A3496&amp;CHAR(39)&amp;"!r2c"&amp;$C3496,0),variables,2,0)</f>
        <v>9669</v>
      </c>
      <c r="H3496" s="50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3">
      <c r="A3497" s="48" t="s">
        <v>1264</v>
      </c>
      <c r="B3497" s="47">
        <f t="shared" si="7119"/>
        <v>8</v>
      </c>
      <c r="C3497" s="47">
        <f t="shared" si="7122"/>
        <v>58</v>
      </c>
      <c r="E3497" s="47">
        <f t="shared" ref="E3497" si="7167">plan_id</f>
        <v>25</v>
      </c>
      <c r="F3497" s="47">
        <f t="shared" ca="1" si="7085"/>
        <v>2006</v>
      </c>
      <c r="G3497" s="47">
        <f t="shared" ref="G3497" ca="1" si="7168">VLOOKUP(INDIRECT(CHAR(39)&amp;$A3497&amp;CHAR(39)&amp;"!r2c"&amp;$C3497,0),variables,2,0)</f>
        <v>9851</v>
      </c>
      <c r="H3497" s="50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3">
      <c r="A3498" s="48" t="s">
        <v>1264</v>
      </c>
      <c r="B3498" s="47">
        <f t="shared" si="7119"/>
        <v>8</v>
      </c>
      <c r="C3498" s="47">
        <f t="shared" si="7122"/>
        <v>59</v>
      </c>
      <c r="E3498" s="47">
        <f t="shared" ref="E3498" si="7169">plan_id</f>
        <v>25</v>
      </c>
      <c r="F3498" s="47">
        <f t="shared" ca="1" si="7085"/>
        <v>2006</v>
      </c>
      <c r="G3498" s="47">
        <f t="shared" ref="G3498" ca="1" si="7170">VLOOKUP(INDIRECT(CHAR(39)&amp;$A3498&amp;CHAR(39)&amp;"!r2c"&amp;$C3498,0),variables,2,0)</f>
        <v>9890</v>
      </c>
      <c r="H3498" s="50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3">
      <c r="A3499" s="48" t="s">
        <v>1264</v>
      </c>
      <c r="B3499" s="47">
        <f t="shared" si="7119"/>
        <v>8</v>
      </c>
      <c r="C3499" s="47">
        <f t="shared" si="7122"/>
        <v>60</v>
      </c>
      <c r="E3499" s="47">
        <f t="shared" ref="E3499" si="7171">plan_id</f>
        <v>25</v>
      </c>
      <c r="F3499" s="47">
        <f t="shared" ca="1" si="7085"/>
        <v>2006</v>
      </c>
      <c r="G3499" s="47">
        <f t="shared" ref="G3499" ca="1" si="7172">VLOOKUP(INDIRECT(CHAR(39)&amp;$A3499&amp;CHAR(39)&amp;"!r2c"&amp;$C3499,0),variables,2,0)</f>
        <v>9893</v>
      </c>
      <c r="H3499" s="50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3">
      <c r="A3500" s="48" t="s">
        <v>1264</v>
      </c>
      <c r="B3500" s="47">
        <f t="shared" si="7119"/>
        <v>8</v>
      </c>
      <c r="C3500" s="47">
        <f t="shared" si="7122"/>
        <v>61</v>
      </c>
      <c r="E3500" s="47">
        <f t="shared" ref="E3500" si="7173">plan_id</f>
        <v>25</v>
      </c>
      <c r="F3500" s="47">
        <f t="shared" ca="1" si="7085"/>
        <v>2006</v>
      </c>
      <c r="G3500" s="47">
        <f t="shared" ref="G3500" ca="1" si="7174">VLOOKUP(INDIRECT(CHAR(39)&amp;$A3500&amp;CHAR(39)&amp;"!r2c"&amp;$C3500,0),variables,2,0)</f>
        <v>9896</v>
      </c>
      <c r="H3500" s="50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3">
      <c r="A3501" s="48" t="s">
        <v>1264</v>
      </c>
      <c r="B3501" s="47">
        <f t="shared" si="7119"/>
        <v>8</v>
      </c>
      <c r="C3501" s="47">
        <f t="shared" si="7122"/>
        <v>62</v>
      </c>
      <c r="E3501" s="47">
        <f t="shared" ref="E3501" si="7175">plan_id</f>
        <v>25</v>
      </c>
      <c r="F3501" s="47">
        <f t="shared" ca="1" si="7085"/>
        <v>2006</v>
      </c>
      <c r="G3501" s="47">
        <f t="shared" ref="G3501" ca="1" si="7176">VLOOKUP(INDIRECT(CHAR(39)&amp;$A3501&amp;CHAR(39)&amp;"!r2c"&amp;$C3501,0),variables,2,0)</f>
        <v>9660</v>
      </c>
      <c r="H3501" s="50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3">
      <c r="A3502" s="48" t="s">
        <v>1264</v>
      </c>
      <c r="B3502" s="47">
        <f t="shared" si="7119"/>
        <v>8</v>
      </c>
      <c r="C3502" s="47">
        <f t="shared" si="7122"/>
        <v>63</v>
      </c>
      <c r="E3502" s="47">
        <f t="shared" ref="E3502" si="7177">plan_id</f>
        <v>25</v>
      </c>
      <c r="F3502" s="47">
        <f t="shared" ca="1" si="7085"/>
        <v>2006</v>
      </c>
      <c r="G3502" s="47">
        <f t="shared" ref="G3502" ca="1" si="7178">VLOOKUP(INDIRECT(CHAR(39)&amp;$A3502&amp;CHAR(39)&amp;"!r2c"&amp;$C3502,0),variables,2,0)</f>
        <v>9701</v>
      </c>
      <c r="H3502" s="50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3">
      <c r="A3503" s="48" t="s">
        <v>1264</v>
      </c>
      <c r="B3503" s="47">
        <f t="shared" si="7119"/>
        <v>8</v>
      </c>
      <c r="C3503" s="47">
        <f t="shared" si="7122"/>
        <v>64</v>
      </c>
      <c r="E3503" s="47">
        <f t="shared" ref="E3503" si="7179">plan_id</f>
        <v>25</v>
      </c>
      <c r="F3503" s="47">
        <f t="shared" ca="1" si="7085"/>
        <v>2006</v>
      </c>
      <c r="G3503" s="47">
        <f t="shared" ref="G3503" ca="1" si="7180">VLOOKUP(INDIRECT(CHAR(39)&amp;$A3503&amp;CHAR(39)&amp;"!r2c"&amp;$C3503,0),variables,2,0)</f>
        <v>9728</v>
      </c>
      <c r="H3503" s="50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3">
      <c r="A3504" s="48" t="s">
        <v>1264</v>
      </c>
      <c r="B3504" s="47">
        <f t="shared" si="7119"/>
        <v>8</v>
      </c>
      <c r="C3504" s="47">
        <f t="shared" si="7122"/>
        <v>65</v>
      </c>
      <c r="E3504" s="47">
        <f t="shared" ref="E3504" si="7181">plan_id</f>
        <v>25</v>
      </c>
      <c r="F3504" s="47">
        <f t="shared" ca="1" si="7085"/>
        <v>2006</v>
      </c>
      <c r="G3504" s="47">
        <f t="shared" ref="G3504" ca="1" si="7182">VLOOKUP(INDIRECT(CHAR(39)&amp;$A3504&amp;CHAR(39)&amp;"!r2c"&amp;$C3504,0),variables,2,0)</f>
        <v>9731</v>
      </c>
      <c r="H3504" s="50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3">
      <c r="A3505" s="48" t="s">
        <v>1264</v>
      </c>
      <c r="B3505" s="47">
        <f t="shared" si="7119"/>
        <v>8</v>
      </c>
      <c r="C3505" s="47">
        <f t="shared" si="7122"/>
        <v>66</v>
      </c>
      <c r="E3505" s="47">
        <f t="shared" ref="E3505" si="7183">plan_id</f>
        <v>25</v>
      </c>
      <c r="F3505" s="47">
        <f t="shared" ca="1" si="7085"/>
        <v>2006</v>
      </c>
      <c r="G3505" s="47">
        <f t="shared" ref="G3505" ca="1" si="7184">VLOOKUP(INDIRECT(CHAR(39)&amp;$A3505&amp;CHAR(39)&amp;"!r2c"&amp;$C3505,0),variables,2,0)</f>
        <v>9737</v>
      </c>
      <c r="H3505" s="50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3">
      <c r="A3506" s="48" t="s">
        <v>1264</v>
      </c>
      <c r="B3506" s="47">
        <f t="shared" si="7119"/>
        <v>8</v>
      </c>
      <c r="C3506" s="47">
        <f t="shared" si="7122"/>
        <v>67</v>
      </c>
      <c r="E3506" s="47">
        <f t="shared" ref="E3506" si="7185">plan_id</f>
        <v>25</v>
      </c>
      <c r="F3506" s="47">
        <f t="shared" ca="1" si="7085"/>
        <v>2006</v>
      </c>
      <c r="G3506" s="47">
        <f t="shared" ref="G3506" ca="1" si="7186">VLOOKUP(INDIRECT(CHAR(39)&amp;$A3506&amp;CHAR(39)&amp;"!r2c"&amp;$C3506,0),variables,2,0)</f>
        <v>9740</v>
      </c>
      <c r="H3506" s="50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3">
      <c r="A3507" s="48" t="s">
        <v>1264</v>
      </c>
      <c r="B3507" s="47">
        <f t="shared" si="7119"/>
        <v>8</v>
      </c>
      <c r="C3507" s="47">
        <f t="shared" si="7122"/>
        <v>68</v>
      </c>
      <c r="E3507" s="47">
        <f t="shared" ref="E3507" si="7187">plan_id</f>
        <v>25</v>
      </c>
      <c r="F3507" s="47">
        <f t="shared" ca="1" si="7085"/>
        <v>2006</v>
      </c>
      <c r="G3507" s="47">
        <f t="shared" ref="G3507" ca="1" si="7188">VLOOKUP(INDIRECT(CHAR(39)&amp;$A3507&amp;CHAR(39)&amp;"!r2c"&amp;$C3507,0),variables,2,0)</f>
        <v>9752</v>
      </c>
      <c r="H3507" s="50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3">
      <c r="A3508" s="48" t="s">
        <v>1264</v>
      </c>
      <c r="B3508" s="47">
        <f t="shared" si="7119"/>
        <v>8</v>
      </c>
      <c r="C3508" s="47">
        <f t="shared" si="7122"/>
        <v>69</v>
      </c>
      <c r="E3508" s="47">
        <f t="shared" ref="E3508" si="7189">plan_id</f>
        <v>25</v>
      </c>
      <c r="F3508" s="47">
        <f t="shared" ca="1" si="7085"/>
        <v>2006</v>
      </c>
      <c r="G3508" s="47">
        <f t="shared" ref="G3508" ca="1" si="7190">VLOOKUP(INDIRECT(CHAR(39)&amp;$A3508&amp;CHAR(39)&amp;"!r2c"&amp;$C3508,0),variables,2,0)</f>
        <v>9791</v>
      </c>
      <c r="H3508" s="50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3">
      <c r="A3509" s="48" t="s">
        <v>1264</v>
      </c>
      <c r="B3509" s="47">
        <f t="shared" si="7119"/>
        <v>8</v>
      </c>
      <c r="C3509" s="47">
        <f t="shared" si="7122"/>
        <v>70</v>
      </c>
      <c r="E3509" s="47">
        <f t="shared" ref="E3509" si="7191">plan_id</f>
        <v>25</v>
      </c>
      <c r="F3509" s="47">
        <f t="shared" ca="1" si="7085"/>
        <v>2006</v>
      </c>
      <c r="G3509" s="47">
        <f t="shared" ref="G3509" ca="1" si="7192">VLOOKUP(INDIRECT(CHAR(39)&amp;$A3509&amp;CHAR(39)&amp;"!r2c"&amp;$C3509,0),variables,2,0)</f>
        <v>9800</v>
      </c>
      <c r="H3509" s="50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3">
      <c r="A3510" s="48" t="s">
        <v>1264</v>
      </c>
      <c r="B3510" s="47">
        <f t="shared" si="7119"/>
        <v>8</v>
      </c>
      <c r="C3510" s="47">
        <f t="shared" si="7122"/>
        <v>71</v>
      </c>
      <c r="E3510" s="47">
        <f t="shared" ref="E3510" si="7193">plan_id</f>
        <v>25</v>
      </c>
      <c r="F3510" s="47">
        <f t="shared" ca="1" si="7085"/>
        <v>2006</v>
      </c>
      <c r="G3510" s="47">
        <f t="shared" ref="G3510" ca="1" si="7194">VLOOKUP(INDIRECT(CHAR(39)&amp;$A3510&amp;CHAR(39)&amp;"!r2c"&amp;$C3510,0),variables,2,0)</f>
        <v>9842</v>
      </c>
      <c r="H3510" s="50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3">
      <c r="A3511" s="48" t="s">
        <v>1264</v>
      </c>
      <c r="B3511" s="47">
        <f t="shared" si="7119"/>
        <v>8</v>
      </c>
      <c r="C3511" s="47">
        <f t="shared" si="7122"/>
        <v>72</v>
      </c>
      <c r="E3511" s="47">
        <f t="shared" ref="E3511" si="7195">plan_id</f>
        <v>25</v>
      </c>
      <c r="F3511" s="47">
        <f t="shared" ca="1" si="7085"/>
        <v>2006</v>
      </c>
      <c r="G3511" s="47">
        <f t="shared" ref="G3511" ca="1" si="7196">VLOOKUP(INDIRECT(CHAR(39)&amp;$A3511&amp;CHAR(39)&amp;"!r2c"&amp;$C3511,0),variables,2,0)</f>
        <v>9854</v>
      </c>
      <c r="H3511" s="50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3">
      <c r="A3512" s="48" t="s">
        <v>1264</v>
      </c>
      <c r="B3512" s="47">
        <f t="shared" si="7119"/>
        <v>8</v>
      </c>
      <c r="C3512" s="47">
        <f t="shared" si="7122"/>
        <v>73</v>
      </c>
      <c r="E3512" s="47">
        <f t="shared" ref="E3512" si="7197">plan_id</f>
        <v>25</v>
      </c>
      <c r="F3512" s="47">
        <f t="shared" ca="1" si="7085"/>
        <v>2006</v>
      </c>
      <c r="G3512" s="47">
        <f t="shared" ref="G3512" ca="1" si="7198">VLOOKUP(INDIRECT(CHAR(39)&amp;$A3512&amp;CHAR(39)&amp;"!r2c"&amp;$C3512,0),variables,2,0)</f>
        <v>9869</v>
      </c>
      <c r="H3512" s="50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3">
      <c r="A3513" s="48" t="s">
        <v>1264</v>
      </c>
      <c r="B3513" s="47">
        <f t="shared" si="7119"/>
        <v>8</v>
      </c>
      <c r="C3513" s="47">
        <f t="shared" si="7122"/>
        <v>74</v>
      </c>
      <c r="E3513" s="47">
        <f t="shared" ref="E3513" si="7199">plan_id</f>
        <v>25</v>
      </c>
      <c r="F3513" s="47">
        <f t="shared" ca="1" si="7085"/>
        <v>2006</v>
      </c>
      <c r="G3513" s="47">
        <f t="shared" ref="G3513" ca="1" si="7200">VLOOKUP(INDIRECT(CHAR(39)&amp;$A3513&amp;CHAR(39)&amp;"!r2c"&amp;$C3513,0),variables,2,0)</f>
        <v>9873</v>
      </c>
      <c r="H3513" s="50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3">
      <c r="A3514" s="48" t="s">
        <v>1264</v>
      </c>
      <c r="B3514" s="47">
        <f t="shared" si="7119"/>
        <v>8</v>
      </c>
      <c r="C3514" s="47">
        <f t="shared" si="7122"/>
        <v>75</v>
      </c>
      <c r="E3514" s="47">
        <f t="shared" ref="E3514" si="7201">plan_id</f>
        <v>25</v>
      </c>
      <c r="F3514" s="47">
        <f t="shared" ca="1" si="7085"/>
        <v>2006</v>
      </c>
      <c r="G3514" s="47">
        <f t="shared" ref="G3514" ca="1" si="7202">VLOOKUP(INDIRECT(CHAR(39)&amp;$A3514&amp;CHAR(39)&amp;"!r2c"&amp;$C3514,0),variables,2,0)</f>
        <v>9881</v>
      </c>
      <c r="H3514" s="50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3">
      <c r="A3515" s="48" t="s">
        <v>1264</v>
      </c>
      <c r="B3515" s="47">
        <f t="shared" si="7119"/>
        <v>8</v>
      </c>
      <c r="C3515" s="47">
        <f t="shared" si="7122"/>
        <v>76</v>
      </c>
      <c r="E3515" s="47">
        <f t="shared" ref="E3515" si="7203">plan_id</f>
        <v>25</v>
      </c>
      <c r="F3515" s="47">
        <f t="shared" ca="1" si="7085"/>
        <v>2006</v>
      </c>
      <c r="G3515" s="47">
        <f t="shared" ref="G3515" ca="1" si="7204">VLOOKUP(INDIRECT(CHAR(39)&amp;$A3515&amp;CHAR(39)&amp;"!r2c"&amp;$C3515,0),variables,2,0)</f>
        <v>9908</v>
      </c>
      <c r="H3515" s="50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3">
      <c r="A3516" s="48" t="s">
        <v>1264</v>
      </c>
      <c r="B3516" s="47">
        <f t="shared" si="7119"/>
        <v>8</v>
      </c>
      <c r="C3516" s="47">
        <f t="shared" si="7122"/>
        <v>77</v>
      </c>
      <c r="E3516" s="47">
        <f t="shared" ref="E3516" si="7205">plan_id</f>
        <v>25</v>
      </c>
      <c r="F3516" s="47">
        <f t="shared" ca="1" si="7085"/>
        <v>2006</v>
      </c>
      <c r="G3516" s="47">
        <f t="shared" ref="G3516" ca="1" si="7206">VLOOKUP(INDIRECT(CHAR(39)&amp;$A3516&amp;CHAR(39)&amp;"!r2c"&amp;$C3516,0),variables,2,0)</f>
        <v>9911</v>
      </c>
      <c r="H3516" s="50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3">
      <c r="A3517" s="48" t="s">
        <v>1264</v>
      </c>
      <c r="B3517" s="47">
        <f t="shared" si="7119"/>
        <v>8</v>
      </c>
      <c r="C3517" s="47">
        <f t="shared" si="7122"/>
        <v>78</v>
      </c>
      <c r="E3517" s="47">
        <f t="shared" ref="E3517" si="7207">plan_id</f>
        <v>25</v>
      </c>
      <c r="F3517" s="47">
        <f t="shared" ca="1" si="7085"/>
        <v>2006</v>
      </c>
      <c r="G3517" s="47">
        <f t="shared" ref="G3517" ca="1" si="7208">VLOOKUP(INDIRECT(CHAR(39)&amp;$A3517&amp;CHAR(39)&amp;"!r2c"&amp;$C3517,0),variables,2,0)</f>
        <v>9663</v>
      </c>
      <c r="H3517" s="50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3">
      <c r="A3518" s="48" t="s">
        <v>1264</v>
      </c>
      <c r="B3518" s="47">
        <f t="shared" si="7119"/>
        <v>8</v>
      </c>
      <c r="C3518" s="47">
        <f t="shared" si="7122"/>
        <v>79</v>
      </c>
      <c r="E3518" s="47">
        <f t="shared" ref="E3518" si="7209">plan_id</f>
        <v>25</v>
      </c>
      <c r="F3518" s="47">
        <f t="shared" ca="1" si="7085"/>
        <v>2006</v>
      </c>
      <c r="G3518" s="47">
        <f t="shared" ref="G3518" ca="1" si="7210">VLOOKUP(INDIRECT(CHAR(39)&amp;$A3518&amp;CHAR(39)&amp;"!r2c"&amp;$C3518,0),variables,2,0)</f>
        <v>9710</v>
      </c>
      <c r="H3518" s="50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3">
      <c r="A3519" s="48" t="s">
        <v>1264</v>
      </c>
      <c r="B3519" s="47">
        <f t="shared" si="7119"/>
        <v>8</v>
      </c>
      <c r="C3519" s="47">
        <f t="shared" si="7122"/>
        <v>80</v>
      </c>
      <c r="E3519" s="47">
        <f t="shared" ref="E3519" si="7211">plan_id</f>
        <v>25</v>
      </c>
      <c r="F3519" s="47">
        <f t="shared" ca="1" si="7085"/>
        <v>2006</v>
      </c>
      <c r="G3519" s="47">
        <f t="shared" ref="G3519" ca="1" si="7212">VLOOKUP(INDIRECT(CHAR(39)&amp;$A3519&amp;CHAR(39)&amp;"!r2c"&amp;$C3519,0),variables,2,0)</f>
        <v>9758</v>
      </c>
      <c r="H3519" s="50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3">
      <c r="A3520" s="48" t="s">
        <v>1264</v>
      </c>
      <c r="B3520" s="47">
        <f t="shared" si="7119"/>
        <v>8</v>
      </c>
      <c r="C3520" s="47">
        <f t="shared" si="7122"/>
        <v>81</v>
      </c>
      <c r="E3520" s="47">
        <f t="shared" ref="E3520" si="7213">plan_id</f>
        <v>25</v>
      </c>
      <c r="F3520" s="47">
        <f t="shared" ca="1" si="7085"/>
        <v>2006</v>
      </c>
      <c r="G3520" s="47">
        <f t="shared" ref="G3520" ca="1" si="7214">VLOOKUP(INDIRECT(CHAR(39)&amp;$A3520&amp;CHAR(39)&amp;"!r2c"&amp;$C3520,0),variables,2,0)</f>
        <v>9803</v>
      </c>
      <c r="H3520" s="50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3">
      <c r="A3521" s="48" t="s">
        <v>1264</v>
      </c>
      <c r="B3521" s="47">
        <f t="shared" si="7119"/>
        <v>8</v>
      </c>
      <c r="C3521" s="47">
        <f t="shared" si="7122"/>
        <v>82</v>
      </c>
      <c r="E3521" s="47">
        <f t="shared" ref="E3521" si="7215">plan_id</f>
        <v>25</v>
      </c>
      <c r="F3521" s="47">
        <f t="shared" ref="F3521:F3584" ca="1" si="7216">INDIRECT(CHAR(39)&amp;$A3521&amp;CHAR(39)&amp;"!r"&amp;$B3521&amp;"c2",0)</f>
        <v>2006</v>
      </c>
      <c r="G3521" s="47">
        <f t="shared" ref="G3521" ca="1" si="7217">VLOOKUP(INDIRECT(CHAR(39)&amp;$A3521&amp;CHAR(39)&amp;"!r2c"&amp;$C3521,0),variables,2,0)</f>
        <v>9857</v>
      </c>
      <c r="H3521" s="50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3">
      <c r="A3522" s="48" t="s">
        <v>1264</v>
      </c>
      <c r="B3522" s="47">
        <f t="shared" si="7119"/>
        <v>8</v>
      </c>
      <c r="C3522" s="47">
        <f t="shared" si="7122"/>
        <v>83</v>
      </c>
      <c r="E3522" s="47">
        <f t="shared" ref="E3522" si="7218">plan_id</f>
        <v>25</v>
      </c>
      <c r="F3522" s="47">
        <f t="shared" ca="1" si="7216"/>
        <v>2006</v>
      </c>
      <c r="G3522" s="47">
        <f t="shared" ref="G3522" ca="1" si="7219">VLOOKUP(INDIRECT(CHAR(39)&amp;$A3522&amp;CHAR(39)&amp;"!r2c"&amp;$C3522,0),variables,2,0)</f>
        <v>9902</v>
      </c>
      <c r="H3522" s="50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3">
      <c r="A3523" s="48" t="s">
        <v>1264</v>
      </c>
      <c r="B3523" s="47">
        <f t="shared" si="7119"/>
        <v>8</v>
      </c>
      <c r="C3523" s="47">
        <f t="shared" si="7122"/>
        <v>84</v>
      </c>
      <c r="E3523" s="47">
        <f t="shared" ref="E3523" si="7220">plan_id</f>
        <v>25</v>
      </c>
      <c r="F3523" s="47">
        <f t="shared" ca="1" si="7216"/>
        <v>2006</v>
      </c>
      <c r="G3523" s="47">
        <f t="shared" ref="G3523" ca="1" si="7221">VLOOKUP(INDIRECT(CHAR(39)&amp;$A3523&amp;CHAR(39)&amp;"!r2c"&amp;$C3523,0),variables,2,0)</f>
        <v>9926</v>
      </c>
      <c r="H3523" s="50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3">
      <c r="A3524" s="48" t="s">
        <v>1264</v>
      </c>
      <c r="B3524" s="47">
        <f t="shared" si="7119"/>
        <v>8</v>
      </c>
      <c r="C3524" s="47">
        <f t="shared" si="7122"/>
        <v>85</v>
      </c>
      <c r="E3524" s="47">
        <f t="shared" ref="E3524" si="7222">plan_id</f>
        <v>25</v>
      </c>
      <c r="F3524" s="47">
        <f t="shared" ca="1" si="7216"/>
        <v>2006</v>
      </c>
      <c r="G3524" s="47">
        <f t="shared" ref="G3524" ca="1" si="7223">VLOOKUP(INDIRECT(CHAR(39)&amp;$A3524&amp;CHAR(39)&amp;"!r2c"&amp;$C3524,0),variables,2,0)</f>
        <v>9666</v>
      </c>
      <c r="H3524" s="50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3">
      <c r="A3525" s="48" t="s">
        <v>1264</v>
      </c>
      <c r="B3525" s="47">
        <f t="shared" si="7119"/>
        <v>8</v>
      </c>
      <c r="C3525" s="47">
        <f t="shared" si="7122"/>
        <v>86</v>
      </c>
      <c r="E3525" s="47">
        <f t="shared" ref="E3525" si="7224">plan_id</f>
        <v>25</v>
      </c>
      <c r="F3525" s="47">
        <f t="shared" ca="1" si="7216"/>
        <v>2006</v>
      </c>
      <c r="G3525" s="47">
        <f t="shared" ref="G3525" ca="1" si="7225">VLOOKUP(INDIRECT(CHAR(39)&amp;$A3525&amp;CHAR(39)&amp;"!r2c"&amp;$C3525,0),variables,2,0)</f>
        <v>9827</v>
      </c>
      <c r="H3525" s="50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3">
      <c r="A3526" s="48" t="s">
        <v>1264</v>
      </c>
      <c r="B3526" s="47">
        <f t="shared" si="7119"/>
        <v>8</v>
      </c>
      <c r="C3526" s="47">
        <f t="shared" si="7122"/>
        <v>87</v>
      </c>
      <c r="E3526" s="47">
        <f t="shared" ref="E3526" si="7226">plan_id</f>
        <v>25</v>
      </c>
      <c r="F3526" s="47">
        <f t="shared" ca="1" si="7216"/>
        <v>2006</v>
      </c>
      <c r="G3526" s="47">
        <f t="shared" ref="G3526" ca="1" si="7227">VLOOKUP(INDIRECT(CHAR(39)&amp;$A3526&amp;CHAR(39)&amp;"!r2c"&amp;$C3526,0),variables,2,0)</f>
        <v>9657</v>
      </c>
      <c r="H3526" s="50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3">
      <c r="A3527" s="48" t="s">
        <v>1264</v>
      </c>
      <c r="B3527" s="47">
        <f t="shared" si="7119"/>
        <v>8</v>
      </c>
      <c r="C3527" s="47">
        <f t="shared" si="7122"/>
        <v>88</v>
      </c>
      <c r="E3527" s="47">
        <f t="shared" ref="E3527" si="7228">plan_id</f>
        <v>25</v>
      </c>
      <c r="F3527" s="47">
        <f t="shared" ca="1" si="7216"/>
        <v>2006</v>
      </c>
      <c r="G3527" s="47">
        <f t="shared" ref="G3527" ca="1" si="7229">VLOOKUP(INDIRECT(CHAR(39)&amp;$A3527&amp;CHAR(39)&amp;"!r2c"&amp;$C3527,0),variables,2,0)</f>
        <v>9834</v>
      </c>
      <c r="H3527" s="50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3">
      <c r="A3528" s="48" t="s">
        <v>1264</v>
      </c>
      <c r="B3528" s="47">
        <f t="shared" si="7119"/>
        <v>8</v>
      </c>
      <c r="C3528" s="47">
        <f t="shared" si="7122"/>
        <v>89</v>
      </c>
      <c r="E3528" s="47">
        <f t="shared" ref="E3528" si="7230">plan_id</f>
        <v>25</v>
      </c>
      <c r="F3528" s="47">
        <f t="shared" ca="1" si="7216"/>
        <v>2006</v>
      </c>
      <c r="G3528" s="47">
        <f t="shared" ref="G3528" ca="1" si="7231">VLOOKUP(INDIRECT(CHAR(39)&amp;$A3528&amp;CHAR(39)&amp;"!r2c"&amp;$C3528,0),variables,2,0)</f>
        <v>9884</v>
      </c>
      <c r="H3528" s="50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3">
      <c r="A3529" s="48" t="s">
        <v>1264</v>
      </c>
      <c r="B3529" s="47">
        <f t="shared" si="7119"/>
        <v>8</v>
      </c>
      <c r="C3529" s="47">
        <f t="shared" si="7122"/>
        <v>90</v>
      </c>
      <c r="E3529" s="47">
        <f t="shared" ref="E3529" si="7232">plan_id</f>
        <v>25</v>
      </c>
      <c r="F3529" s="47">
        <f t="shared" ca="1" si="7216"/>
        <v>2006</v>
      </c>
      <c r="G3529" s="47">
        <f t="shared" ref="G3529" ca="1" si="7233">VLOOKUP(INDIRECT(CHAR(39)&amp;$A3529&amp;CHAR(39)&amp;"!r2c"&amp;$C3529,0),variables,2,0)</f>
        <v>9672</v>
      </c>
      <c r="H3529" s="50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3">
      <c r="A3530" s="48" t="s">
        <v>1264</v>
      </c>
      <c r="B3530" s="47">
        <f t="shared" si="7119"/>
        <v>9</v>
      </c>
      <c r="C3530" s="47">
        <f t="shared" si="7122"/>
        <v>3</v>
      </c>
      <c r="E3530" s="47">
        <f t="shared" ref="E3530" si="7234">plan_id</f>
        <v>25</v>
      </c>
      <c r="F3530" s="47">
        <f t="shared" ca="1" si="7216"/>
        <v>2007</v>
      </c>
      <c r="G3530" s="47">
        <f t="shared" ref="G3530" ca="1" si="7235">VLOOKUP(INDIRECT(CHAR(39)&amp;$A3530&amp;CHAR(39)&amp;"!r2c"&amp;$C3530,0),variables,2,0)</f>
        <v>9704</v>
      </c>
      <c r="H3530" s="50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3">
      <c r="A3531" s="48" t="s">
        <v>1264</v>
      </c>
      <c r="B3531" s="47">
        <f t="shared" si="7119"/>
        <v>9</v>
      </c>
      <c r="C3531" s="47">
        <f t="shared" si="7122"/>
        <v>4</v>
      </c>
      <c r="E3531" s="47">
        <f t="shared" ref="E3531" si="7236">plan_id</f>
        <v>25</v>
      </c>
      <c r="F3531" s="47">
        <f t="shared" ca="1" si="7216"/>
        <v>2007</v>
      </c>
      <c r="G3531" s="47">
        <f t="shared" ref="G3531" ca="1" si="7237">VLOOKUP(INDIRECT(CHAR(39)&amp;$A3531&amp;CHAR(39)&amp;"!r2c"&amp;$C3531,0),variables,2,0)</f>
        <v>9716</v>
      </c>
      <c r="H3531" s="50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3">
      <c r="A3532" s="48" t="s">
        <v>1264</v>
      </c>
      <c r="B3532" s="47">
        <f t="shared" si="7119"/>
        <v>9</v>
      </c>
      <c r="C3532" s="47">
        <f t="shared" si="7122"/>
        <v>5</v>
      </c>
      <c r="E3532" s="47">
        <f t="shared" ref="E3532" si="7238">plan_id</f>
        <v>25</v>
      </c>
      <c r="F3532" s="47">
        <f t="shared" ca="1" si="7216"/>
        <v>2007</v>
      </c>
      <c r="G3532" s="47">
        <f t="shared" ref="G3532" ca="1" si="7239">VLOOKUP(INDIRECT(CHAR(39)&amp;$A3532&amp;CHAR(39)&amp;"!r2c"&amp;$C3532,0),variables,2,0)</f>
        <v>9734</v>
      </c>
      <c r="H3532" s="50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3">
      <c r="A3533" s="48" t="s">
        <v>1264</v>
      </c>
      <c r="B3533" s="47">
        <f t="shared" si="7119"/>
        <v>9</v>
      </c>
      <c r="C3533" s="47">
        <f t="shared" si="7122"/>
        <v>6</v>
      </c>
      <c r="E3533" s="47">
        <f t="shared" ref="E3533" si="7240">plan_id</f>
        <v>25</v>
      </c>
      <c r="F3533" s="47">
        <f t="shared" ca="1" si="7216"/>
        <v>2007</v>
      </c>
      <c r="G3533" s="47">
        <f t="shared" ref="G3533" ca="1" si="7241">VLOOKUP(INDIRECT(CHAR(39)&amp;$A3533&amp;CHAR(39)&amp;"!r2c"&amp;$C3533,0),variables,2,0)</f>
        <v>9749</v>
      </c>
      <c r="H3533" s="50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3">
      <c r="A3534" s="48" t="s">
        <v>1264</v>
      </c>
      <c r="B3534" s="47">
        <f t="shared" si="7119"/>
        <v>9</v>
      </c>
      <c r="C3534" s="47">
        <f t="shared" si="7122"/>
        <v>7</v>
      </c>
      <c r="E3534" s="47">
        <f t="shared" ref="E3534" si="7242">plan_id</f>
        <v>25</v>
      </c>
      <c r="F3534" s="47">
        <f t="shared" ca="1" si="7216"/>
        <v>2007</v>
      </c>
      <c r="G3534" s="47">
        <f t="shared" ref="G3534" ca="1" si="7243">VLOOKUP(INDIRECT(CHAR(39)&amp;$A3534&amp;CHAR(39)&amp;"!r2c"&amp;$C3534,0),variables,2,0)</f>
        <v>9755</v>
      </c>
      <c r="H3534" s="50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3">
      <c r="A3535" s="48" t="s">
        <v>1264</v>
      </c>
      <c r="B3535" s="47">
        <f t="shared" si="7119"/>
        <v>9</v>
      </c>
      <c r="C3535" s="47">
        <f t="shared" si="7122"/>
        <v>8</v>
      </c>
      <c r="E3535" s="47">
        <f t="shared" ref="E3535" si="7244">plan_id</f>
        <v>25</v>
      </c>
      <c r="F3535" s="47">
        <f t="shared" ca="1" si="7216"/>
        <v>2007</v>
      </c>
      <c r="G3535" s="47">
        <f t="shared" ref="G3535" ca="1" si="7245">VLOOKUP(INDIRECT(CHAR(39)&amp;$A3535&amp;CHAR(39)&amp;"!r2c"&amp;$C3535,0),variables,2,0)</f>
        <v>9782</v>
      </c>
      <c r="H3535" s="50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3">
      <c r="A3536" s="48" t="s">
        <v>1264</v>
      </c>
      <c r="B3536" s="47">
        <f t="shared" si="7119"/>
        <v>9</v>
      </c>
      <c r="C3536" s="47">
        <f t="shared" si="7122"/>
        <v>9</v>
      </c>
      <c r="E3536" s="47">
        <f t="shared" ref="E3536" si="7246">plan_id</f>
        <v>25</v>
      </c>
      <c r="F3536" s="47">
        <f t="shared" ca="1" si="7216"/>
        <v>2007</v>
      </c>
      <c r="G3536" s="47">
        <f t="shared" ref="G3536" ca="1" si="7247">VLOOKUP(INDIRECT(CHAR(39)&amp;$A3536&amp;CHAR(39)&amp;"!r2c"&amp;$C3536,0),variables,2,0)</f>
        <v>9788</v>
      </c>
      <c r="H3536" s="50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3">
      <c r="A3537" s="48" t="s">
        <v>1264</v>
      </c>
      <c r="B3537" s="47">
        <f t="shared" si="7119"/>
        <v>9</v>
      </c>
      <c r="C3537" s="47">
        <f t="shared" si="7122"/>
        <v>10</v>
      </c>
      <c r="E3537" s="47">
        <f t="shared" ref="E3537" si="7248">plan_id</f>
        <v>25</v>
      </c>
      <c r="F3537" s="47">
        <f t="shared" ca="1" si="7216"/>
        <v>2007</v>
      </c>
      <c r="G3537" s="47">
        <f t="shared" ref="G3537" ca="1" si="7249">VLOOKUP(INDIRECT(CHAR(39)&amp;$A3537&amp;CHAR(39)&amp;"!r2c"&amp;$C3537,0),variables,2,0)</f>
        <v>9812</v>
      </c>
      <c r="H3537" s="50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3">
      <c r="A3538" s="48" t="s">
        <v>1264</v>
      </c>
      <c r="B3538" s="47">
        <f t="shared" ref="B3538:B3601" si="7250">B3450+1</f>
        <v>9</v>
      </c>
      <c r="C3538" s="47">
        <f t="shared" si="7122"/>
        <v>11</v>
      </c>
      <c r="E3538" s="47">
        <f t="shared" ref="E3538" si="7251">plan_id</f>
        <v>25</v>
      </c>
      <c r="F3538" s="47">
        <f t="shared" ca="1" si="7216"/>
        <v>2007</v>
      </c>
      <c r="G3538" s="47">
        <f t="shared" ref="G3538" ca="1" si="7252">VLOOKUP(INDIRECT(CHAR(39)&amp;$A3538&amp;CHAR(39)&amp;"!r2c"&amp;$C3538,0),variables,2,0)</f>
        <v>9815</v>
      </c>
      <c r="H3538" s="50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3">
      <c r="A3539" s="48" t="s">
        <v>1264</v>
      </c>
      <c r="B3539" s="47">
        <f t="shared" si="7250"/>
        <v>9</v>
      </c>
      <c r="C3539" s="47">
        <f t="shared" ref="C3539:C3602" si="7253">C3451</f>
        <v>12</v>
      </c>
      <c r="E3539" s="47">
        <f t="shared" ref="E3539" si="7254">plan_id</f>
        <v>25</v>
      </c>
      <c r="F3539" s="47">
        <f t="shared" ca="1" si="7216"/>
        <v>2007</v>
      </c>
      <c r="G3539" s="47">
        <f t="shared" ref="G3539" ca="1" si="7255">VLOOKUP(INDIRECT(CHAR(39)&amp;$A3539&amp;CHAR(39)&amp;"!r2c"&amp;$C3539,0),variables,2,0)</f>
        <v>9821</v>
      </c>
      <c r="H3539" s="50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3">
      <c r="A3540" s="48" t="s">
        <v>1264</v>
      </c>
      <c r="B3540" s="47">
        <f t="shared" si="7250"/>
        <v>9</v>
      </c>
      <c r="C3540" s="47">
        <f t="shared" si="7253"/>
        <v>13</v>
      </c>
      <c r="E3540" s="47">
        <f t="shared" ref="E3540" si="7256">plan_id</f>
        <v>25</v>
      </c>
      <c r="F3540" s="47">
        <f t="shared" ca="1" si="7216"/>
        <v>2007</v>
      </c>
      <c r="G3540" s="47">
        <f t="shared" ref="G3540" ca="1" si="7257">VLOOKUP(INDIRECT(CHAR(39)&amp;$A3540&amp;CHAR(39)&amp;"!r2c"&amp;$C3540,0),variables,2,0)</f>
        <v>9824</v>
      </c>
      <c r="H3540" s="50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3">
      <c r="A3541" s="48" t="s">
        <v>1264</v>
      </c>
      <c r="B3541" s="47">
        <f t="shared" si="7250"/>
        <v>9</v>
      </c>
      <c r="C3541" s="47">
        <f t="shared" si="7253"/>
        <v>14</v>
      </c>
      <c r="E3541" s="47">
        <f t="shared" ref="E3541" si="7258">plan_id</f>
        <v>25</v>
      </c>
      <c r="F3541" s="47">
        <f t="shared" ca="1" si="7216"/>
        <v>2007</v>
      </c>
      <c r="G3541" s="47">
        <f t="shared" ref="G3541" ca="1" si="7259">VLOOKUP(INDIRECT(CHAR(39)&amp;$A3541&amp;CHAR(39)&amp;"!r2c"&amp;$C3541,0),variables,2,0)</f>
        <v>9830</v>
      </c>
      <c r="H3541" s="50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3">
      <c r="A3542" s="48" t="s">
        <v>1264</v>
      </c>
      <c r="B3542" s="47">
        <f t="shared" si="7250"/>
        <v>9</v>
      </c>
      <c r="C3542" s="47">
        <f t="shared" si="7253"/>
        <v>15</v>
      </c>
      <c r="E3542" s="47">
        <f t="shared" ref="E3542" si="7260">plan_id</f>
        <v>25</v>
      </c>
      <c r="F3542" s="47">
        <f t="shared" ca="1" si="7216"/>
        <v>2007</v>
      </c>
      <c r="G3542" s="47">
        <f t="shared" ref="G3542" ca="1" si="7261">VLOOKUP(INDIRECT(CHAR(39)&amp;$A3542&amp;CHAR(39)&amp;"!r2c"&amp;$C3542,0),variables,2,0)</f>
        <v>9833</v>
      </c>
      <c r="H3542" s="50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3">
      <c r="A3543" s="48" t="s">
        <v>1264</v>
      </c>
      <c r="B3543" s="47">
        <f t="shared" si="7250"/>
        <v>9</v>
      </c>
      <c r="C3543" s="47">
        <f t="shared" si="7253"/>
        <v>16</v>
      </c>
      <c r="E3543" s="47">
        <f t="shared" ref="E3543" si="7262">plan_id</f>
        <v>25</v>
      </c>
      <c r="F3543" s="47">
        <f t="shared" ca="1" si="7216"/>
        <v>2007</v>
      </c>
      <c r="G3543" s="47">
        <f t="shared" ref="G3543" ca="1" si="7263">VLOOKUP(INDIRECT(CHAR(39)&amp;$A3543&amp;CHAR(39)&amp;"!r2c"&amp;$C3543,0),variables,2,0)</f>
        <v>9845</v>
      </c>
      <c r="H3543" s="50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3">
      <c r="A3544" s="48" t="s">
        <v>1264</v>
      </c>
      <c r="B3544" s="47">
        <f t="shared" si="7250"/>
        <v>9</v>
      </c>
      <c r="C3544" s="47">
        <f t="shared" si="7253"/>
        <v>17</v>
      </c>
      <c r="E3544" s="47">
        <f t="shared" ref="E3544" si="7264">plan_id</f>
        <v>25</v>
      </c>
      <c r="F3544" s="47">
        <f t="shared" ca="1" si="7216"/>
        <v>2007</v>
      </c>
      <c r="G3544" s="47">
        <f t="shared" ref="G3544" ca="1" si="7265">VLOOKUP(INDIRECT(CHAR(39)&amp;$A3544&amp;CHAR(39)&amp;"!r2c"&amp;$C3544,0),variables,2,0)</f>
        <v>9872</v>
      </c>
      <c r="H3544" s="50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3">
      <c r="A3545" s="48" t="s">
        <v>1264</v>
      </c>
      <c r="B3545" s="47">
        <f t="shared" si="7250"/>
        <v>9</v>
      </c>
      <c r="C3545" s="47">
        <f t="shared" si="7253"/>
        <v>18</v>
      </c>
      <c r="E3545" s="47">
        <f t="shared" ref="E3545" si="7266">plan_id</f>
        <v>25</v>
      </c>
      <c r="F3545" s="47">
        <f t="shared" ca="1" si="7216"/>
        <v>2007</v>
      </c>
      <c r="G3545" s="47">
        <f t="shared" ref="G3545" ca="1" si="7267">VLOOKUP(INDIRECT(CHAR(39)&amp;$A3545&amp;CHAR(39)&amp;"!r2c"&amp;$C3545,0),variables,2,0)</f>
        <v>9887</v>
      </c>
      <c r="H3545" s="50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3">
      <c r="A3546" s="48" t="s">
        <v>1264</v>
      </c>
      <c r="B3546" s="47">
        <f t="shared" si="7250"/>
        <v>9</v>
      </c>
      <c r="C3546" s="47">
        <f t="shared" si="7253"/>
        <v>19</v>
      </c>
      <c r="E3546" s="47">
        <f t="shared" ref="E3546" si="7268">plan_id</f>
        <v>25</v>
      </c>
      <c r="F3546" s="47">
        <f t="shared" ca="1" si="7216"/>
        <v>2007</v>
      </c>
      <c r="G3546" s="47">
        <f t="shared" ref="G3546" ca="1" si="7269">VLOOKUP(INDIRECT(CHAR(39)&amp;$A3546&amp;CHAR(39)&amp;"!r2c"&amp;$C3546,0),variables,2,0)</f>
        <v>9914</v>
      </c>
      <c r="H3546" s="50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3">
      <c r="A3547" s="48" t="s">
        <v>1264</v>
      </c>
      <c r="B3547" s="47">
        <f t="shared" si="7250"/>
        <v>9</v>
      </c>
      <c r="C3547" s="47">
        <f t="shared" si="7253"/>
        <v>20</v>
      </c>
      <c r="E3547" s="47">
        <f t="shared" ref="E3547" si="7270">plan_id</f>
        <v>25</v>
      </c>
      <c r="F3547" s="47">
        <f t="shared" ca="1" si="7216"/>
        <v>2007</v>
      </c>
      <c r="G3547" s="47">
        <f t="shared" ref="G3547" ca="1" si="7271">VLOOKUP(INDIRECT(CHAR(39)&amp;$A3547&amp;CHAR(39)&amp;"!r2c"&amp;$C3547,0),variables,2,0)</f>
        <v>9917</v>
      </c>
      <c r="H3547" s="50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3">
      <c r="A3548" s="48" t="s">
        <v>1264</v>
      </c>
      <c r="B3548" s="47">
        <f t="shared" si="7250"/>
        <v>9</v>
      </c>
      <c r="C3548" s="47">
        <f t="shared" si="7253"/>
        <v>21</v>
      </c>
      <c r="E3548" s="47">
        <f t="shared" ref="E3548" si="7272">plan_id</f>
        <v>25</v>
      </c>
      <c r="F3548" s="47">
        <f t="shared" ca="1" si="7216"/>
        <v>2007</v>
      </c>
      <c r="G3548" s="47">
        <f t="shared" ref="G3548" ca="1" si="7273">VLOOKUP(INDIRECT(CHAR(39)&amp;$A3548&amp;CHAR(39)&amp;"!r2c"&amp;$C3548,0),variables,2,0)</f>
        <v>9920</v>
      </c>
      <c r="H3548" s="50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3">
      <c r="A3549" s="48" t="s">
        <v>1264</v>
      </c>
      <c r="B3549" s="47">
        <f t="shared" si="7250"/>
        <v>9</v>
      </c>
      <c r="C3549" s="47">
        <f t="shared" si="7253"/>
        <v>22</v>
      </c>
      <c r="E3549" s="47">
        <f t="shared" ref="E3549" si="7274">plan_id</f>
        <v>25</v>
      </c>
      <c r="F3549" s="47">
        <f t="shared" ca="1" si="7216"/>
        <v>2007</v>
      </c>
      <c r="G3549" s="47">
        <f t="shared" ref="G3549" ca="1" si="7275">VLOOKUP(INDIRECT(CHAR(39)&amp;$A3549&amp;CHAR(39)&amp;"!r2c"&amp;$C3549,0),variables,2,0)</f>
        <v>9648</v>
      </c>
      <c r="H3549" s="50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3">
      <c r="A3550" s="48" t="s">
        <v>1264</v>
      </c>
      <c r="B3550" s="47">
        <f t="shared" si="7250"/>
        <v>9</v>
      </c>
      <c r="C3550" s="47">
        <f t="shared" si="7253"/>
        <v>23</v>
      </c>
      <c r="E3550" s="47">
        <f t="shared" ref="E3550" si="7276">plan_id</f>
        <v>25</v>
      </c>
      <c r="F3550" s="47">
        <f t="shared" ca="1" si="7216"/>
        <v>2007</v>
      </c>
      <c r="G3550" s="47">
        <f t="shared" ref="G3550" ca="1" si="7277">VLOOKUP(INDIRECT(CHAR(39)&amp;$A3550&amp;CHAR(39)&amp;"!r2c"&amp;$C3550,0),variables,2,0)</f>
        <v>9713</v>
      </c>
      <c r="H3550" s="50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3">
      <c r="A3551" s="48" t="s">
        <v>1264</v>
      </c>
      <c r="B3551" s="47">
        <f t="shared" si="7250"/>
        <v>9</v>
      </c>
      <c r="C3551" s="47">
        <f t="shared" si="7253"/>
        <v>24</v>
      </c>
      <c r="E3551" s="47">
        <f t="shared" ref="E3551" si="7278">plan_id</f>
        <v>25</v>
      </c>
      <c r="F3551" s="47">
        <f t="shared" ca="1" si="7216"/>
        <v>2007</v>
      </c>
      <c r="G3551" s="47">
        <f t="shared" ref="G3551" ca="1" si="7279">VLOOKUP(INDIRECT(CHAR(39)&amp;$A3551&amp;CHAR(39)&amp;"!r2c"&amp;$C3551,0),variables,2,0)</f>
        <v>9719</v>
      </c>
      <c r="H3551" s="50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3">
      <c r="A3552" s="48" t="s">
        <v>1264</v>
      </c>
      <c r="B3552" s="47">
        <f t="shared" si="7250"/>
        <v>9</v>
      </c>
      <c r="C3552" s="47">
        <f t="shared" si="7253"/>
        <v>25</v>
      </c>
      <c r="E3552" s="47">
        <f t="shared" ref="E3552" si="7280">plan_id</f>
        <v>25</v>
      </c>
      <c r="F3552" s="47">
        <f t="shared" ca="1" si="7216"/>
        <v>2007</v>
      </c>
      <c r="G3552" s="47">
        <f t="shared" ref="G3552" ca="1" si="7281">VLOOKUP(INDIRECT(CHAR(39)&amp;$A3552&amp;CHAR(39)&amp;"!r2c"&amp;$C3552,0),variables,2,0)</f>
        <v>9725</v>
      </c>
      <c r="H3552" s="50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3">
      <c r="A3553" s="48" t="s">
        <v>1264</v>
      </c>
      <c r="B3553" s="47">
        <f t="shared" si="7250"/>
        <v>9</v>
      </c>
      <c r="C3553" s="47">
        <f t="shared" si="7253"/>
        <v>26</v>
      </c>
      <c r="E3553" s="47">
        <f t="shared" ref="E3553" si="7282">plan_id</f>
        <v>25</v>
      </c>
      <c r="F3553" s="47">
        <f t="shared" ca="1" si="7216"/>
        <v>2007</v>
      </c>
      <c r="G3553" s="47">
        <f t="shared" ref="G3553" ca="1" si="7283">VLOOKUP(INDIRECT(CHAR(39)&amp;$A3553&amp;CHAR(39)&amp;"!r2c"&amp;$C3553,0),variables,2,0)</f>
        <v>9743</v>
      </c>
      <c r="H3553" s="50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3">
      <c r="A3554" s="48" t="s">
        <v>1264</v>
      </c>
      <c r="B3554" s="47">
        <f t="shared" si="7250"/>
        <v>9</v>
      </c>
      <c r="C3554" s="47">
        <f t="shared" si="7253"/>
        <v>27</v>
      </c>
      <c r="E3554" s="47">
        <f t="shared" ref="E3554" si="7284">plan_id</f>
        <v>25</v>
      </c>
      <c r="F3554" s="47">
        <f t="shared" ca="1" si="7216"/>
        <v>2007</v>
      </c>
      <c r="G3554" s="47">
        <f t="shared" ref="G3554" ca="1" si="7285">VLOOKUP(INDIRECT(CHAR(39)&amp;$A3554&amp;CHAR(39)&amp;"!r2c"&amp;$C3554,0),variables,2,0)</f>
        <v>9746</v>
      </c>
      <c r="H3554" s="50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3">
      <c r="A3555" s="48" t="s">
        <v>1264</v>
      </c>
      <c r="B3555" s="47">
        <f t="shared" si="7250"/>
        <v>9</v>
      </c>
      <c r="C3555" s="47">
        <f t="shared" si="7253"/>
        <v>28</v>
      </c>
      <c r="E3555" s="47">
        <f t="shared" ref="E3555" si="7286">plan_id</f>
        <v>25</v>
      </c>
      <c r="F3555" s="47">
        <f t="shared" ca="1" si="7216"/>
        <v>2007</v>
      </c>
      <c r="G3555" s="47">
        <f t="shared" ref="G3555" ca="1" si="7287">VLOOKUP(INDIRECT(CHAR(39)&amp;$A3555&amp;CHAR(39)&amp;"!r2c"&amp;$C3555,0),variables,2,0)</f>
        <v>9761</v>
      </c>
      <c r="H3555" s="50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3">
      <c r="A3556" s="48" t="s">
        <v>1264</v>
      </c>
      <c r="B3556" s="47">
        <f t="shared" si="7250"/>
        <v>9</v>
      </c>
      <c r="C3556" s="47">
        <f t="shared" si="7253"/>
        <v>29</v>
      </c>
      <c r="E3556" s="47">
        <f t="shared" ref="E3556" si="7288">plan_id</f>
        <v>25</v>
      </c>
      <c r="F3556" s="47">
        <f t="shared" ca="1" si="7216"/>
        <v>2007</v>
      </c>
      <c r="G3556" s="47">
        <f t="shared" ref="G3556" ca="1" si="7289">VLOOKUP(INDIRECT(CHAR(39)&amp;$A3556&amp;CHAR(39)&amp;"!r2c"&amp;$C3556,0),variables,2,0)</f>
        <v>9764</v>
      </c>
      <c r="H3556" s="50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3">
      <c r="A3557" s="48" t="s">
        <v>1264</v>
      </c>
      <c r="B3557" s="47">
        <f t="shared" si="7250"/>
        <v>9</v>
      </c>
      <c r="C3557" s="47">
        <f t="shared" si="7253"/>
        <v>30</v>
      </c>
      <c r="E3557" s="47">
        <f t="shared" ref="E3557" si="7290">plan_id</f>
        <v>25</v>
      </c>
      <c r="F3557" s="47">
        <f t="shared" ca="1" si="7216"/>
        <v>2007</v>
      </c>
      <c r="G3557" s="47">
        <f t="shared" ref="G3557" ca="1" si="7291">VLOOKUP(INDIRECT(CHAR(39)&amp;$A3557&amp;CHAR(39)&amp;"!r2c"&amp;$C3557,0),variables,2,0)</f>
        <v>9767</v>
      </c>
      <c r="H3557" s="50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3">
      <c r="A3558" s="48" t="s">
        <v>1264</v>
      </c>
      <c r="B3558" s="47">
        <f t="shared" si="7250"/>
        <v>9</v>
      </c>
      <c r="C3558" s="47">
        <f t="shared" si="7253"/>
        <v>31</v>
      </c>
      <c r="E3558" s="47">
        <f t="shared" ref="E3558" si="7292">plan_id</f>
        <v>25</v>
      </c>
      <c r="F3558" s="47">
        <f t="shared" ca="1" si="7216"/>
        <v>2007</v>
      </c>
      <c r="G3558" s="47">
        <f t="shared" ref="G3558" ca="1" si="7293">VLOOKUP(INDIRECT(CHAR(39)&amp;$A3558&amp;CHAR(39)&amp;"!r2c"&amp;$C3558,0),variables,2,0)</f>
        <v>9770</v>
      </c>
      <c r="H3558" s="50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3">
      <c r="A3559" s="48" t="s">
        <v>1264</v>
      </c>
      <c r="B3559" s="47">
        <f t="shared" si="7250"/>
        <v>9</v>
      </c>
      <c r="C3559" s="47">
        <f t="shared" si="7253"/>
        <v>32</v>
      </c>
      <c r="E3559" s="47">
        <f t="shared" ref="E3559" si="7294">plan_id</f>
        <v>25</v>
      </c>
      <c r="F3559" s="47">
        <f t="shared" ca="1" si="7216"/>
        <v>2007</v>
      </c>
      <c r="G3559" s="47">
        <f t="shared" ref="G3559" ca="1" si="7295">VLOOKUP(INDIRECT(CHAR(39)&amp;$A3559&amp;CHAR(39)&amp;"!r2c"&amp;$C3559,0),variables,2,0)</f>
        <v>9773</v>
      </c>
      <c r="H3559" s="50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3">
      <c r="A3560" s="48" t="s">
        <v>1264</v>
      </c>
      <c r="B3560" s="47">
        <f t="shared" si="7250"/>
        <v>9</v>
      </c>
      <c r="C3560" s="47">
        <f t="shared" si="7253"/>
        <v>33</v>
      </c>
      <c r="E3560" s="47">
        <f t="shared" ref="E3560" si="7296">plan_id</f>
        <v>25</v>
      </c>
      <c r="F3560" s="47">
        <f t="shared" ca="1" si="7216"/>
        <v>2007</v>
      </c>
      <c r="G3560" s="47">
        <f t="shared" ref="G3560" ca="1" si="7297">VLOOKUP(INDIRECT(CHAR(39)&amp;$A3560&amp;CHAR(39)&amp;"!r2c"&amp;$C3560,0),variables,2,0)</f>
        <v>9776</v>
      </c>
      <c r="H3560" s="50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3">
      <c r="A3561" s="48" t="s">
        <v>1264</v>
      </c>
      <c r="B3561" s="47">
        <f t="shared" si="7250"/>
        <v>9</v>
      </c>
      <c r="C3561" s="47">
        <f t="shared" si="7253"/>
        <v>34</v>
      </c>
      <c r="E3561" s="47">
        <f t="shared" ref="E3561" si="7298">plan_id</f>
        <v>25</v>
      </c>
      <c r="F3561" s="47">
        <f t="shared" ca="1" si="7216"/>
        <v>2007</v>
      </c>
      <c r="G3561" s="47">
        <f t="shared" ref="G3561" ca="1" si="7299">VLOOKUP(INDIRECT(CHAR(39)&amp;$A3561&amp;CHAR(39)&amp;"!r2c"&amp;$C3561,0),variables,2,0)</f>
        <v>9779</v>
      </c>
      <c r="H3561" s="50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3">
      <c r="A3562" s="48" t="s">
        <v>1264</v>
      </c>
      <c r="B3562" s="47">
        <f t="shared" si="7250"/>
        <v>9</v>
      </c>
      <c r="C3562" s="47">
        <f t="shared" si="7253"/>
        <v>35</v>
      </c>
      <c r="E3562" s="47">
        <f t="shared" ref="E3562" si="7300">plan_id</f>
        <v>25</v>
      </c>
      <c r="F3562" s="47">
        <f t="shared" ca="1" si="7216"/>
        <v>2007</v>
      </c>
      <c r="G3562" s="47">
        <f t="shared" ref="G3562" ca="1" si="7301">VLOOKUP(INDIRECT(CHAR(39)&amp;$A3562&amp;CHAR(39)&amp;"!r2c"&amp;$C3562,0),variables,2,0)</f>
        <v>9785</v>
      </c>
      <c r="H3562" s="50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3">
      <c r="A3563" s="48" t="s">
        <v>1264</v>
      </c>
      <c r="B3563" s="47">
        <f t="shared" si="7250"/>
        <v>9</v>
      </c>
      <c r="C3563" s="47">
        <f t="shared" si="7253"/>
        <v>36</v>
      </c>
      <c r="E3563" s="47">
        <f t="shared" ref="E3563" si="7302">plan_id</f>
        <v>25</v>
      </c>
      <c r="F3563" s="47">
        <f t="shared" ca="1" si="7216"/>
        <v>2007</v>
      </c>
      <c r="G3563" s="47">
        <f t="shared" ref="G3563" ca="1" si="7303">VLOOKUP(INDIRECT(CHAR(39)&amp;$A3563&amp;CHAR(39)&amp;"!r2c"&amp;$C3563,0),variables,2,0)</f>
        <v>9794</v>
      </c>
      <c r="H3563" s="50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3">
      <c r="A3564" s="48" t="s">
        <v>1264</v>
      </c>
      <c r="B3564" s="47">
        <f t="shared" si="7250"/>
        <v>9</v>
      </c>
      <c r="C3564" s="47">
        <f t="shared" si="7253"/>
        <v>37</v>
      </c>
      <c r="E3564" s="47">
        <f t="shared" ref="E3564" si="7304">plan_id</f>
        <v>25</v>
      </c>
      <c r="F3564" s="47">
        <f t="shared" ca="1" si="7216"/>
        <v>2007</v>
      </c>
      <c r="G3564" s="47">
        <f t="shared" ref="G3564" ca="1" si="7305">VLOOKUP(INDIRECT(CHAR(39)&amp;$A3564&amp;CHAR(39)&amp;"!r2c"&amp;$C3564,0),variables,2,0)</f>
        <v>9797</v>
      </c>
      <c r="H3564" s="50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3">
      <c r="A3565" s="48" t="s">
        <v>1264</v>
      </c>
      <c r="B3565" s="47">
        <f t="shared" si="7250"/>
        <v>9</v>
      </c>
      <c r="C3565" s="47">
        <f t="shared" si="7253"/>
        <v>38</v>
      </c>
      <c r="E3565" s="47">
        <f t="shared" ref="E3565" si="7306">plan_id</f>
        <v>25</v>
      </c>
      <c r="F3565" s="47">
        <f t="shared" ca="1" si="7216"/>
        <v>2007</v>
      </c>
      <c r="G3565" s="47">
        <f t="shared" ref="G3565" ca="1" si="7307">VLOOKUP(INDIRECT(CHAR(39)&amp;$A3565&amp;CHAR(39)&amp;"!r2c"&amp;$C3565,0),variables,2,0)</f>
        <v>9806</v>
      </c>
      <c r="H3565" s="50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3">
      <c r="A3566" s="48" t="s">
        <v>1264</v>
      </c>
      <c r="B3566" s="47">
        <f t="shared" si="7250"/>
        <v>9</v>
      </c>
      <c r="C3566" s="47">
        <f t="shared" si="7253"/>
        <v>39</v>
      </c>
      <c r="E3566" s="47">
        <f t="shared" ref="E3566" si="7308">plan_id</f>
        <v>25</v>
      </c>
      <c r="F3566" s="47">
        <f t="shared" ca="1" si="7216"/>
        <v>2007</v>
      </c>
      <c r="G3566" s="47">
        <f t="shared" ref="G3566" ca="1" si="7309">VLOOKUP(INDIRECT(CHAR(39)&amp;$A3566&amp;CHAR(39)&amp;"!r2c"&amp;$C3566,0),variables,2,0)</f>
        <v>9809</v>
      </c>
      <c r="H3566" s="50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3">
      <c r="A3567" s="48" t="s">
        <v>1264</v>
      </c>
      <c r="B3567" s="47">
        <f t="shared" si="7250"/>
        <v>9</v>
      </c>
      <c r="C3567" s="47">
        <f t="shared" si="7253"/>
        <v>40</v>
      </c>
      <c r="E3567" s="47">
        <f t="shared" ref="E3567" si="7310">plan_id</f>
        <v>25</v>
      </c>
      <c r="F3567" s="47">
        <f t="shared" ca="1" si="7216"/>
        <v>2007</v>
      </c>
      <c r="G3567" s="47">
        <f t="shared" ref="G3567" ca="1" si="7311">VLOOKUP(INDIRECT(CHAR(39)&amp;$A3567&amp;CHAR(39)&amp;"!r2c"&amp;$C3567,0),variables,2,0)</f>
        <v>9818</v>
      </c>
      <c r="H3567" s="50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3">
      <c r="A3568" s="48" t="s">
        <v>1264</v>
      </c>
      <c r="B3568" s="47">
        <f t="shared" si="7250"/>
        <v>9</v>
      </c>
      <c r="C3568" s="47">
        <f t="shared" si="7253"/>
        <v>41</v>
      </c>
      <c r="E3568" s="47">
        <f t="shared" ref="E3568" si="7312">plan_id</f>
        <v>25</v>
      </c>
      <c r="F3568" s="47">
        <f t="shared" ca="1" si="7216"/>
        <v>2007</v>
      </c>
      <c r="G3568" s="47">
        <f t="shared" ref="G3568" ca="1" si="7313">VLOOKUP(INDIRECT(CHAR(39)&amp;$A3568&amp;CHAR(39)&amp;"!r2c"&amp;$C3568,0),variables,2,0)</f>
        <v>9839</v>
      </c>
      <c r="H3568" s="50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3">
      <c r="A3569" s="48" t="s">
        <v>1264</v>
      </c>
      <c r="B3569" s="47">
        <f t="shared" si="7250"/>
        <v>9</v>
      </c>
      <c r="C3569" s="47">
        <f t="shared" si="7253"/>
        <v>42</v>
      </c>
      <c r="E3569" s="47">
        <f t="shared" ref="E3569" si="7314">plan_id</f>
        <v>25</v>
      </c>
      <c r="F3569" s="47">
        <f t="shared" ca="1" si="7216"/>
        <v>2007</v>
      </c>
      <c r="G3569" s="47">
        <f t="shared" ref="G3569" ca="1" si="7315">VLOOKUP(INDIRECT(CHAR(39)&amp;$A3569&amp;CHAR(39)&amp;"!r2c"&amp;$C3569,0),variables,2,0)</f>
        <v>9860</v>
      </c>
      <c r="H3569" s="50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3">
      <c r="A3570" s="48" t="s">
        <v>1264</v>
      </c>
      <c r="B3570" s="47">
        <f t="shared" si="7250"/>
        <v>9</v>
      </c>
      <c r="C3570" s="47">
        <f t="shared" si="7253"/>
        <v>43</v>
      </c>
      <c r="E3570" s="47">
        <f t="shared" ref="E3570" si="7316">plan_id</f>
        <v>25</v>
      </c>
      <c r="F3570" s="47">
        <f t="shared" ca="1" si="7216"/>
        <v>2007</v>
      </c>
      <c r="G3570" s="47">
        <f t="shared" ref="G3570" ca="1" si="7317">VLOOKUP(INDIRECT(CHAR(39)&amp;$A3570&amp;CHAR(39)&amp;"!r2c"&amp;$C3570,0),variables,2,0)</f>
        <v>9863</v>
      </c>
      <c r="H3570" s="50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3">
      <c r="A3571" s="48" t="s">
        <v>1264</v>
      </c>
      <c r="B3571" s="47">
        <f t="shared" si="7250"/>
        <v>9</v>
      </c>
      <c r="C3571" s="47">
        <f t="shared" si="7253"/>
        <v>44</v>
      </c>
      <c r="E3571" s="47">
        <f t="shared" ref="E3571" si="7318">plan_id</f>
        <v>25</v>
      </c>
      <c r="F3571" s="47">
        <f t="shared" ca="1" si="7216"/>
        <v>2007</v>
      </c>
      <c r="G3571" s="47">
        <f t="shared" ref="G3571" ca="1" si="7319">VLOOKUP(INDIRECT(CHAR(39)&amp;$A3571&amp;CHAR(39)&amp;"!r2c"&amp;$C3571,0),variables,2,0)</f>
        <v>9878</v>
      </c>
      <c r="H3571" s="50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3">
      <c r="A3572" s="48" t="s">
        <v>1264</v>
      </c>
      <c r="B3572" s="47">
        <f t="shared" si="7250"/>
        <v>9</v>
      </c>
      <c r="C3572" s="47">
        <f t="shared" si="7253"/>
        <v>45</v>
      </c>
      <c r="E3572" s="47">
        <f t="shared" ref="E3572" si="7320">plan_id</f>
        <v>25</v>
      </c>
      <c r="F3572" s="47">
        <f t="shared" ca="1" si="7216"/>
        <v>2007</v>
      </c>
      <c r="G3572" s="47">
        <f t="shared" ref="G3572" ca="1" si="7321">VLOOKUP(INDIRECT(CHAR(39)&amp;$A3572&amp;CHAR(39)&amp;"!r2c"&amp;$C3572,0),variables,2,0)</f>
        <v>9923</v>
      </c>
      <c r="H3572" s="50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3">
      <c r="A3573" s="48" t="s">
        <v>1264</v>
      </c>
      <c r="B3573" s="47">
        <f t="shared" si="7250"/>
        <v>9</v>
      </c>
      <c r="C3573" s="47">
        <f t="shared" si="7253"/>
        <v>46</v>
      </c>
      <c r="E3573" s="47">
        <f t="shared" ref="E3573" si="7322">plan_id</f>
        <v>25</v>
      </c>
      <c r="F3573" s="47">
        <f t="shared" ca="1" si="7216"/>
        <v>2007</v>
      </c>
      <c r="G3573" s="47">
        <f t="shared" ref="G3573" ca="1" si="7323">VLOOKUP(INDIRECT(CHAR(39)&amp;$A3573&amp;CHAR(39)&amp;"!r2c"&amp;$C3573,0),variables,2,0)</f>
        <v>9932</v>
      </c>
      <c r="H3573" s="50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3">
      <c r="A3574" s="48" t="s">
        <v>1264</v>
      </c>
      <c r="B3574" s="47">
        <f t="shared" si="7250"/>
        <v>9</v>
      </c>
      <c r="C3574" s="47">
        <f t="shared" si="7253"/>
        <v>47</v>
      </c>
      <c r="E3574" s="47">
        <f t="shared" ref="E3574" si="7324">plan_id</f>
        <v>25</v>
      </c>
      <c r="F3574" s="47">
        <f t="shared" ca="1" si="7216"/>
        <v>2007</v>
      </c>
      <c r="G3574" s="47">
        <f t="shared" ref="G3574" ca="1" si="7325">VLOOKUP(INDIRECT(CHAR(39)&amp;$A3574&amp;CHAR(39)&amp;"!r2c"&amp;$C3574,0),variables,2,0)</f>
        <v>9935</v>
      </c>
      <c r="H3574" s="50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3">
      <c r="A3575" s="48" t="s">
        <v>1264</v>
      </c>
      <c r="B3575" s="47">
        <f t="shared" si="7250"/>
        <v>9</v>
      </c>
      <c r="C3575" s="47">
        <f t="shared" si="7253"/>
        <v>48</v>
      </c>
      <c r="E3575" s="47">
        <f t="shared" ref="E3575" si="7326">plan_id</f>
        <v>25</v>
      </c>
      <c r="F3575" s="47">
        <f t="shared" ca="1" si="7216"/>
        <v>2007</v>
      </c>
      <c r="G3575" s="47">
        <f t="shared" ref="G3575" ca="1" si="7327">VLOOKUP(INDIRECT(CHAR(39)&amp;$A3575&amp;CHAR(39)&amp;"!r2c"&amp;$C3575,0),variables,2,0)</f>
        <v>9651</v>
      </c>
      <c r="H3575" s="50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3">
      <c r="A3576" s="48" t="s">
        <v>1264</v>
      </c>
      <c r="B3576" s="47">
        <f t="shared" si="7250"/>
        <v>9</v>
      </c>
      <c r="C3576" s="47">
        <f t="shared" si="7253"/>
        <v>49</v>
      </c>
      <c r="E3576" s="47">
        <f t="shared" ref="E3576" si="7328">plan_id</f>
        <v>25</v>
      </c>
      <c r="F3576" s="47">
        <f t="shared" ca="1" si="7216"/>
        <v>2007</v>
      </c>
      <c r="G3576" s="47">
        <f t="shared" ref="G3576" ca="1" si="7329">VLOOKUP(INDIRECT(CHAR(39)&amp;$A3576&amp;CHAR(39)&amp;"!r2c"&amp;$C3576,0),variables,2,0)</f>
        <v>9722</v>
      </c>
      <c r="H3576" s="50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3">
      <c r="A3577" s="48" t="s">
        <v>1264</v>
      </c>
      <c r="B3577" s="47">
        <f t="shared" si="7250"/>
        <v>9</v>
      </c>
      <c r="C3577" s="47">
        <f t="shared" si="7253"/>
        <v>50</v>
      </c>
      <c r="E3577" s="47">
        <f t="shared" ref="E3577" si="7330">plan_id</f>
        <v>25</v>
      </c>
      <c r="F3577" s="47">
        <f t="shared" ca="1" si="7216"/>
        <v>2007</v>
      </c>
      <c r="G3577" s="47">
        <f t="shared" ref="G3577" ca="1" si="7331">VLOOKUP(INDIRECT(CHAR(39)&amp;$A3577&amp;CHAR(39)&amp;"!r2c"&amp;$C3577,0),variables,2,0)</f>
        <v>9848</v>
      </c>
      <c r="H3577" s="50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3">
      <c r="A3578" s="48" t="s">
        <v>1264</v>
      </c>
      <c r="B3578" s="47">
        <f t="shared" si="7250"/>
        <v>9</v>
      </c>
      <c r="C3578" s="47">
        <f t="shared" si="7253"/>
        <v>51</v>
      </c>
      <c r="E3578" s="47">
        <f t="shared" ref="E3578" si="7332">plan_id</f>
        <v>25</v>
      </c>
      <c r="F3578" s="47">
        <f t="shared" ca="1" si="7216"/>
        <v>2007</v>
      </c>
      <c r="G3578" s="47">
        <f t="shared" ref="G3578" ca="1" si="7333">VLOOKUP(INDIRECT(CHAR(39)&amp;$A3578&amp;CHAR(39)&amp;"!r2c"&amp;$C3578,0),variables,2,0)</f>
        <v>9866</v>
      </c>
      <c r="H3578" s="50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3">
      <c r="A3579" s="48" t="s">
        <v>1264</v>
      </c>
      <c r="B3579" s="47">
        <f t="shared" si="7250"/>
        <v>9</v>
      </c>
      <c r="C3579" s="47">
        <f t="shared" si="7253"/>
        <v>52</v>
      </c>
      <c r="E3579" s="47">
        <f t="shared" ref="E3579" si="7334">plan_id</f>
        <v>25</v>
      </c>
      <c r="F3579" s="47">
        <f t="shared" ca="1" si="7216"/>
        <v>2007</v>
      </c>
      <c r="G3579" s="47">
        <f t="shared" ref="G3579" ca="1" si="7335">VLOOKUP(INDIRECT(CHAR(39)&amp;$A3579&amp;CHAR(39)&amp;"!r2c"&amp;$C3579,0),variables,2,0)</f>
        <v>9899</v>
      </c>
      <c r="H3579" s="50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3">
      <c r="A3580" s="48" t="s">
        <v>1264</v>
      </c>
      <c r="B3580" s="47">
        <f t="shared" si="7250"/>
        <v>9</v>
      </c>
      <c r="C3580" s="47">
        <f t="shared" si="7253"/>
        <v>53</v>
      </c>
      <c r="E3580" s="47">
        <f t="shared" ref="E3580" si="7336">plan_id</f>
        <v>25</v>
      </c>
      <c r="F3580" s="47">
        <f t="shared" ca="1" si="7216"/>
        <v>2007</v>
      </c>
      <c r="G3580" s="47">
        <f t="shared" ref="G3580" ca="1" si="7337">VLOOKUP(INDIRECT(CHAR(39)&amp;$A3580&amp;CHAR(39)&amp;"!r2c"&amp;$C3580,0),variables,2,0)</f>
        <v>9905</v>
      </c>
      <c r="H3580" s="50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3">
      <c r="A3581" s="48" t="s">
        <v>1264</v>
      </c>
      <c r="B3581" s="47">
        <f t="shared" si="7250"/>
        <v>9</v>
      </c>
      <c r="C3581" s="47">
        <f t="shared" si="7253"/>
        <v>54</v>
      </c>
      <c r="E3581" s="47">
        <f t="shared" ref="E3581" si="7338">plan_id</f>
        <v>25</v>
      </c>
      <c r="F3581" s="47">
        <f t="shared" ca="1" si="7216"/>
        <v>2007</v>
      </c>
      <c r="G3581" s="47">
        <f t="shared" ref="G3581" ca="1" si="7339">VLOOKUP(INDIRECT(CHAR(39)&amp;$A3581&amp;CHAR(39)&amp;"!r2c"&amp;$C3581,0),variables,2,0)</f>
        <v>9929</v>
      </c>
      <c r="H3581" s="50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3">
      <c r="A3582" s="48" t="s">
        <v>1264</v>
      </c>
      <c r="B3582" s="47">
        <f t="shared" si="7250"/>
        <v>9</v>
      </c>
      <c r="C3582" s="47">
        <f t="shared" si="7253"/>
        <v>55</v>
      </c>
      <c r="E3582" s="47">
        <f t="shared" ref="E3582" si="7340">plan_id</f>
        <v>25</v>
      </c>
      <c r="F3582" s="47">
        <f t="shared" ca="1" si="7216"/>
        <v>2007</v>
      </c>
      <c r="G3582" s="47">
        <f t="shared" ref="G3582" ca="1" si="7341">VLOOKUP(INDIRECT(CHAR(39)&amp;$A3582&amp;CHAR(39)&amp;"!r2c"&amp;$C3582,0),variables,2,0)</f>
        <v>9654</v>
      </c>
      <c r="H3582" s="50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3">
      <c r="A3583" s="48" t="s">
        <v>1264</v>
      </c>
      <c r="B3583" s="47">
        <f t="shared" si="7250"/>
        <v>9</v>
      </c>
      <c r="C3583" s="47">
        <f t="shared" si="7253"/>
        <v>56</v>
      </c>
      <c r="E3583" s="47">
        <f t="shared" ref="E3583" si="7342">plan_id</f>
        <v>25</v>
      </c>
      <c r="F3583" s="47">
        <f t="shared" ca="1" si="7216"/>
        <v>2007</v>
      </c>
      <c r="G3583" s="47">
        <f t="shared" ref="G3583" ca="1" si="7343">VLOOKUP(INDIRECT(CHAR(39)&amp;$A3583&amp;CHAR(39)&amp;"!r2c"&amp;$C3583,0),variables,2,0)</f>
        <v>9707</v>
      </c>
      <c r="H3583" s="50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3">
      <c r="A3584" s="48" t="s">
        <v>1264</v>
      </c>
      <c r="B3584" s="47">
        <f t="shared" si="7250"/>
        <v>9</v>
      </c>
      <c r="C3584" s="47">
        <f t="shared" si="7253"/>
        <v>57</v>
      </c>
      <c r="E3584" s="47">
        <f t="shared" ref="E3584" si="7344">plan_id</f>
        <v>25</v>
      </c>
      <c r="F3584" s="47">
        <f t="shared" ca="1" si="7216"/>
        <v>2007</v>
      </c>
      <c r="G3584" s="47">
        <f t="shared" ref="G3584" ca="1" si="7345">VLOOKUP(INDIRECT(CHAR(39)&amp;$A3584&amp;CHAR(39)&amp;"!r2c"&amp;$C3584,0),variables,2,0)</f>
        <v>9669</v>
      </c>
      <c r="H3584" s="50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3">
      <c r="A3585" s="48" t="s">
        <v>1264</v>
      </c>
      <c r="B3585" s="47">
        <f t="shared" si="7250"/>
        <v>9</v>
      </c>
      <c r="C3585" s="47">
        <f t="shared" si="7253"/>
        <v>58</v>
      </c>
      <c r="E3585" s="47">
        <f t="shared" ref="E3585" si="7346">plan_id</f>
        <v>25</v>
      </c>
      <c r="F3585" s="47">
        <f t="shared" ref="F3585:F3648" ca="1" si="7347">INDIRECT(CHAR(39)&amp;$A3585&amp;CHAR(39)&amp;"!r"&amp;$B3585&amp;"c2",0)</f>
        <v>2007</v>
      </c>
      <c r="G3585" s="47">
        <f t="shared" ref="G3585" ca="1" si="7348">VLOOKUP(INDIRECT(CHAR(39)&amp;$A3585&amp;CHAR(39)&amp;"!r2c"&amp;$C3585,0),variables,2,0)</f>
        <v>9851</v>
      </c>
      <c r="H3585" s="50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3">
      <c r="A3586" s="48" t="s">
        <v>1264</v>
      </c>
      <c r="B3586" s="47">
        <f t="shared" si="7250"/>
        <v>9</v>
      </c>
      <c r="C3586" s="47">
        <f t="shared" si="7253"/>
        <v>59</v>
      </c>
      <c r="E3586" s="47">
        <f t="shared" ref="E3586" si="7349">plan_id</f>
        <v>25</v>
      </c>
      <c r="F3586" s="47">
        <f t="shared" ca="1" si="7347"/>
        <v>2007</v>
      </c>
      <c r="G3586" s="47">
        <f t="shared" ref="G3586" ca="1" si="7350">VLOOKUP(INDIRECT(CHAR(39)&amp;$A3586&amp;CHAR(39)&amp;"!r2c"&amp;$C3586,0),variables,2,0)</f>
        <v>9890</v>
      </c>
      <c r="H3586" s="50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3">
      <c r="A3587" s="48" t="s">
        <v>1264</v>
      </c>
      <c r="B3587" s="47">
        <f t="shared" si="7250"/>
        <v>9</v>
      </c>
      <c r="C3587" s="47">
        <f t="shared" si="7253"/>
        <v>60</v>
      </c>
      <c r="E3587" s="47">
        <f t="shared" ref="E3587" si="7351">plan_id</f>
        <v>25</v>
      </c>
      <c r="F3587" s="47">
        <f t="shared" ca="1" si="7347"/>
        <v>2007</v>
      </c>
      <c r="G3587" s="47">
        <f t="shared" ref="G3587" ca="1" si="7352">VLOOKUP(INDIRECT(CHAR(39)&amp;$A3587&amp;CHAR(39)&amp;"!r2c"&amp;$C3587,0),variables,2,0)</f>
        <v>9893</v>
      </c>
      <c r="H3587" s="50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3">
      <c r="A3588" s="48" t="s">
        <v>1264</v>
      </c>
      <c r="B3588" s="47">
        <f t="shared" si="7250"/>
        <v>9</v>
      </c>
      <c r="C3588" s="47">
        <f t="shared" si="7253"/>
        <v>61</v>
      </c>
      <c r="E3588" s="47">
        <f t="shared" ref="E3588" si="7353">plan_id</f>
        <v>25</v>
      </c>
      <c r="F3588" s="47">
        <f t="shared" ca="1" si="7347"/>
        <v>2007</v>
      </c>
      <c r="G3588" s="47">
        <f t="shared" ref="G3588" ca="1" si="7354">VLOOKUP(INDIRECT(CHAR(39)&amp;$A3588&amp;CHAR(39)&amp;"!r2c"&amp;$C3588,0),variables,2,0)</f>
        <v>9896</v>
      </c>
      <c r="H3588" s="50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3">
      <c r="A3589" s="48" t="s">
        <v>1264</v>
      </c>
      <c r="B3589" s="47">
        <f t="shared" si="7250"/>
        <v>9</v>
      </c>
      <c r="C3589" s="47">
        <f t="shared" si="7253"/>
        <v>62</v>
      </c>
      <c r="E3589" s="47">
        <f t="shared" ref="E3589" si="7355">plan_id</f>
        <v>25</v>
      </c>
      <c r="F3589" s="47">
        <f t="shared" ca="1" si="7347"/>
        <v>2007</v>
      </c>
      <c r="G3589" s="47">
        <f t="shared" ref="G3589" ca="1" si="7356">VLOOKUP(INDIRECT(CHAR(39)&amp;$A3589&amp;CHAR(39)&amp;"!r2c"&amp;$C3589,0),variables,2,0)</f>
        <v>9660</v>
      </c>
      <c r="H3589" s="50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3">
      <c r="A3590" s="48" t="s">
        <v>1264</v>
      </c>
      <c r="B3590" s="47">
        <f t="shared" si="7250"/>
        <v>9</v>
      </c>
      <c r="C3590" s="47">
        <f t="shared" si="7253"/>
        <v>63</v>
      </c>
      <c r="E3590" s="47">
        <f t="shared" ref="E3590" si="7357">plan_id</f>
        <v>25</v>
      </c>
      <c r="F3590" s="47">
        <f t="shared" ca="1" si="7347"/>
        <v>2007</v>
      </c>
      <c r="G3590" s="47">
        <f t="shared" ref="G3590" ca="1" si="7358">VLOOKUP(INDIRECT(CHAR(39)&amp;$A3590&amp;CHAR(39)&amp;"!r2c"&amp;$C3590,0),variables,2,0)</f>
        <v>9701</v>
      </c>
      <c r="H3590" s="50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3">
      <c r="A3591" s="48" t="s">
        <v>1264</v>
      </c>
      <c r="B3591" s="47">
        <f t="shared" si="7250"/>
        <v>9</v>
      </c>
      <c r="C3591" s="47">
        <f t="shared" si="7253"/>
        <v>64</v>
      </c>
      <c r="E3591" s="47">
        <f t="shared" ref="E3591" si="7359">plan_id</f>
        <v>25</v>
      </c>
      <c r="F3591" s="47">
        <f t="shared" ca="1" si="7347"/>
        <v>2007</v>
      </c>
      <c r="G3591" s="47">
        <f t="shared" ref="G3591" ca="1" si="7360">VLOOKUP(INDIRECT(CHAR(39)&amp;$A3591&amp;CHAR(39)&amp;"!r2c"&amp;$C3591,0),variables,2,0)</f>
        <v>9728</v>
      </c>
      <c r="H3591" s="50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3">
      <c r="A3592" s="48" t="s">
        <v>1264</v>
      </c>
      <c r="B3592" s="47">
        <f t="shared" si="7250"/>
        <v>9</v>
      </c>
      <c r="C3592" s="47">
        <f t="shared" si="7253"/>
        <v>65</v>
      </c>
      <c r="E3592" s="47">
        <f t="shared" ref="E3592" si="7361">plan_id</f>
        <v>25</v>
      </c>
      <c r="F3592" s="47">
        <f t="shared" ca="1" si="7347"/>
        <v>2007</v>
      </c>
      <c r="G3592" s="47">
        <f t="shared" ref="G3592" ca="1" si="7362">VLOOKUP(INDIRECT(CHAR(39)&amp;$A3592&amp;CHAR(39)&amp;"!r2c"&amp;$C3592,0),variables,2,0)</f>
        <v>9731</v>
      </c>
      <c r="H3592" s="50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3">
      <c r="A3593" s="48" t="s">
        <v>1264</v>
      </c>
      <c r="B3593" s="47">
        <f t="shared" si="7250"/>
        <v>9</v>
      </c>
      <c r="C3593" s="47">
        <f t="shared" si="7253"/>
        <v>66</v>
      </c>
      <c r="E3593" s="47">
        <f t="shared" ref="E3593" si="7363">plan_id</f>
        <v>25</v>
      </c>
      <c r="F3593" s="47">
        <f t="shared" ca="1" si="7347"/>
        <v>2007</v>
      </c>
      <c r="G3593" s="47">
        <f t="shared" ref="G3593" ca="1" si="7364">VLOOKUP(INDIRECT(CHAR(39)&amp;$A3593&amp;CHAR(39)&amp;"!r2c"&amp;$C3593,0),variables,2,0)</f>
        <v>9737</v>
      </c>
      <c r="H3593" s="50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3">
      <c r="A3594" s="48" t="s">
        <v>1264</v>
      </c>
      <c r="B3594" s="47">
        <f t="shared" si="7250"/>
        <v>9</v>
      </c>
      <c r="C3594" s="47">
        <f t="shared" si="7253"/>
        <v>67</v>
      </c>
      <c r="E3594" s="47">
        <f t="shared" ref="E3594" si="7365">plan_id</f>
        <v>25</v>
      </c>
      <c r="F3594" s="47">
        <f t="shared" ca="1" si="7347"/>
        <v>2007</v>
      </c>
      <c r="G3594" s="47">
        <f t="shared" ref="G3594" ca="1" si="7366">VLOOKUP(INDIRECT(CHAR(39)&amp;$A3594&amp;CHAR(39)&amp;"!r2c"&amp;$C3594,0),variables,2,0)</f>
        <v>9740</v>
      </c>
      <c r="H3594" s="50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3">
      <c r="A3595" s="48" t="s">
        <v>1264</v>
      </c>
      <c r="B3595" s="47">
        <f t="shared" si="7250"/>
        <v>9</v>
      </c>
      <c r="C3595" s="47">
        <f t="shared" si="7253"/>
        <v>68</v>
      </c>
      <c r="E3595" s="47">
        <f t="shared" ref="E3595" si="7367">plan_id</f>
        <v>25</v>
      </c>
      <c r="F3595" s="47">
        <f t="shared" ca="1" si="7347"/>
        <v>2007</v>
      </c>
      <c r="G3595" s="47">
        <f t="shared" ref="G3595" ca="1" si="7368">VLOOKUP(INDIRECT(CHAR(39)&amp;$A3595&amp;CHAR(39)&amp;"!r2c"&amp;$C3595,0),variables,2,0)</f>
        <v>9752</v>
      </c>
      <c r="H3595" s="50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3">
      <c r="A3596" s="48" t="s">
        <v>1264</v>
      </c>
      <c r="B3596" s="47">
        <f t="shared" si="7250"/>
        <v>9</v>
      </c>
      <c r="C3596" s="47">
        <f t="shared" si="7253"/>
        <v>69</v>
      </c>
      <c r="E3596" s="47">
        <f t="shared" ref="E3596" si="7369">plan_id</f>
        <v>25</v>
      </c>
      <c r="F3596" s="47">
        <f t="shared" ca="1" si="7347"/>
        <v>2007</v>
      </c>
      <c r="G3596" s="47">
        <f t="shared" ref="G3596" ca="1" si="7370">VLOOKUP(INDIRECT(CHAR(39)&amp;$A3596&amp;CHAR(39)&amp;"!r2c"&amp;$C3596,0),variables,2,0)</f>
        <v>9791</v>
      </c>
      <c r="H3596" s="50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3">
      <c r="A3597" s="48" t="s">
        <v>1264</v>
      </c>
      <c r="B3597" s="47">
        <f t="shared" si="7250"/>
        <v>9</v>
      </c>
      <c r="C3597" s="47">
        <f t="shared" si="7253"/>
        <v>70</v>
      </c>
      <c r="E3597" s="47">
        <f t="shared" ref="E3597" si="7371">plan_id</f>
        <v>25</v>
      </c>
      <c r="F3597" s="47">
        <f t="shared" ca="1" si="7347"/>
        <v>2007</v>
      </c>
      <c r="G3597" s="47">
        <f t="shared" ref="G3597" ca="1" si="7372">VLOOKUP(INDIRECT(CHAR(39)&amp;$A3597&amp;CHAR(39)&amp;"!r2c"&amp;$C3597,0),variables,2,0)</f>
        <v>9800</v>
      </c>
      <c r="H3597" s="50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3">
      <c r="A3598" s="48" t="s">
        <v>1264</v>
      </c>
      <c r="B3598" s="47">
        <f t="shared" si="7250"/>
        <v>9</v>
      </c>
      <c r="C3598" s="47">
        <f t="shared" si="7253"/>
        <v>71</v>
      </c>
      <c r="E3598" s="47">
        <f t="shared" ref="E3598" si="7373">plan_id</f>
        <v>25</v>
      </c>
      <c r="F3598" s="47">
        <f t="shared" ca="1" si="7347"/>
        <v>2007</v>
      </c>
      <c r="G3598" s="47">
        <f t="shared" ref="G3598" ca="1" si="7374">VLOOKUP(INDIRECT(CHAR(39)&amp;$A3598&amp;CHAR(39)&amp;"!r2c"&amp;$C3598,0),variables,2,0)</f>
        <v>9842</v>
      </c>
      <c r="H3598" s="50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3">
      <c r="A3599" s="48" t="s">
        <v>1264</v>
      </c>
      <c r="B3599" s="47">
        <f t="shared" si="7250"/>
        <v>9</v>
      </c>
      <c r="C3599" s="47">
        <f t="shared" si="7253"/>
        <v>72</v>
      </c>
      <c r="E3599" s="47">
        <f t="shared" ref="E3599" si="7375">plan_id</f>
        <v>25</v>
      </c>
      <c r="F3599" s="47">
        <f t="shared" ca="1" si="7347"/>
        <v>2007</v>
      </c>
      <c r="G3599" s="47">
        <f t="shared" ref="G3599" ca="1" si="7376">VLOOKUP(INDIRECT(CHAR(39)&amp;$A3599&amp;CHAR(39)&amp;"!r2c"&amp;$C3599,0),variables,2,0)</f>
        <v>9854</v>
      </c>
      <c r="H3599" s="50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3">
      <c r="A3600" s="48" t="s">
        <v>1264</v>
      </c>
      <c r="B3600" s="47">
        <f t="shared" si="7250"/>
        <v>9</v>
      </c>
      <c r="C3600" s="47">
        <f t="shared" si="7253"/>
        <v>73</v>
      </c>
      <c r="E3600" s="47">
        <f t="shared" ref="E3600" si="7377">plan_id</f>
        <v>25</v>
      </c>
      <c r="F3600" s="47">
        <f t="shared" ca="1" si="7347"/>
        <v>2007</v>
      </c>
      <c r="G3600" s="47">
        <f t="shared" ref="G3600" ca="1" si="7378">VLOOKUP(INDIRECT(CHAR(39)&amp;$A3600&amp;CHAR(39)&amp;"!r2c"&amp;$C3600,0),variables,2,0)</f>
        <v>9869</v>
      </c>
      <c r="H3600" s="50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3">
      <c r="A3601" s="48" t="s">
        <v>1264</v>
      </c>
      <c r="B3601" s="47">
        <f t="shared" si="7250"/>
        <v>9</v>
      </c>
      <c r="C3601" s="47">
        <f t="shared" si="7253"/>
        <v>74</v>
      </c>
      <c r="E3601" s="47">
        <f t="shared" ref="E3601" si="7379">plan_id</f>
        <v>25</v>
      </c>
      <c r="F3601" s="47">
        <f t="shared" ca="1" si="7347"/>
        <v>2007</v>
      </c>
      <c r="G3601" s="47">
        <f t="shared" ref="G3601" ca="1" si="7380">VLOOKUP(INDIRECT(CHAR(39)&amp;$A3601&amp;CHAR(39)&amp;"!r2c"&amp;$C3601,0),variables,2,0)</f>
        <v>9873</v>
      </c>
      <c r="H3601" s="50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3">
      <c r="A3602" s="48" t="s">
        <v>1264</v>
      </c>
      <c r="B3602" s="47">
        <f t="shared" ref="B3602:B3665" si="7381">B3514+1</f>
        <v>9</v>
      </c>
      <c r="C3602" s="47">
        <f t="shared" si="7253"/>
        <v>75</v>
      </c>
      <c r="E3602" s="47">
        <f t="shared" ref="E3602" si="7382">plan_id</f>
        <v>25</v>
      </c>
      <c r="F3602" s="47">
        <f t="shared" ca="1" si="7347"/>
        <v>2007</v>
      </c>
      <c r="G3602" s="47">
        <f t="shared" ref="G3602" ca="1" si="7383">VLOOKUP(INDIRECT(CHAR(39)&amp;$A3602&amp;CHAR(39)&amp;"!r2c"&amp;$C3602,0),variables,2,0)</f>
        <v>9881</v>
      </c>
      <c r="H3602" s="50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3">
      <c r="A3603" s="48" t="s">
        <v>1264</v>
      </c>
      <c r="B3603" s="47">
        <f t="shared" si="7381"/>
        <v>9</v>
      </c>
      <c r="C3603" s="47">
        <f t="shared" ref="C3603:C3666" si="7384">C3515</f>
        <v>76</v>
      </c>
      <c r="E3603" s="47">
        <f t="shared" ref="E3603" si="7385">plan_id</f>
        <v>25</v>
      </c>
      <c r="F3603" s="47">
        <f t="shared" ca="1" si="7347"/>
        <v>2007</v>
      </c>
      <c r="G3603" s="47">
        <f t="shared" ref="G3603" ca="1" si="7386">VLOOKUP(INDIRECT(CHAR(39)&amp;$A3603&amp;CHAR(39)&amp;"!r2c"&amp;$C3603,0),variables,2,0)</f>
        <v>9908</v>
      </c>
      <c r="H3603" s="50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3">
      <c r="A3604" s="48" t="s">
        <v>1264</v>
      </c>
      <c r="B3604" s="47">
        <f t="shared" si="7381"/>
        <v>9</v>
      </c>
      <c r="C3604" s="47">
        <f t="shared" si="7384"/>
        <v>77</v>
      </c>
      <c r="E3604" s="47">
        <f t="shared" ref="E3604" si="7387">plan_id</f>
        <v>25</v>
      </c>
      <c r="F3604" s="47">
        <f t="shared" ca="1" si="7347"/>
        <v>2007</v>
      </c>
      <c r="G3604" s="47">
        <f t="shared" ref="G3604" ca="1" si="7388">VLOOKUP(INDIRECT(CHAR(39)&amp;$A3604&amp;CHAR(39)&amp;"!r2c"&amp;$C3604,0),variables,2,0)</f>
        <v>9911</v>
      </c>
      <c r="H3604" s="50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3">
      <c r="A3605" s="48" t="s">
        <v>1264</v>
      </c>
      <c r="B3605" s="47">
        <f t="shared" si="7381"/>
        <v>9</v>
      </c>
      <c r="C3605" s="47">
        <f t="shared" si="7384"/>
        <v>78</v>
      </c>
      <c r="E3605" s="47">
        <f t="shared" ref="E3605" si="7389">plan_id</f>
        <v>25</v>
      </c>
      <c r="F3605" s="47">
        <f t="shared" ca="1" si="7347"/>
        <v>2007</v>
      </c>
      <c r="G3605" s="47">
        <f t="shared" ref="G3605" ca="1" si="7390">VLOOKUP(INDIRECT(CHAR(39)&amp;$A3605&amp;CHAR(39)&amp;"!r2c"&amp;$C3605,0),variables,2,0)</f>
        <v>9663</v>
      </c>
      <c r="H3605" s="50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3">
      <c r="A3606" s="48" t="s">
        <v>1264</v>
      </c>
      <c r="B3606" s="47">
        <f t="shared" si="7381"/>
        <v>9</v>
      </c>
      <c r="C3606" s="47">
        <f t="shared" si="7384"/>
        <v>79</v>
      </c>
      <c r="E3606" s="47">
        <f t="shared" ref="E3606" si="7391">plan_id</f>
        <v>25</v>
      </c>
      <c r="F3606" s="47">
        <f t="shared" ca="1" si="7347"/>
        <v>2007</v>
      </c>
      <c r="G3606" s="47">
        <f t="shared" ref="G3606" ca="1" si="7392">VLOOKUP(INDIRECT(CHAR(39)&amp;$A3606&amp;CHAR(39)&amp;"!r2c"&amp;$C3606,0),variables,2,0)</f>
        <v>9710</v>
      </c>
      <c r="H3606" s="50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3">
      <c r="A3607" s="48" t="s">
        <v>1264</v>
      </c>
      <c r="B3607" s="47">
        <f t="shared" si="7381"/>
        <v>9</v>
      </c>
      <c r="C3607" s="47">
        <f t="shared" si="7384"/>
        <v>80</v>
      </c>
      <c r="E3607" s="47">
        <f t="shared" ref="E3607" si="7393">plan_id</f>
        <v>25</v>
      </c>
      <c r="F3607" s="47">
        <f t="shared" ca="1" si="7347"/>
        <v>2007</v>
      </c>
      <c r="G3607" s="47">
        <f t="shared" ref="G3607" ca="1" si="7394">VLOOKUP(INDIRECT(CHAR(39)&amp;$A3607&amp;CHAR(39)&amp;"!r2c"&amp;$C3607,0),variables,2,0)</f>
        <v>9758</v>
      </c>
      <c r="H3607" s="50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3">
      <c r="A3608" s="48" t="s">
        <v>1264</v>
      </c>
      <c r="B3608" s="47">
        <f t="shared" si="7381"/>
        <v>9</v>
      </c>
      <c r="C3608" s="47">
        <f t="shared" si="7384"/>
        <v>81</v>
      </c>
      <c r="E3608" s="47">
        <f t="shared" ref="E3608" si="7395">plan_id</f>
        <v>25</v>
      </c>
      <c r="F3608" s="47">
        <f t="shared" ca="1" si="7347"/>
        <v>2007</v>
      </c>
      <c r="G3608" s="47">
        <f t="shared" ref="G3608" ca="1" si="7396">VLOOKUP(INDIRECT(CHAR(39)&amp;$A3608&amp;CHAR(39)&amp;"!r2c"&amp;$C3608,0),variables,2,0)</f>
        <v>9803</v>
      </c>
      <c r="H3608" s="50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3">
      <c r="A3609" s="48" t="s">
        <v>1264</v>
      </c>
      <c r="B3609" s="47">
        <f t="shared" si="7381"/>
        <v>9</v>
      </c>
      <c r="C3609" s="47">
        <f t="shared" si="7384"/>
        <v>82</v>
      </c>
      <c r="E3609" s="47">
        <f t="shared" ref="E3609" si="7397">plan_id</f>
        <v>25</v>
      </c>
      <c r="F3609" s="47">
        <f t="shared" ca="1" si="7347"/>
        <v>2007</v>
      </c>
      <c r="G3609" s="47">
        <f t="shared" ref="G3609" ca="1" si="7398">VLOOKUP(INDIRECT(CHAR(39)&amp;$A3609&amp;CHAR(39)&amp;"!r2c"&amp;$C3609,0),variables,2,0)</f>
        <v>9857</v>
      </c>
      <c r="H3609" s="50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3">
      <c r="A3610" s="48" t="s">
        <v>1264</v>
      </c>
      <c r="B3610" s="47">
        <f t="shared" si="7381"/>
        <v>9</v>
      </c>
      <c r="C3610" s="47">
        <f t="shared" si="7384"/>
        <v>83</v>
      </c>
      <c r="E3610" s="47">
        <f t="shared" ref="E3610" si="7399">plan_id</f>
        <v>25</v>
      </c>
      <c r="F3610" s="47">
        <f t="shared" ca="1" si="7347"/>
        <v>2007</v>
      </c>
      <c r="G3610" s="47">
        <f t="shared" ref="G3610" ca="1" si="7400">VLOOKUP(INDIRECT(CHAR(39)&amp;$A3610&amp;CHAR(39)&amp;"!r2c"&amp;$C3610,0),variables,2,0)</f>
        <v>9902</v>
      </c>
      <c r="H3610" s="50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3">
      <c r="A3611" s="48" t="s">
        <v>1264</v>
      </c>
      <c r="B3611" s="47">
        <f t="shared" si="7381"/>
        <v>9</v>
      </c>
      <c r="C3611" s="47">
        <f t="shared" si="7384"/>
        <v>84</v>
      </c>
      <c r="E3611" s="47">
        <f t="shared" ref="E3611" si="7401">plan_id</f>
        <v>25</v>
      </c>
      <c r="F3611" s="47">
        <f t="shared" ca="1" si="7347"/>
        <v>2007</v>
      </c>
      <c r="G3611" s="47">
        <f t="shared" ref="G3611" ca="1" si="7402">VLOOKUP(INDIRECT(CHAR(39)&amp;$A3611&amp;CHAR(39)&amp;"!r2c"&amp;$C3611,0),variables,2,0)</f>
        <v>9926</v>
      </c>
      <c r="H3611" s="50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3">
      <c r="A3612" s="48" t="s">
        <v>1264</v>
      </c>
      <c r="B3612" s="47">
        <f t="shared" si="7381"/>
        <v>9</v>
      </c>
      <c r="C3612" s="47">
        <f t="shared" si="7384"/>
        <v>85</v>
      </c>
      <c r="E3612" s="47">
        <f t="shared" ref="E3612" si="7403">plan_id</f>
        <v>25</v>
      </c>
      <c r="F3612" s="47">
        <f t="shared" ca="1" si="7347"/>
        <v>2007</v>
      </c>
      <c r="G3612" s="47">
        <f t="shared" ref="G3612" ca="1" si="7404">VLOOKUP(INDIRECT(CHAR(39)&amp;$A3612&amp;CHAR(39)&amp;"!r2c"&amp;$C3612,0),variables,2,0)</f>
        <v>9666</v>
      </c>
      <c r="H3612" s="50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3">
      <c r="A3613" s="48" t="s">
        <v>1264</v>
      </c>
      <c r="B3613" s="47">
        <f t="shared" si="7381"/>
        <v>9</v>
      </c>
      <c r="C3613" s="47">
        <f t="shared" si="7384"/>
        <v>86</v>
      </c>
      <c r="E3613" s="47">
        <f t="shared" ref="E3613" si="7405">plan_id</f>
        <v>25</v>
      </c>
      <c r="F3613" s="47">
        <f t="shared" ca="1" si="7347"/>
        <v>2007</v>
      </c>
      <c r="G3613" s="47">
        <f t="shared" ref="G3613" ca="1" si="7406">VLOOKUP(INDIRECT(CHAR(39)&amp;$A3613&amp;CHAR(39)&amp;"!r2c"&amp;$C3613,0),variables,2,0)</f>
        <v>9827</v>
      </c>
      <c r="H3613" s="50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3">
      <c r="A3614" s="48" t="s">
        <v>1264</v>
      </c>
      <c r="B3614" s="47">
        <f t="shared" si="7381"/>
        <v>9</v>
      </c>
      <c r="C3614" s="47">
        <f t="shared" si="7384"/>
        <v>87</v>
      </c>
      <c r="E3614" s="47">
        <f t="shared" ref="E3614" si="7407">plan_id</f>
        <v>25</v>
      </c>
      <c r="F3614" s="47">
        <f t="shared" ca="1" si="7347"/>
        <v>2007</v>
      </c>
      <c r="G3614" s="47">
        <f t="shared" ref="G3614" ca="1" si="7408">VLOOKUP(INDIRECT(CHAR(39)&amp;$A3614&amp;CHAR(39)&amp;"!r2c"&amp;$C3614,0),variables,2,0)</f>
        <v>9657</v>
      </c>
      <c r="H3614" s="50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3">
      <c r="A3615" s="48" t="s">
        <v>1264</v>
      </c>
      <c r="B3615" s="47">
        <f t="shared" si="7381"/>
        <v>9</v>
      </c>
      <c r="C3615" s="47">
        <f t="shared" si="7384"/>
        <v>88</v>
      </c>
      <c r="E3615" s="47">
        <f t="shared" ref="E3615" si="7409">plan_id</f>
        <v>25</v>
      </c>
      <c r="F3615" s="47">
        <f t="shared" ca="1" si="7347"/>
        <v>2007</v>
      </c>
      <c r="G3615" s="47">
        <f t="shared" ref="G3615" ca="1" si="7410">VLOOKUP(INDIRECT(CHAR(39)&amp;$A3615&amp;CHAR(39)&amp;"!r2c"&amp;$C3615,0),variables,2,0)</f>
        <v>9834</v>
      </c>
      <c r="H3615" s="50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3">
      <c r="A3616" s="48" t="s">
        <v>1264</v>
      </c>
      <c r="B3616" s="47">
        <f t="shared" si="7381"/>
        <v>9</v>
      </c>
      <c r="C3616" s="47">
        <f t="shared" si="7384"/>
        <v>89</v>
      </c>
      <c r="E3616" s="47">
        <f t="shared" ref="E3616" si="7411">plan_id</f>
        <v>25</v>
      </c>
      <c r="F3616" s="47">
        <f t="shared" ca="1" si="7347"/>
        <v>2007</v>
      </c>
      <c r="G3616" s="47">
        <f t="shared" ref="G3616" ca="1" si="7412">VLOOKUP(INDIRECT(CHAR(39)&amp;$A3616&amp;CHAR(39)&amp;"!r2c"&amp;$C3616,0),variables,2,0)</f>
        <v>9884</v>
      </c>
      <c r="H3616" s="50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3">
      <c r="A3617" s="48" t="s">
        <v>1264</v>
      </c>
      <c r="B3617" s="47">
        <f t="shared" si="7381"/>
        <v>9</v>
      </c>
      <c r="C3617" s="47">
        <f t="shared" si="7384"/>
        <v>90</v>
      </c>
      <c r="E3617" s="47">
        <f t="shared" ref="E3617" si="7413">plan_id</f>
        <v>25</v>
      </c>
      <c r="F3617" s="47">
        <f t="shared" ca="1" si="7347"/>
        <v>2007</v>
      </c>
      <c r="G3617" s="47">
        <f t="shared" ref="G3617" ca="1" si="7414">VLOOKUP(INDIRECT(CHAR(39)&amp;$A3617&amp;CHAR(39)&amp;"!r2c"&amp;$C3617,0),variables,2,0)</f>
        <v>9672</v>
      </c>
      <c r="H3617" s="50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3">
      <c r="A3618" s="48" t="s">
        <v>1264</v>
      </c>
      <c r="B3618" s="47">
        <f t="shared" si="7381"/>
        <v>10</v>
      </c>
      <c r="C3618" s="47">
        <f t="shared" si="7384"/>
        <v>3</v>
      </c>
      <c r="E3618" s="47">
        <f t="shared" ref="E3618" si="7415">plan_id</f>
        <v>25</v>
      </c>
      <c r="F3618" s="47">
        <f t="shared" ca="1" si="7347"/>
        <v>2008</v>
      </c>
      <c r="G3618" s="47">
        <f t="shared" ref="G3618" ca="1" si="7416">VLOOKUP(INDIRECT(CHAR(39)&amp;$A3618&amp;CHAR(39)&amp;"!r2c"&amp;$C3618,0),variables,2,0)</f>
        <v>9704</v>
      </c>
      <c r="H3618" s="50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3">
      <c r="A3619" s="48" t="s">
        <v>1264</v>
      </c>
      <c r="B3619" s="47">
        <f t="shared" si="7381"/>
        <v>10</v>
      </c>
      <c r="C3619" s="47">
        <f t="shared" si="7384"/>
        <v>4</v>
      </c>
      <c r="E3619" s="47">
        <f t="shared" ref="E3619" si="7417">plan_id</f>
        <v>25</v>
      </c>
      <c r="F3619" s="47">
        <f t="shared" ca="1" si="7347"/>
        <v>2008</v>
      </c>
      <c r="G3619" s="47">
        <f t="shared" ref="G3619" ca="1" si="7418">VLOOKUP(INDIRECT(CHAR(39)&amp;$A3619&amp;CHAR(39)&amp;"!r2c"&amp;$C3619,0),variables,2,0)</f>
        <v>9716</v>
      </c>
      <c r="H3619" s="50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3">
      <c r="A3620" s="48" t="s">
        <v>1264</v>
      </c>
      <c r="B3620" s="47">
        <f t="shared" si="7381"/>
        <v>10</v>
      </c>
      <c r="C3620" s="47">
        <f t="shared" si="7384"/>
        <v>5</v>
      </c>
      <c r="E3620" s="47">
        <f t="shared" ref="E3620" si="7419">plan_id</f>
        <v>25</v>
      </c>
      <c r="F3620" s="47">
        <f t="shared" ca="1" si="7347"/>
        <v>2008</v>
      </c>
      <c r="G3620" s="47">
        <f t="shared" ref="G3620" ca="1" si="7420">VLOOKUP(INDIRECT(CHAR(39)&amp;$A3620&amp;CHAR(39)&amp;"!r2c"&amp;$C3620,0),variables,2,0)</f>
        <v>9734</v>
      </c>
      <c r="H3620" s="50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3">
      <c r="A3621" s="48" t="s">
        <v>1264</v>
      </c>
      <c r="B3621" s="47">
        <f t="shared" si="7381"/>
        <v>10</v>
      </c>
      <c r="C3621" s="47">
        <f t="shared" si="7384"/>
        <v>6</v>
      </c>
      <c r="E3621" s="47">
        <f t="shared" ref="E3621" si="7421">plan_id</f>
        <v>25</v>
      </c>
      <c r="F3621" s="47">
        <f t="shared" ca="1" si="7347"/>
        <v>2008</v>
      </c>
      <c r="G3621" s="47">
        <f t="shared" ref="G3621" ca="1" si="7422">VLOOKUP(INDIRECT(CHAR(39)&amp;$A3621&amp;CHAR(39)&amp;"!r2c"&amp;$C3621,0),variables,2,0)</f>
        <v>9749</v>
      </c>
      <c r="H3621" s="50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3">
      <c r="A3622" s="48" t="s">
        <v>1264</v>
      </c>
      <c r="B3622" s="47">
        <f t="shared" si="7381"/>
        <v>10</v>
      </c>
      <c r="C3622" s="47">
        <f t="shared" si="7384"/>
        <v>7</v>
      </c>
      <c r="E3622" s="47">
        <f t="shared" ref="E3622" si="7423">plan_id</f>
        <v>25</v>
      </c>
      <c r="F3622" s="47">
        <f t="shared" ca="1" si="7347"/>
        <v>2008</v>
      </c>
      <c r="G3622" s="47">
        <f t="shared" ref="G3622" ca="1" si="7424">VLOOKUP(INDIRECT(CHAR(39)&amp;$A3622&amp;CHAR(39)&amp;"!r2c"&amp;$C3622,0),variables,2,0)</f>
        <v>9755</v>
      </c>
      <c r="H3622" s="50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3">
      <c r="A3623" s="48" t="s">
        <v>1264</v>
      </c>
      <c r="B3623" s="47">
        <f t="shared" si="7381"/>
        <v>10</v>
      </c>
      <c r="C3623" s="47">
        <f t="shared" si="7384"/>
        <v>8</v>
      </c>
      <c r="E3623" s="47">
        <f t="shared" ref="E3623" si="7425">plan_id</f>
        <v>25</v>
      </c>
      <c r="F3623" s="47">
        <f t="shared" ca="1" si="7347"/>
        <v>2008</v>
      </c>
      <c r="G3623" s="47">
        <f t="shared" ref="G3623" ca="1" si="7426">VLOOKUP(INDIRECT(CHAR(39)&amp;$A3623&amp;CHAR(39)&amp;"!r2c"&amp;$C3623,0),variables,2,0)</f>
        <v>9782</v>
      </c>
      <c r="H3623" s="50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3">
      <c r="A3624" s="48" t="s">
        <v>1264</v>
      </c>
      <c r="B3624" s="47">
        <f t="shared" si="7381"/>
        <v>10</v>
      </c>
      <c r="C3624" s="47">
        <f t="shared" si="7384"/>
        <v>9</v>
      </c>
      <c r="E3624" s="47">
        <f t="shared" ref="E3624" si="7427">plan_id</f>
        <v>25</v>
      </c>
      <c r="F3624" s="47">
        <f t="shared" ca="1" si="7347"/>
        <v>2008</v>
      </c>
      <c r="G3624" s="47">
        <f t="shared" ref="G3624" ca="1" si="7428">VLOOKUP(INDIRECT(CHAR(39)&amp;$A3624&amp;CHAR(39)&amp;"!r2c"&amp;$C3624,0),variables,2,0)</f>
        <v>9788</v>
      </c>
      <c r="H3624" s="50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3">
      <c r="A3625" s="48" t="s">
        <v>1264</v>
      </c>
      <c r="B3625" s="47">
        <f t="shared" si="7381"/>
        <v>10</v>
      </c>
      <c r="C3625" s="47">
        <f t="shared" si="7384"/>
        <v>10</v>
      </c>
      <c r="E3625" s="47">
        <f t="shared" ref="E3625" si="7429">plan_id</f>
        <v>25</v>
      </c>
      <c r="F3625" s="47">
        <f t="shared" ca="1" si="7347"/>
        <v>2008</v>
      </c>
      <c r="G3625" s="47">
        <f t="shared" ref="G3625" ca="1" si="7430">VLOOKUP(INDIRECT(CHAR(39)&amp;$A3625&amp;CHAR(39)&amp;"!r2c"&amp;$C3625,0),variables,2,0)</f>
        <v>9812</v>
      </c>
      <c r="H3625" s="50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3">
      <c r="A3626" s="48" t="s">
        <v>1264</v>
      </c>
      <c r="B3626" s="47">
        <f t="shared" si="7381"/>
        <v>10</v>
      </c>
      <c r="C3626" s="47">
        <f t="shared" si="7384"/>
        <v>11</v>
      </c>
      <c r="E3626" s="47">
        <f t="shared" ref="E3626" si="7431">plan_id</f>
        <v>25</v>
      </c>
      <c r="F3626" s="47">
        <f t="shared" ca="1" si="7347"/>
        <v>2008</v>
      </c>
      <c r="G3626" s="47">
        <f t="shared" ref="G3626" ca="1" si="7432">VLOOKUP(INDIRECT(CHAR(39)&amp;$A3626&amp;CHAR(39)&amp;"!r2c"&amp;$C3626,0),variables,2,0)</f>
        <v>9815</v>
      </c>
      <c r="H3626" s="50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3">
      <c r="A3627" s="48" t="s">
        <v>1264</v>
      </c>
      <c r="B3627" s="47">
        <f t="shared" si="7381"/>
        <v>10</v>
      </c>
      <c r="C3627" s="47">
        <f t="shared" si="7384"/>
        <v>12</v>
      </c>
      <c r="E3627" s="47">
        <f t="shared" ref="E3627" si="7433">plan_id</f>
        <v>25</v>
      </c>
      <c r="F3627" s="47">
        <f t="shared" ca="1" si="7347"/>
        <v>2008</v>
      </c>
      <c r="G3627" s="47">
        <f t="shared" ref="G3627" ca="1" si="7434">VLOOKUP(INDIRECT(CHAR(39)&amp;$A3627&amp;CHAR(39)&amp;"!r2c"&amp;$C3627,0),variables,2,0)</f>
        <v>9821</v>
      </c>
      <c r="H3627" s="50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3">
      <c r="A3628" s="48" t="s">
        <v>1264</v>
      </c>
      <c r="B3628" s="47">
        <f t="shared" si="7381"/>
        <v>10</v>
      </c>
      <c r="C3628" s="47">
        <f t="shared" si="7384"/>
        <v>13</v>
      </c>
      <c r="E3628" s="47">
        <f t="shared" ref="E3628" si="7435">plan_id</f>
        <v>25</v>
      </c>
      <c r="F3628" s="47">
        <f t="shared" ca="1" si="7347"/>
        <v>2008</v>
      </c>
      <c r="G3628" s="47">
        <f t="shared" ref="G3628" ca="1" si="7436">VLOOKUP(INDIRECT(CHAR(39)&amp;$A3628&amp;CHAR(39)&amp;"!r2c"&amp;$C3628,0),variables,2,0)</f>
        <v>9824</v>
      </c>
      <c r="H3628" s="50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3">
      <c r="A3629" s="48" t="s">
        <v>1264</v>
      </c>
      <c r="B3629" s="47">
        <f t="shared" si="7381"/>
        <v>10</v>
      </c>
      <c r="C3629" s="47">
        <f t="shared" si="7384"/>
        <v>14</v>
      </c>
      <c r="E3629" s="47">
        <f t="shared" ref="E3629" si="7437">plan_id</f>
        <v>25</v>
      </c>
      <c r="F3629" s="47">
        <f t="shared" ca="1" si="7347"/>
        <v>2008</v>
      </c>
      <c r="G3629" s="47">
        <f t="shared" ref="G3629" ca="1" si="7438">VLOOKUP(INDIRECT(CHAR(39)&amp;$A3629&amp;CHAR(39)&amp;"!r2c"&amp;$C3629,0),variables,2,0)</f>
        <v>9830</v>
      </c>
      <c r="H3629" s="50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3">
      <c r="A3630" s="48" t="s">
        <v>1264</v>
      </c>
      <c r="B3630" s="47">
        <f t="shared" si="7381"/>
        <v>10</v>
      </c>
      <c r="C3630" s="47">
        <f t="shared" si="7384"/>
        <v>15</v>
      </c>
      <c r="E3630" s="47">
        <f t="shared" ref="E3630" si="7439">plan_id</f>
        <v>25</v>
      </c>
      <c r="F3630" s="47">
        <f t="shared" ca="1" si="7347"/>
        <v>2008</v>
      </c>
      <c r="G3630" s="47">
        <f t="shared" ref="G3630" ca="1" si="7440">VLOOKUP(INDIRECT(CHAR(39)&amp;$A3630&amp;CHAR(39)&amp;"!r2c"&amp;$C3630,0),variables,2,0)</f>
        <v>9833</v>
      </c>
      <c r="H3630" s="50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3">
      <c r="A3631" s="48" t="s">
        <v>1264</v>
      </c>
      <c r="B3631" s="47">
        <f t="shared" si="7381"/>
        <v>10</v>
      </c>
      <c r="C3631" s="47">
        <f t="shared" si="7384"/>
        <v>16</v>
      </c>
      <c r="E3631" s="47">
        <f t="shared" ref="E3631" si="7441">plan_id</f>
        <v>25</v>
      </c>
      <c r="F3631" s="47">
        <f t="shared" ca="1" si="7347"/>
        <v>2008</v>
      </c>
      <c r="G3631" s="47">
        <f t="shared" ref="G3631" ca="1" si="7442">VLOOKUP(INDIRECT(CHAR(39)&amp;$A3631&amp;CHAR(39)&amp;"!r2c"&amp;$C3631,0),variables,2,0)</f>
        <v>9845</v>
      </c>
      <c r="H3631" s="50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3">
      <c r="A3632" s="48" t="s">
        <v>1264</v>
      </c>
      <c r="B3632" s="47">
        <f t="shared" si="7381"/>
        <v>10</v>
      </c>
      <c r="C3632" s="47">
        <f t="shared" si="7384"/>
        <v>17</v>
      </c>
      <c r="E3632" s="47">
        <f t="shared" ref="E3632" si="7443">plan_id</f>
        <v>25</v>
      </c>
      <c r="F3632" s="47">
        <f t="shared" ca="1" si="7347"/>
        <v>2008</v>
      </c>
      <c r="G3632" s="47">
        <f t="shared" ref="G3632" ca="1" si="7444">VLOOKUP(INDIRECT(CHAR(39)&amp;$A3632&amp;CHAR(39)&amp;"!r2c"&amp;$C3632,0),variables,2,0)</f>
        <v>9872</v>
      </c>
      <c r="H3632" s="50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3">
      <c r="A3633" s="48" t="s">
        <v>1264</v>
      </c>
      <c r="B3633" s="47">
        <f t="shared" si="7381"/>
        <v>10</v>
      </c>
      <c r="C3633" s="47">
        <f t="shared" si="7384"/>
        <v>18</v>
      </c>
      <c r="E3633" s="47">
        <f t="shared" ref="E3633" si="7445">plan_id</f>
        <v>25</v>
      </c>
      <c r="F3633" s="47">
        <f t="shared" ca="1" si="7347"/>
        <v>2008</v>
      </c>
      <c r="G3633" s="47">
        <f t="shared" ref="G3633" ca="1" si="7446">VLOOKUP(INDIRECT(CHAR(39)&amp;$A3633&amp;CHAR(39)&amp;"!r2c"&amp;$C3633,0),variables,2,0)</f>
        <v>9887</v>
      </c>
      <c r="H3633" s="50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3">
      <c r="A3634" s="48" t="s">
        <v>1264</v>
      </c>
      <c r="B3634" s="47">
        <f t="shared" si="7381"/>
        <v>10</v>
      </c>
      <c r="C3634" s="47">
        <f t="shared" si="7384"/>
        <v>19</v>
      </c>
      <c r="E3634" s="47">
        <f t="shared" ref="E3634" si="7447">plan_id</f>
        <v>25</v>
      </c>
      <c r="F3634" s="47">
        <f t="shared" ca="1" si="7347"/>
        <v>2008</v>
      </c>
      <c r="G3634" s="47">
        <f t="shared" ref="G3634" ca="1" si="7448">VLOOKUP(INDIRECT(CHAR(39)&amp;$A3634&amp;CHAR(39)&amp;"!r2c"&amp;$C3634,0),variables,2,0)</f>
        <v>9914</v>
      </c>
      <c r="H3634" s="50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3">
      <c r="A3635" s="48" t="s">
        <v>1264</v>
      </c>
      <c r="B3635" s="47">
        <f t="shared" si="7381"/>
        <v>10</v>
      </c>
      <c r="C3635" s="47">
        <f t="shared" si="7384"/>
        <v>20</v>
      </c>
      <c r="E3635" s="47">
        <f t="shared" ref="E3635" si="7449">plan_id</f>
        <v>25</v>
      </c>
      <c r="F3635" s="47">
        <f t="shared" ca="1" si="7347"/>
        <v>2008</v>
      </c>
      <c r="G3635" s="47">
        <f t="shared" ref="G3635" ca="1" si="7450">VLOOKUP(INDIRECT(CHAR(39)&amp;$A3635&amp;CHAR(39)&amp;"!r2c"&amp;$C3635,0),variables,2,0)</f>
        <v>9917</v>
      </c>
      <c r="H3635" s="50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3">
      <c r="A3636" s="48" t="s">
        <v>1264</v>
      </c>
      <c r="B3636" s="47">
        <f t="shared" si="7381"/>
        <v>10</v>
      </c>
      <c r="C3636" s="47">
        <f t="shared" si="7384"/>
        <v>21</v>
      </c>
      <c r="E3636" s="47">
        <f t="shared" ref="E3636" si="7451">plan_id</f>
        <v>25</v>
      </c>
      <c r="F3636" s="47">
        <f t="shared" ca="1" si="7347"/>
        <v>2008</v>
      </c>
      <c r="G3636" s="47">
        <f t="shared" ref="G3636" ca="1" si="7452">VLOOKUP(INDIRECT(CHAR(39)&amp;$A3636&amp;CHAR(39)&amp;"!r2c"&amp;$C3636,0),variables,2,0)</f>
        <v>9920</v>
      </c>
      <c r="H3636" s="50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3">
      <c r="A3637" s="48" t="s">
        <v>1264</v>
      </c>
      <c r="B3637" s="47">
        <f t="shared" si="7381"/>
        <v>10</v>
      </c>
      <c r="C3637" s="47">
        <f t="shared" si="7384"/>
        <v>22</v>
      </c>
      <c r="E3637" s="47">
        <f t="shared" ref="E3637" si="7453">plan_id</f>
        <v>25</v>
      </c>
      <c r="F3637" s="47">
        <f t="shared" ca="1" si="7347"/>
        <v>2008</v>
      </c>
      <c r="G3637" s="47">
        <f t="shared" ref="G3637" ca="1" si="7454">VLOOKUP(INDIRECT(CHAR(39)&amp;$A3637&amp;CHAR(39)&amp;"!r2c"&amp;$C3637,0),variables,2,0)</f>
        <v>9648</v>
      </c>
      <c r="H3637" s="50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3">
      <c r="A3638" s="48" t="s">
        <v>1264</v>
      </c>
      <c r="B3638" s="47">
        <f t="shared" si="7381"/>
        <v>10</v>
      </c>
      <c r="C3638" s="47">
        <f t="shared" si="7384"/>
        <v>23</v>
      </c>
      <c r="E3638" s="47">
        <f t="shared" ref="E3638" si="7455">plan_id</f>
        <v>25</v>
      </c>
      <c r="F3638" s="47">
        <f t="shared" ca="1" si="7347"/>
        <v>2008</v>
      </c>
      <c r="G3638" s="47">
        <f t="shared" ref="G3638" ca="1" si="7456">VLOOKUP(INDIRECT(CHAR(39)&amp;$A3638&amp;CHAR(39)&amp;"!r2c"&amp;$C3638,0),variables,2,0)</f>
        <v>9713</v>
      </c>
      <c r="H3638" s="50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3">
      <c r="A3639" s="48" t="s">
        <v>1264</v>
      </c>
      <c r="B3639" s="47">
        <f t="shared" si="7381"/>
        <v>10</v>
      </c>
      <c r="C3639" s="47">
        <f t="shared" si="7384"/>
        <v>24</v>
      </c>
      <c r="E3639" s="47">
        <f t="shared" ref="E3639" si="7457">plan_id</f>
        <v>25</v>
      </c>
      <c r="F3639" s="47">
        <f t="shared" ca="1" si="7347"/>
        <v>2008</v>
      </c>
      <c r="G3639" s="47">
        <f t="shared" ref="G3639" ca="1" si="7458">VLOOKUP(INDIRECT(CHAR(39)&amp;$A3639&amp;CHAR(39)&amp;"!r2c"&amp;$C3639,0),variables,2,0)</f>
        <v>9719</v>
      </c>
      <c r="H3639" s="50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3">
      <c r="A3640" s="48" t="s">
        <v>1264</v>
      </c>
      <c r="B3640" s="47">
        <f t="shared" si="7381"/>
        <v>10</v>
      </c>
      <c r="C3640" s="47">
        <f t="shared" si="7384"/>
        <v>25</v>
      </c>
      <c r="E3640" s="47">
        <f t="shared" ref="E3640" si="7459">plan_id</f>
        <v>25</v>
      </c>
      <c r="F3640" s="47">
        <f t="shared" ca="1" si="7347"/>
        <v>2008</v>
      </c>
      <c r="G3640" s="47">
        <f t="shared" ref="G3640" ca="1" si="7460">VLOOKUP(INDIRECT(CHAR(39)&amp;$A3640&amp;CHAR(39)&amp;"!r2c"&amp;$C3640,0),variables,2,0)</f>
        <v>9725</v>
      </c>
      <c r="H3640" s="50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3">
      <c r="A3641" s="48" t="s">
        <v>1264</v>
      </c>
      <c r="B3641" s="47">
        <f t="shared" si="7381"/>
        <v>10</v>
      </c>
      <c r="C3641" s="47">
        <f t="shared" si="7384"/>
        <v>26</v>
      </c>
      <c r="E3641" s="47">
        <f t="shared" ref="E3641" si="7461">plan_id</f>
        <v>25</v>
      </c>
      <c r="F3641" s="47">
        <f t="shared" ca="1" si="7347"/>
        <v>2008</v>
      </c>
      <c r="G3641" s="47">
        <f t="shared" ref="G3641" ca="1" si="7462">VLOOKUP(INDIRECT(CHAR(39)&amp;$A3641&amp;CHAR(39)&amp;"!r2c"&amp;$C3641,0),variables,2,0)</f>
        <v>9743</v>
      </c>
      <c r="H3641" s="50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3">
      <c r="A3642" s="48" t="s">
        <v>1264</v>
      </c>
      <c r="B3642" s="47">
        <f t="shared" si="7381"/>
        <v>10</v>
      </c>
      <c r="C3642" s="47">
        <f t="shared" si="7384"/>
        <v>27</v>
      </c>
      <c r="E3642" s="47">
        <f t="shared" ref="E3642" si="7463">plan_id</f>
        <v>25</v>
      </c>
      <c r="F3642" s="47">
        <f t="shared" ca="1" si="7347"/>
        <v>2008</v>
      </c>
      <c r="G3642" s="47">
        <f t="shared" ref="G3642" ca="1" si="7464">VLOOKUP(INDIRECT(CHAR(39)&amp;$A3642&amp;CHAR(39)&amp;"!r2c"&amp;$C3642,0),variables,2,0)</f>
        <v>9746</v>
      </c>
      <c r="H3642" s="50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3">
      <c r="A3643" s="48" t="s">
        <v>1264</v>
      </c>
      <c r="B3643" s="47">
        <f t="shared" si="7381"/>
        <v>10</v>
      </c>
      <c r="C3643" s="47">
        <f t="shared" si="7384"/>
        <v>28</v>
      </c>
      <c r="E3643" s="47">
        <f t="shared" ref="E3643" si="7465">plan_id</f>
        <v>25</v>
      </c>
      <c r="F3643" s="47">
        <f t="shared" ca="1" si="7347"/>
        <v>2008</v>
      </c>
      <c r="G3643" s="47">
        <f t="shared" ref="G3643" ca="1" si="7466">VLOOKUP(INDIRECT(CHAR(39)&amp;$A3643&amp;CHAR(39)&amp;"!r2c"&amp;$C3643,0),variables,2,0)</f>
        <v>9761</v>
      </c>
      <c r="H3643" s="50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3">
      <c r="A3644" s="48" t="s">
        <v>1264</v>
      </c>
      <c r="B3644" s="47">
        <f t="shared" si="7381"/>
        <v>10</v>
      </c>
      <c r="C3644" s="47">
        <f t="shared" si="7384"/>
        <v>29</v>
      </c>
      <c r="E3644" s="47">
        <f t="shared" ref="E3644" si="7467">plan_id</f>
        <v>25</v>
      </c>
      <c r="F3644" s="47">
        <f t="shared" ca="1" si="7347"/>
        <v>2008</v>
      </c>
      <c r="G3644" s="47">
        <f t="shared" ref="G3644" ca="1" si="7468">VLOOKUP(INDIRECT(CHAR(39)&amp;$A3644&amp;CHAR(39)&amp;"!r2c"&amp;$C3644,0),variables,2,0)</f>
        <v>9764</v>
      </c>
      <c r="H3644" s="50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3">
      <c r="A3645" s="48" t="s">
        <v>1264</v>
      </c>
      <c r="B3645" s="47">
        <f t="shared" si="7381"/>
        <v>10</v>
      </c>
      <c r="C3645" s="47">
        <f t="shared" si="7384"/>
        <v>30</v>
      </c>
      <c r="E3645" s="47">
        <f t="shared" ref="E3645" si="7469">plan_id</f>
        <v>25</v>
      </c>
      <c r="F3645" s="47">
        <f t="shared" ca="1" si="7347"/>
        <v>2008</v>
      </c>
      <c r="G3645" s="47">
        <f t="shared" ref="G3645" ca="1" si="7470">VLOOKUP(INDIRECT(CHAR(39)&amp;$A3645&amp;CHAR(39)&amp;"!r2c"&amp;$C3645,0),variables,2,0)</f>
        <v>9767</v>
      </c>
      <c r="H3645" s="50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3">
      <c r="A3646" s="48" t="s">
        <v>1264</v>
      </c>
      <c r="B3646" s="47">
        <f t="shared" si="7381"/>
        <v>10</v>
      </c>
      <c r="C3646" s="47">
        <f t="shared" si="7384"/>
        <v>31</v>
      </c>
      <c r="E3646" s="47">
        <f t="shared" ref="E3646" si="7471">plan_id</f>
        <v>25</v>
      </c>
      <c r="F3646" s="47">
        <f t="shared" ca="1" si="7347"/>
        <v>2008</v>
      </c>
      <c r="G3646" s="47">
        <f t="shared" ref="G3646" ca="1" si="7472">VLOOKUP(INDIRECT(CHAR(39)&amp;$A3646&amp;CHAR(39)&amp;"!r2c"&amp;$C3646,0),variables,2,0)</f>
        <v>9770</v>
      </c>
      <c r="H3646" s="50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3">
      <c r="A3647" s="48" t="s">
        <v>1264</v>
      </c>
      <c r="B3647" s="47">
        <f t="shared" si="7381"/>
        <v>10</v>
      </c>
      <c r="C3647" s="47">
        <f t="shared" si="7384"/>
        <v>32</v>
      </c>
      <c r="E3647" s="47">
        <f t="shared" ref="E3647" si="7473">plan_id</f>
        <v>25</v>
      </c>
      <c r="F3647" s="47">
        <f t="shared" ca="1" si="7347"/>
        <v>2008</v>
      </c>
      <c r="G3647" s="47">
        <f t="shared" ref="G3647" ca="1" si="7474">VLOOKUP(INDIRECT(CHAR(39)&amp;$A3647&amp;CHAR(39)&amp;"!r2c"&amp;$C3647,0),variables,2,0)</f>
        <v>9773</v>
      </c>
      <c r="H3647" s="50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3">
      <c r="A3648" s="48" t="s">
        <v>1264</v>
      </c>
      <c r="B3648" s="47">
        <f t="shared" si="7381"/>
        <v>10</v>
      </c>
      <c r="C3648" s="47">
        <f t="shared" si="7384"/>
        <v>33</v>
      </c>
      <c r="E3648" s="47">
        <f t="shared" ref="E3648" si="7475">plan_id</f>
        <v>25</v>
      </c>
      <c r="F3648" s="47">
        <f t="shared" ca="1" si="7347"/>
        <v>2008</v>
      </c>
      <c r="G3648" s="47">
        <f t="shared" ref="G3648" ca="1" si="7476">VLOOKUP(INDIRECT(CHAR(39)&amp;$A3648&amp;CHAR(39)&amp;"!r2c"&amp;$C3648,0),variables,2,0)</f>
        <v>9776</v>
      </c>
      <c r="H3648" s="50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3">
      <c r="A3649" s="48" t="s">
        <v>1264</v>
      </c>
      <c r="B3649" s="47">
        <f t="shared" si="7381"/>
        <v>10</v>
      </c>
      <c r="C3649" s="47">
        <f t="shared" si="7384"/>
        <v>34</v>
      </c>
      <c r="E3649" s="47">
        <f t="shared" ref="E3649" si="7477">plan_id</f>
        <v>25</v>
      </c>
      <c r="F3649" s="47">
        <f t="shared" ref="F3649:F3712" ca="1" si="7478">INDIRECT(CHAR(39)&amp;$A3649&amp;CHAR(39)&amp;"!r"&amp;$B3649&amp;"c2",0)</f>
        <v>2008</v>
      </c>
      <c r="G3649" s="47">
        <f t="shared" ref="G3649" ca="1" si="7479">VLOOKUP(INDIRECT(CHAR(39)&amp;$A3649&amp;CHAR(39)&amp;"!r2c"&amp;$C3649,0),variables,2,0)</f>
        <v>9779</v>
      </c>
      <c r="H3649" s="50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3">
      <c r="A3650" s="48" t="s">
        <v>1264</v>
      </c>
      <c r="B3650" s="47">
        <f t="shared" si="7381"/>
        <v>10</v>
      </c>
      <c r="C3650" s="47">
        <f t="shared" si="7384"/>
        <v>35</v>
      </c>
      <c r="E3650" s="47">
        <f t="shared" ref="E3650" si="7480">plan_id</f>
        <v>25</v>
      </c>
      <c r="F3650" s="47">
        <f t="shared" ca="1" si="7478"/>
        <v>2008</v>
      </c>
      <c r="G3650" s="47">
        <f t="shared" ref="G3650" ca="1" si="7481">VLOOKUP(INDIRECT(CHAR(39)&amp;$A3650&amp;CHAR(39)&amp;"!r2c"&amp;$C3650,0),variables,2,0)</f>
        <v>9785</v>
      </c>
      <c r="H3650" s="50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3">
      <c r="A3651" s="48" t="s">
        <v>1264</v>
      </c>
      <c r="B3651" s="47">
        <f t="shared" si="7381"/>
        <v>10</v>
      </c>
      <c r="C3651" s="47">
        <f t="shared" si="7384"/>
        <v>36</v>
      </c>
      <c r="E3651" s="47">
        <f t="shared" ref="E3651" si="7482">plan_id</f>
        <v>25</v>
      </c>
      <c r="F3651" s="47">
        <f t="shared" ca="1" si="7478"/>
        <v>2008</v>
      </c>
      <c r="G3651" s="47">
        <f t="shared" ref="G3651" ca="1" si="7483">VLOOKUP(INDIRECT(CHAR(39)&amp;$A3651&amp;CHAR(39)&amp;"!r2c"&amp;$C3651,0),variables,2,0)</f>
        <v>9794</v>
      </c>
      <c r="H3651" s="50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3">
      <c r="A3652" s="48" t="s">
        <v>1264</v>
      </c>
      <c r="B3652" s="47">
        <f t="shared" si="7381"/>
        <v>10</v>
      </c>
      <c r="C3652" s="47">
        <f t="shared" si="7384"/>
        <v>37</v>
      </c>
      <c r="E3652" s="47">
        <f t="shared" ref="E3652" si="7484">plan_id</f>
        <v>25</v>
      </c>
      <c r="F3652" s="47">
        <f t="shared" ca="1" si="7478"/>
        <v>2008</v>
      </c>
      <c r="G3652" s="47">
        <f t="shared" ref="G3652" ca="1" si="7485">VLOOKUP(INDIRECT(CHAR(39)&amp;$A3652&amp;CHAR(39)&amp;"!r2c"&amp;$C3652,0),variables,2,0)</f>
        <v>9797</v>
      </c>
      <c r="H3652" s="50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3">
      <c r="A3653" s="48" t="s">
        <v>1264</v>
      </c>
      <c r="B3653" s="47">
        <f t="shared" si="7381"/>
        <v>10</v>
      </c>
      <c r="C3653" s="47">
        <f t="shared" si="7384"/>
        <v>38</v>
      </c>
      <c r="E3653" s="47">
        <f t="shared" ref="E3653" si="7486">plan_id</f>
        <v>25</v>
      </c>
      <c r="F3653" s="47">
        <f t="shared" ca="1" si="7478"/>
        <v>2008</v>
      </c>
      <c r="G3653" s="47">
        <f t="shared" ref="G3653" ca="1" si="7487">VLOOKUP(INDIRECT(CHAR(39)&amp;$A3653&amp;CHAR(39)&amp;"!r2c"&amp;$C3653,0),variables,2,0)</f>
        <v>9806</v>
      </c>
      <c r="H3653" s="50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3">
      <c r="A3654" s="48" t="s">
        <v>1264</v>
      </c>
      <c r="B3654" s="47">
        <f t="shared" si="7381"/>
        <v>10</v>
      </c>
      <c r="C3654" s="47">
        <f t="shared" si="7384"/>
        <v>39</v>
      </c>
      <c r="E3654" s="47">
        <f t="shared" ref="E3654" si="7488">plan_id</f>
        <v>25</v>
      </c>
      <c r="F3654" s="47">
        <f t="shared" ca="1" si="7478"/>
        <v>2008</v>
      </c>
      <c r="G3654" s="47">
        <f t="shared" ref="G3654" ca="1" si="7489">VLOOKUP(INDIRECT(CHAR(39)&amp;$A3654&amp;CHAR(39)&amp;"!r2c"&amp;$C3654,0),variables,2,0)</f>
        <v>9809</v>
      </c>
      <c r="H3654" s="50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3">
      <c r="A3655" s="48" t="s">
        <v>1264</v>
      </c>
      <c r="B3655" s="47">
        <f t="shared" si="7381"/>
        <v>10</v>
      </c>
      <c r="C3655" s="47">
        <f t="shared" si="7384"/>
        <v>40</v>
      </c>
      <c r="E3655" s="47">
        <f t="shared" ref="E3655" si="7490">plan_id</f>
        <v>25</v>
      </c>
      <c r="F3655" s="47">
        <f t="shared" ca="1" si="7478"/>
        <v>2008</v>
      </c>
      <c r="G3655" s="47">
        <f t="shared" ref="G3655" ca="1" si="7491">VLOOKUP(INDIRECT(CHAR(39)&amp;$A3655&amp;CHAR(39)&amp;"!r2c"&amp;$C3655,0),variables,2,0)</f>
        <v>9818</v>
      </c>
      <c r="H3655" s="50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3">
      <c r="A3656" s="48" t="s">
        <v>1264</v>
      </c>
      <c r="B3656" s="47">
        <f t="shared" si="7381"/>
        <v>10</v>
      </c>
      <c r="C3656" s="47">
        <f t="shared" si="7384"/>
        <v>41</v>
      </c>
      <c r="E3656" s="47">
        <f t="shared" ref="E3656" si="7492">plan_id</f>
        <v>25</v>
      </c>
      <c r="F3656" s="47">
        <f t="shared" ca="1" si="7478"/>
        <v>2008</v>
      </c>
      <c r="G3656" s="47">
        <f t="shared" ref="G3656" ca="1" si="7493">VLOOKUP(INDIRECT(CHAR(39)&amp;$A3656&amp;CHAR(39)&amp;"!r2c"&amp;$C3656,0),variables,2,0)</f>
        <v>9839</v>
      </c>
      <c r="H3656" s="50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3">
      <c r="A3657" s="48" t="s">
        <v>1264</v>
      </c>
      <c r="B3657" s="47">
        <f t="shared" si="7381"/>
        <v>10</v>
      </c>
      <c r="C3657" s="47">
        <f t="shared" si="7384"/>
        <v>42</v>
      </c>
      <c r="E3657" s="47">
        <f t="shared" ref="E3657" si="7494">plan_id</f>
        <v>25</v>
      </c>
      <c r="F3657" s="47">
        <f t="shared" ca="1" si="7478"/>
        <v>2008</v>
      </c>
      <c r="G3657" s="47">
        <f t="shared" ref="G3657" ca="1" si="7495">VLOOKUP(INDIRECT(CHAR(39)&amp;$A3657&amp;CHAR(39)&amp;"!r2c"&amp;$C3657,0),variables,2,0)</f>
        <v>9860</v>
      </c>
      <c r="H3657" s="50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3">
      <c r="A3658" s="48" t="s">
        <v>1264</v>
      </c>
      <c r="B3658" s="47">
        <f t="shared" si="7381"/>
        <v>10</v>
      </c>
      <c r="C3658" s="47">
        <f t="shared" si="7384"/>
        <v>43</v>
      </c>
      <c r="E3658" s="47">
        <f t="shared" ref="E3658" si="7496">plan_id</f>
        <v>25</v>
      </c>
      <c r="F3658" s="47">
        <f t="shared" ca="1" si="7478"/>
        <v>2008</v>
      </c>
      <c r="G3658" s="47">
        <f t="shared" ref="G3658" ca="1" si="7497">VLOOKUP(INDIRECT(CHAR(39)&amp;$A3658&amp;CHAR(39)&amp;"!r2c"&amp;$C3658,0),variables,2,0)</f>
        <v>9863</v>
      </c>
      <c r="H3658" s="50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3">
      <c r="A3659" s="48" t="s">
        <v>1264</v>
      </c>
      <c r="B3659" s="47">
        <f t="shared" si="7381"/>
        <v>10</v>
      </c>
      <c r="C3659" s="47">
        <f t="shared" si="7384"/>
        <v>44</v>
      </c>
      <c r="E3659" s="47">
        <f t="shared" ref="E3659" si="7498">plan_id</f>
        <v>25</v>
      </c>
      <c r="F3659" s="47">
        <f t="shared" ca="1" si="7478"/>
        <v>2008</v>
      </c>
      <c r="G3659" s="47">
        <f t="shared" ref="G3659" ca="1" si="7499">VLOOKUP(INDIRECT(CHAR(39)&amp;$A3659&amp;CHAR(39)&amp;"!r2c"&amp;$C3659,0),variables,2,0)</f>
        <v>9878</v>
      </c>
      <c r="H3659" s="50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3">
      <c r="A3660" s="48" t="s">
        <v>1264</v>
      </c>
      <c r="B3660" s="47">
        <f t="shared" si="7381"/>
        <v>10</v>
      </c>
      <c r="C3660" s="47">
        <f t="shared" si="7384"/>
        <v>45</v>
      </c>
      <c r="E3660" s="47">
        <f t="shared" ref="E3660" si="7500">plan_id</f>
        <v>25</v>
      </c>
      <c r="F3660" s="47">
        <f t="shared" ca="1" si="7478"/>
        <v>2008</v>
      </c>
      <c r="G3660" s="47">
        <f t="shared" ref="G3660" ca="1" si="7501">VLOOKUP(INDIRECT(CHAR(39)&amp;$A3660&amp;CHAR(39)&amp;"!r2c"&amp;$C3660,0),variables,2,0)</f>
        <v>9923</v>
      </c>
      <c r="H3660" s="50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3">
      <c r="A3661" s="48" t="s">
        <v>1264</v>
      </c>
      <c r="B3661" s="47">
        <f t="shared" si="7381"/>
        <v>10</v>
      </c>
      <c r="C3661" s="47">
        <f t="shared" si="7384"/>
        <v>46</v>
      </c>
      <c r="E3661" s="47">
        <f t="shared" ref="E3661" si="7502">plan_id</f>
        <v>25</v>
      </c>
      <c r="F3661" s="47">
        <f t="shared" ca="1" si="7478"/>
        <v>2008</v>
      </c>
      <c r="G3661" s="47">
        <f t="shared" ref="G3661" ca="1" si="7503">VLOOKUP(INDIRECT(CHAR(39)&amp;$A3661&amp;CHAR(39)&amp;"!r2c"&amp;$C3661,0),variables,2,0)</f>
        <v>9932</v>
      </c>
      <c r="H3661" s="50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3">
      <c r="A3662" s="48" t="s">
        <v>1264</v>
      </c>
      <c r="B3662" s="47">
        <f t="shared" si="7381"/>
        <v>10</v>
      </c>
      <c r="C3662" s="47">
        <f t="shared" si="7384"/>
        <v>47</v>
      </c>
      <c r="E3662" s="47">
        <f t="shared" ref="E3662" si="7504">plan_id</f>
        <v>25</v>
      </c>
      <c r="F3662" s="47">
        <f t="shared" ca="1" si="7478"/>
        <v>2008</v>
      </c>
      <c r="G3662" s="47">
        <f t="shared" ref="G3662" ca="1" si="7505">VLOOKUP(INDIRECT(CHAR(39)&amp;$A3662&amp;CHAR(39)&amp;"!r2c"&amp;$C3662,0),variables,2,0)</f>
        <v>9935</v>
      </c>
      <c r="H3662" s="50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3">
      <c r="A3663" s="48" t="s">
        <v>1264</v>
      </c>
      <c r="B3663" s="47">
        <f t="shared" si="7381"/>
        <v>10</v>
      </c>
      <c r="C3663" s="47">
        <f t="shared" si="7384"/>
        <v>48</v>
      </c>
      <c r="E3663" s="47">
        <f t="shared" ref="E3663" si="7506">plan_id</f>
        <v>25</v>
      </c>
      <c r="F3663" s="47">
        <f t="shared" ca="1" si="7478"/>
        <v>2008</v>
      </c>
      <c r="G3663" s="47">
        <f t="shared" ref="G3663" ca="1" si="7507">VLOOKUP(INDIRECT(CHAR(39)&amp;$A3663&amp;CHAR(39)&amp;"!r2c"&amp;$C3663,0),variables,2,0)</f>
        <v>9651</v>
      </c>
      <c r="H3663" s="50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3">
      <c r="A3664" s="48" t="s">
        <v>1264</v>
      </c>
      <c r="B3664" s="47">
        <f t="shared" si="7381"/>
        <v>10</v>
      </c>
      <c r="C3664" s="47">
        <f t="shared" si="7384"/>
        <v>49</v>
      </c>
      <c r="E3664" s="47">
        <f t="shared" ref="E3664" si="7508">plan_id</f>
        <v>25</v>
      </c>
      <c r="F3664" s="47">
        <f t="shared" ca="1" si="7478"/>
        <v>2008</v>
      </c>
      <c r="G3664" s="47">
        <f t="shared" ref="G3664" ca="1" si="7509">VLOOKUP(INDIRECT(CHAR(39)&amp;$A3664&amp;CHAR(39)&amp;"!r2c"&amp;$C3664,0),variables,2,0)</f>
        <v>9722</v>
      </c>
      <c r="H3664" s="50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3">
      <c r="A3665" s="48" t="s">
        <v>1264</v>
      </c>
      <c r="B3665" s="47">
        <f t="shared" si="7381"/>
        <v>10</v>
      </c>
      <c r="C3665" s="47">
        <f t="shared" si="7384"/>
        <v>50</v>
      </c>
      <c r="E3665" s="47">
        <f t="shared" ref="E3665" si="7510">plan_id</f>
        <v>25</v>
      </c>
      <c r="F3665" s="47">
        <f t="shared" ca="1" si="7478"/>
        <v>2008</v>
      </c>
      <c r="G3665" s="47">
        <f t="shared" ref="G3665" ca="1" si="7511">VLOOKUP(INDIRECT(CHAR(39)&amp;$A3665&amp;CHAR(39)&amp;"!r2c"&amp;$C3665,0),variables,2,0)</f>
        <v>9848</v>
      </c>
      <c r="H3665" s="50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3">
      <c r="A3666" s="48" t="s">
        <v>1264</v>
      </c>
      <c r="B3666" s="47">
        <f t="shared" ref="B3666:B3729" si="7512">B3578+1</f>
        <v>10</v>
      </c>
      <c r="C3666" s="47">
        <f t="shared" si="7384"/>
        <v>51</v>
      </c>
      <c r="E3666" s="47">
        <f t="shared" ref="E3666" si="7513">plan_id</f>
        <v>25</v>
      </c>
      <c r="F3666" s="47">
        <f t="shared" ca="1" si="7478"/>
        <v>2008</v>
      </c>
      <c r="G3666" s="47">
        <f t="shared" ref="G3666" ca="1" si="7514">VLOOKUP(INDIRECT(CHAR(39)&amp;$A3666&amp;CHAR(39)&amp;"!r2c"&amp;$C3666,0),variables,2,0)</f>
        <v>9866</v>
      </c>
      <c r="H3666" s="50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3">
      <c r="A3667" s="48" t="s">
        <v>1264</v>
      </c>
      <c r="B3667" s="47">
        <f t="shared" si="7512"/>
        <v>10</v>
      </c>
      <c r="C3667" s="47">
        <f t="shared" ref="C3667:C3730" si="7515">C3579</f>
        <v>52</v>
      </c>
      <c r="E3667" s="47">
        <f t="shared" ref="E3667" si="7516">plan_id</f>
        <v>25</v>
      </c>
      <c r="F3667" s="47">
        <f t="shared" ca="1" si="7478"/>
        <v>2008</v>
      </c>
      <c r="G3667" s="47">
        <f t="shared" ref="G3667" ca="1" si="7517">VLOOKUP(INDIRECT(CHAR(39)&amp;$A3667&amp;CHAR(39)&amp;"!r2c"&amp;$C3667,0),variables,2,0)</f>
        <v>9899</v>
      </c>
      <c r="H3667" s="50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3">
      <c r="A3668" s="48" t="s">
        <v>1264</v>
      </c>
      <c r="B3668" s="47">
        <f t="shared" si="7512"/>
        <v>10</v>
      </c>
      <c r="C3668" s="47">
        <f t="shared" si="7515"/>
        <v>53</v>
      </c>
      <c r="E3668" s="47">
        <f t="shared" ref="E3668" si="7518">plan_id</f>
        <v>25</v>
      </c>
      <c r="F3668" s="47">
        <f t="shared" ca="1" si="7478"/>
        <v>2008</v>
      </c>
      <c r="G3668" s="47">
        <f t="shared" ref="G3668" ca="1" si="7519">VLOOKUP(INDIRECT(CHAR(39)&amp;$A3668&amp;CHAR(39)&amp;"!r2c"&amp;$C3668,0),variables,2,0)</f>
        <v>9905</v>
      </c>
      <c r="H3668" s="50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3">
      <c r="A3669" s="48" t="s">
        <v>1264</v>
      </c>
      <c r="B3669" s="47">
        <f t="shared" si="7512"/>
        <v>10</v>
      </c>
      <c r="C3669" s="47">
        <f t="shared" si="7515"/>
        <v>54</v>
      </c>
      <c r="E3669" s="47">
        <f t="shared" ref="E3669" si="7520">plan_id</f>
        <v>25</v>
      </c>
      <c r="F3669" s="47">
        <f t="shared" ca="1" si="7478"/>
        <v>2008</v>
      </c>
      <c r="G3669" s="47">
        <f t="shared" ref="G3669" ca="1" si="7521">VLOOKUP(INDIRECT(CHAR(39)&amp;$A3669&amp;CHAR(39)&amp;"!r2c"&amp;$C3669,0),variables,2,0)</f>
        <v>9929</v>
      </c>
      <c r="H3669" s="50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3">
      <c r="A3670" s="48" t="s">
        <v>1264</v>
      </c>
      <c r="B3670" s="47">
        <f t="shared" si="7512"/>
        <v>10</v>
      </c>
      <c r="C3670" s="47">
        <f t="shared" si="7515"/>
        <v>55</v>
      </c>
      <c r="E3670" s="47">
        <f t="shared" ref="E3670" si="7522">plan_id</f>
        <v>25</v>
      </c>
      <c r="F3670" s="47">
        <f t="shared" ca="1" si="7478"/>
        <v>2008</v>
      </c>
      <c r="G3670" s="47">
        <f t="shared" ref="G3670" ca="1" si="7523">VLOOKUP(INDIRECT(CHAR(39)&amp;$A3670&amp;CHAR(39)&amp;"!r2c"&amp;$C3670,0),variables,2,0)</f>
        <v>9654</v>
      </c>
      <c r="H3670" s="50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3">
      <c r="A3671" s="48" t="s">
        <v>1264</v>
      </c>
      <c r="B3671" s="47">
        <f t="shared" si="7512"/>
        <v>10</v>
      </c>
      <c r="C3671" s="47">
        <f t="shared" si="7515"/>
        <v>56</v>
      </c>
      <c r="E3671" s="47">
        <f t="shared" ref="E3671" si="7524">plan_id</f>
        <v>25</v>
      </c>
      <c r="F3671" s="47">
        <f t="shared" ca="1" si="7478"/>
        <v>2008</v>
      </c>
      <c r="G3671" s="47">
        <f t="shared" ref="G3671" ca="1" si="7525">VLOOKUP(INDIRECT(CHAR(39)&amp;$A3671&amp;CHAR(39)&amp;"!r2c"&amp;$C3671,0),variables,2,0)</f>
        <v>9707</v>
      </c>
      <c r="H3671" s="50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3">
      <c r="A3672" s="48" t="s">
        <v>1264</v>
      </c>
      <c r="B3672" s="47">
        <f t="shared" si="7512"/>
        <v>10</v>
      </c>
      <c r="C3672" s="47">
        <f t="shared" si="7515"/>
        <v>57</v>
      </c>
      <c r="E3672" s="47">
        <f t="shared" ref="E3672" si="7526">plan_id</f>
        <v>25</v>
      </c>
      <c r="F3672" s="47">
        <f t="shared" ca="1" si="7478"/>
        <v>2008</v>
      </c>
      <c r="G3672" s="47">
        <f t="shared" ref="G3672" ca="1" si="7527">VLOOKUP(INDIRECT(CHAR(39)&amp;$A3672&amp;CHAR(39)&amp;"!r2c"&amp;$C3672,0),variables,2,0)</f>
        <v>9669</v>
      </c>
      <c r="H3672" s="50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3">
      <c r="A3673" s="48" t="s">
        <v>1264</v>
      </c>
      <c r="B3673" s="47">
        <f t="shared" si="7512"/>
        <v>10</v>
      </c>
      <c r="C3673" s="47">
        <f t="shared" si="7515"/>
        <v>58</v>
      </c>
      <c r="E3673" s="47">
        <f t="shared" ref="E3673" si="7528">plan_id</f>
        <v>25</v>
      </c>
      <c r="F3673" s="47">
        <f t="shared" ca="1" si="7478"/>
        <v>2008</v>
      </c>
      <c r="G3673" s="47">
        <f t="shared" ref="G3673" ca="1" si="7529">VLOOKUP(INDIRECT(CHAR(39)&amp;$A3673&amp;CHAR(39)&amp;"!r2c"&amp;$C3673,0),variables,2,0)</f>
        <v>9851</v>
      </c>
      <c r="H3673" s="50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3">
      <c r="A3674" s="48" t="s">
        <v>1264</v>
      </c>
      <c r="B3674" s="47">
        <f t="shared" si="7512"/>
        <v>10</v>
      </c>
      <c r="C3674" s="47">
        <f t="shared" si="7515"/>
        <v>59</v>
      </c>
      <c r="E3674" s="47">
        <f t="shared" ref="E3674" si="7530">plan_id</f>
        <v>25</v>
      </c>
      <c r="F3674" s="47">
        <f t="shared" ca="1" si="7478"/>
        <v>2008</v>
      </c>
      <c r="G3674" s="47">
        <f t="shared" ref="G3674" ca="1" si="7531">VLOOKUP(INDIRECT(CHAR(39)&amp;$A3674&amp;CHAR(39)&amp;"!r2c"&amp;$C3674,0),variables,2,0)</f>
        <v>9890</v>
      </c>
      <c r="H3674" s="50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3">
      <c r="A3675" s="48" t="s">
        <v>1264</v>
      </c>
      <c r="B3675" s="47">
        <f t="shared" si="7512"/>
        <v>10</v>
      </c>
      <c r="C3675" s="47">
        <f t="shared" si="7515"/>
        <v>60</v>
      </c>
      <c r="E3675" s="47">
        <f t="shared" ref="E3675" si="7532">plan_id</f>
        <v>25</v>
      </c>
      <c r="F3675" s="47">
        <f t="shared" ca="1" si="7478"/>
        <v>2008</v>
      </c>
      <c r="G3675" s="47">
        <f t="shared" ref="G3675" ca="1" si="7533">VLOOKUP(INDIRECT(CHAR(39)&amp;$A3675&amp;CHAR(39)&amp;"!r2c"&amp;$C3675,0),variables,2,0)</f>
        <v>9893</v>
      </c>
      <c r="H3675" s="50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3">
      <c r="A3676" s="48" t="s">
        <v>1264</v>
      </c>
      <c r="B3676" s="47">
        <f t="shared" si="7512"/>
        <v>10</v>
      </c>
      <c r="C3676" s="47">
        <f t="shared" si="7515"/>
        <v>61</v>
      </c>
      <c r="E3676" s="47">
        <f t="shared" ref="E3676" si="7534">plan_id</f>
        <v>25</v>
      </c>
      <c r="F3676" s="47">
        <f t="shared" ca="1" si="7478"/>
        <v>2008</v>
      </c>
      <c r="G3676" s="47">
        <f t="shared" ref="G3676" ca="1" si="7535">VLOOKUP(INDIRECT(CHAR(39)&amp;$A3676&amp;CHAR(39)&amp;"!r2c"&amp;$C3676,0),variables,2,0)</f>
        <v>9896</v>
      </c>
      <c r="H3676" s="50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3">
      <c r="A3677" s="48" t="s">
        <v>1264</v>
      </c>
      <c r="B3677" s="47">
        <f t="shared" si="7512"/>
        <v>10</v>
      </c>
      <c r="C3677" s="47">
        <f t="shared" si="7515"/>
        <v>62</v>
      </c>
      <c r="E3677" s="47">
        <f t="shared" ref="E3677" si="7536">plan_id</f>
        <v>25</v>
      </c>
      <c r="F3677" s="47">
        <f t="shared" ca="1" si="7478"/>
        <v>2008</v>
      </c>
      <c r="G3677" s="47">
        <f t="shared" ref="G3677" ca="1" si="7537">VLOOKUP(INDIRECT(CHAR(39)&amp;$A3677&amp;CHAR(39)&amp;"!r2c"&amp;$C3677,0),variables,2,0)</f>
        <v>9660</v>
      </c>
      <c r="H3677" s="50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3">
      <c r="A3678" s="48" t="s">
        <v>1264</v>
      </c>
      <c r="B3678" s="47">
        <f t="shared" si="7512"/>
        <v>10</v>
      </c>
      <c r="C3678" s="47">
        <f t="shared" si="7515"/>
        <v>63</v>
      </c>
      <c r="E3678" s="47">
        <f t="shared" ref="E3678" si="7538">plan_id</f>
        <v>25</v>
      </c>
      <c r="F3678" s="47">
        <f t="shared" ca="1" si="7478"/>
        <v>2008</v>
      </c>
      <c r="G3678" s="47">
        <f t="shared" ref="G3678" ca="1" si="7539">VLOOKUP(INDIRECT(CHAR(39)&amp;$A3678&amp;CHAR(39)&amp;"!r2c"&amp;$C3678,0),variables,2,0)</f>
        <v>9701</v>
      </c>
      <c r="H3678" s="50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3">
      <c r="A3679" s="48" t="s">
        <v>1264</v>
      </c>
      <c r="B3679" s="47">
        <f t="shared" si="7512"/>
        <v>10</v>
      </c>
      <c r="C3679" s="47">
        <f t="shared" si="7515"/>
        <v>64</v>
      </c>
      <c r="E3679" s="47">
        <f t="shared" ref="E3679" si="7540">plan_id</f>
        <v>25</v>
      </c>
      <c r="F3679" s="47">
        <f t="shared" ca="1" si="7478"/>
        <v>2008</v>
      </c>
      <c r="G3679" s="47">
        <f t="shared" ref="G3679" ca="1" si="7541">VLOOKUP(INDIRECT(CHAR(39)&amp;$A3679&amp;CHAR(39)&amp;"!r2c"&amp;$C3679,0),variables,2,0)</f>
        <v>9728</v>
      </c>
      <c r="H3679" s="50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3">
      <c r="A3680" s="48" t="s">
        <v>1264</v>
      </c>
      <c r="B3680" s="47">
        <f t="shared" si="7512"/>
        <v>10</v>
      </c>
      <c r="C3680" s="47">
        <f t="shared" si="7515"/>
        <v>65</v>
      </c>
      <c r="E3680" s="47">
        <f t="shared" ref="E3680" si="7542">plan_id</f>
        <v>25</v>
      </c>
      <c r="F3680" s="47">
        <f t="shared" ca="1" si="7478"/>
        <v>2008</v>
      </c>
      <c r="G3680" s="47">
        <f t="shared" ref="G3680" ca="1" si="7543">VLOOKUP(INDIRECT(CHAR(39)&amp;$A3680&amp;CHAR(39)&amp;"!r2c"&amp;$C3680,0),variables,2,0)</f>
        <v>9731</v>
      </c>
      <c r="H3680" s="50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3">
      <c r="A3681" s="48" t="s">
        <v>1264</v>
      </c>
      <c r="B3681" s="47">
        <f t="shared" si="7512"/>
        <v>10</v>
      </c>
      <c r="C3681" s="47">
        <f t="shared" si="7515"/>
        <v>66</v>
      </c>
      <c r="E3681" s="47">
        <f t="shared" ref="E3681" si="7544">plan_id</f>
        <v>25</v>
      </c>
      <c r="F3681" s="47">
        <f t="shared" ca="1" si="7478"/>
        <v>2008</v>
      </c>
      <c r="G3681" s="47">
        <f t="shared" ref="G3681" ca="1" si="7545">VLOOKUP(INDIRECT(CHAR(39)&amp;$A3681&amp;CHAR(39)&amp;"!r2c"&amp;$C3681,0),variables,2,0)</f>
        <v>9737</v>
      </c>
      <c r="H3681" s="50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3">
      <c r="A3682" s="48" t="s">
        <v>1264</v>
      </c>
      <c r="B3682" s="47">
        <f t="shared" si="7512"/>
        <v>10</v>
      </c>
      <c r="C3682" s="47">
        <f t="shared" si="7515"/>
        <v>67</v>
      </c>
      <c r="E3682" s="47">
        <f t="shared" ref="E3682" si="7546">plan_id</f>
        <v>25</v>
      </c>
      <c r="F3682" s="47">
        <f t="shared" ca="1" si="7478"/>
        <v>2008</v>
      </c>
      <c r="G3682" s="47">
        <f t="shared" ref="G3682" ca="1" si="7547">VLOOKUP(INDIRECT(CHAR(39)&amp;$A3682&amp;CHAR(39)&amp;"!r2c"&amp;$C3682,0),variables,2,0)</f>
        <v>9740</v>
      </c>
      <c r="H3682" s="50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3">
      <c r="A3683" s="48" t="s">
        <v>1264</v>
      </c>
      <c r="B3683" s="47">
        <f t="shared" si="7512"/>
        <v>10</v>
      </c>
      <c r="C3683" s="47">
        <f t="shared" si="7515"/>
        <v>68</v>
      </c>
      <c r="E3683" s="47">
        <f t="shared" ref="E3683" si="7548">plan_id</f>
        <v>25</v>
      </c>
      <c r="F3683" s="47">
        <f t="shared" ca="1" si="7478"/>
        <v>2008</v>
      </c>
      <c r="G3683" s="47">
        <f t="shared" ref="G3683" ca="1" si="7549">VLOOKUP(INDIRECT(CHAR(39)&amp;$A3683&amp;CHAR(39)&amp;"!r2c"&amp;$C3683,0),variables,2,0)</f>
        <v>9752</v>
      </c>
      <c r="H3683" s="50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3">
      <c r="A3684" s="48" t="s">
        <v>1264</v>
      </c>
      <c r="B3684" s="47">
        <f t="shared" si="7512"/>
        <v>10</v>
      </c>
      <c r="C3684" s="47">
        <f t="shared" si="7515"/>
        <v>69</v>
      </c>
      <c r="E3684" s="47">
        <f t="shared" ref="E3684" si="7550">plan_id</f>
        <v>25</v>
      </c>
      <c r="F3684" s="47">
        <f t="shared" ca="1" si="7478"/>
        <v>2008</v>
      </c>
      <c r="G3684" s="47">
        <f t="shared" ref="G3684" ca="1" si="7551">VLOOKUP(INDIRECT(CHAR(39)&amp;$A3684&amp;CHAR(39)&amp;"!r2c"&amp;$C3684,0),variables,2,0)</f>
        <v>9791</v>
      </c>
      <c r="H3684" s="50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3">
      <c r="A3685" s="48" t="s">
        <v>1264</v>
      </c>
      <c r="B3685" s="47">
        <f t="shared" si="7512"/>
        <v>10</v>
      </c>
      <c r="C3685" s="47">
        <f t="shared" si="7515"/>
        <v>70</v>
      </c>
      <c r="E3685" s="47">
        <f t="shared" ref="E3685" si="7552">plan_id</f>
        <v>25</v>
      </c>
      <c r="F3685" s="47">
        <f t="shared" ca="1" si="7478"/>
        <v>2008</v>
      </c>
      <c r="G3685" s="47">
        <f t="shared" ref="G3685" ca="1" si="7553">VLOOKUP(INDIRECT(CHAR(39)&amp;$A3685&amp;CHAR(39)&amp;"!r2c"&amp;$C3685,0),variables,2,0)</f>
        <v>9800</v>
      </c>
      <c r="H3685" s="50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3">
      <c r="A3686" s="48" t="s">
        <v>1264</v>
      </c>
      <c r="B3686" s="47">
        <f t="shared" si="7512"/>
        <v>10</v>
      </c>
      <c r="C3686" s="47">
        <f t="shared" si="7515"/>
        <v>71</v>
      </c>
      <c r="E3686" s="47">
        <f t="shared" ref="E3686" si="7554">plan_id</f>
        <v>25</v>
      </c>
      <c r="F3686" s="47">
        <f t="shared" ca="1" si="7478"/>
        <v>2008</v>
      </c>
      <c r="G3686" s="47">
        <f t="shared" ref="G3686" ca="1" si="7555">VLOOKUP(INDIRECT(CHAR(39)&amp;$A3686&amp;CHAR(39)&amp;"!r2c"&amp;$C3686,0),variables,2,0)</f>
        <v>9842</v>
      </c>
      <c r="H3686" s="50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3">
      <c r="A3687" s="48" t="s">
        <v>1264</v>
      </c>
      <c r="B3687" s="47">
        <f t="shared" si="7512"/>
        <v>10</v>
      </c>
      <c r="C3687" s="47">
        <f t="shared" si="7515"/>
        <v>72</v>
      </c>
      <c r="E3687" s="47">
        <f t="shared" ref="E3687" si="7556">plan_id</f>
        <v>25</v>
      </c>
      <c r="F3687" s="47">
        <f t="shared" ca="1" si="7478"/>
        <v>2008</v>
      </c>
      <c r="G3687" s="47">
        <f t="shared" ref="G3687" ca="1" si="7557">VLOOKUP(INDIRECT(CHAR(39)&amp;$A3687&amp;CHAR(39)&amp;"!r2c"&amp;$C3687,0),variables,2,0)</f>
        <v>9854</v>
      </c>
      <c r="H3687" s="50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3">
      <c r="A3688" s="48" t="s">
        <v>1264</v>
      </c>
      <c r="B3688" s="47">
        <f t="shared" si="7512"/>
        <v>10</v>
      </c>
      <c r="C3688" s="47">
        <f t="shared" si="7515"/>
        <v>73</v>
      </c>
      <c r="E3688" s="47">
        <f t="shared" ref="E3688" si="7558">plan_id</f>
        <v>25</v>
      </c>
      <c r="F3688" s="47">
        <f t="shared" ca="1" si="7478"/>
        <v>2008</v>
      </c>
      <c r="G3688" s="47">
        <f t="shared" ref="G3688" ca="1" si="7559">VLOOKUP(INDIRECT(CHAR(39)&amp;$A3688&amp;CHAR(39)&amp;"!r2c"&amp;$C3688,0),variables,2,0)</f>
        <v>9869</v>
      </c>
      <c r="H3688" s="50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3">
      <c r="A3689" s="48" t="s">
        <v>1264</v>
      </c>
      <c r="B3689" s="47">
        <f t="shared" si="7512"/>
        <v>10</v>
      </c>
      <c r="C3689" s="47">
        <f t="shared" si="7515"/>
        <v>74</v>
      </c>
      <c r="E3689" s="47">
        <f t="shared" ref="E3689" si="7560">plan_id</f>
        <v>25</v>
      </c>
      <c r="F3689" s="47">
        <f t="shared" ca="1" si="7478"/>
        <v>2008</v>
      </c>
      <c r="G3689" s="47">
        <f t="shared" ref="G3689" ca="1" si="7561">VLOOKUP(INDIRECT(CHAR(39)&amp;$A3689&amp;CHAR(39)&amp;"!r2c"&amp;$C3689,0),variables,2,0)</f>
        <v>9873</v>
      </c>
      <c r="H3689" s="50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3">
      <c r="A3690" s="48" t="s">
        <v>1264</v>
      </c>
      <c r="B3690" s="47">
        <f t="shared" si="7512"/>
        <v>10</v>
      </c>
      <c r="C3690" s="47">
        <f t="shared" si="7515"/>
        <v>75</v>
      </c>
      <c r="E3690" s="47">
        <f t="shared" ref="E3690" si="7562">plan_id</f>
        <v>25</v>
      </c>
      <c r="F3690" s="47">
        <f t="shared" ca="1" si="7478"/>
        <v>2008</v>
      </c>
      <c r="G3690" s="47">
        <f t="shared" ref="G3690" ca="1" si="7563">VLOOKUP(INDIRECT(CHAR(39)&amp;$A3690&amp;CHAR(39)&amp;"!r2c"&amp;$C3690,0),variables,2,0)</f>
        <v>9881</v>
      </c>
      <c r="H3690" s="50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3">
      <c r="A3691" s="48" t="s">
        <v>1264</v>
      </c>
      <c r="B3691" s="47">
        <f t="shared" si="7512"/>
        <v>10</v>
      </c>
      <c r="C3691" s="47">
        <f t="shared" si="7515"/>
        <v>76</v>
      </c>
      <c r="E3691" s="47">
        <f t="shared" ref="E3691" si="7564">plan_id</f>
        <v>25</v>
      </c>
      <c r="F3691" s="47">
        <f t="shared" ca="1" si="7478"/>
        <v>2008</v>
      </c>
      <c r="G3691" s="47">
        <f t="shared" ref="G3691" ca="1" si="7565">VLOOKUP(INDIRECT(CHAR(39)&amp;$A3691&amp;CHAR(39)&amp;"!r2c"&amp;$C3691,0),variables,2,0)</f>
        <v>9908</v>
      </c>
      <c r="H3691" s="50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3">
      <c r="A3692" s="48" t="s">
        <v>1264</v>
      </c>
      <c r="B3692" s="47">
        <f t="shared" si="7512"/>
        <v>10</v>
      </c>
      <c r="C3692" s="47">
        <f t="shared" si="7515"/>
        <v>77</v>
      </c>
      <c r="E3692" s="47">
        <f t="shared" ref="E3692" si="7566">plan_id</f>
        <v>25</v>
      </c>
      <c r="F3692" s="47">
        <f t="shared" ca="1" si="7478"/>
        <v>2008</v>
      </c>
      <c r="G3692" s="47">
        <f t="shared" ref="G3692" ca="1" si="7567">VLOOKUP(INDIRECT(CHAR(39)&amp;$A3692&amp;CHAR(39)&amp;"!r2c"&amp;$C3692,0),variables,2,0)</f>
        <v>9911</v>
      </c>
      <c r="H3692" s="50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3">
      <c r="A3693" s="48" t="s">
        <v>1264</v>
      </c>
      <c r="B3693" s="47">
        <f t="shared" si="7512"/>
        <v>10</v>
      </c>
      <c r="C3693" s="47">
        <f t="shared" si="7515"/>
        <v>78</v>
      </c>
      <c r="E3693" s="47">
        <f t="shared" ref="E3693" si="7568">plan_id</f>
        <v>25</v>
      </c>
      <c r="F3693" s="47">
        <f t="shared" ca="1" si="7478"/>
        <v>2008</v>
      </c>
      <c r="G3693" s="47">
        <f t="shared" ref="G3693" ca="1" si="7569">VLOOKUP(INDIRECT(CHAR(39)&amp;$A3693&amp;CHAR(39)&amp;"!r2c"&amp;$C3693,0),variables,2,0)</f>
        <v>9663</v>
      </c>
      <c r="H3693" s="50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3">
      <c r="A3694" s="48" t="s">
        <v>1264</v>
      </c>
      <c r="B3694" s="47">
        <f t="shared" si="7512"/>
        <v>10</v>
      </c>
      <c r="C3694" s="47">
        <f t="shared" si="7515"/>
        <v>79</v>
      </c>
      <c r="E3694" s="47">
        <f t="shared" ref="E3694" si="7570">plan_id</f>
        <v>25</v>
      </c>
      <c r="F3694" s="47">
        <f t="shared" ca="1" si="7478"/>
        <v>2008</v>
      </c>
      <c r="G3694" s="47">
        <f t="shared" ref="G3694" ca="1" si="7571">VLOOKUP(INDIRECT(CHAR(39)&amp;$A3694&amp;CHAR(39)&amp;"!r2c"&amp;$C3694,0),variables,2,0)</f>
        <v>9710</v>
      </c>
      <c r="H3694" s="50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3">
      <c r="A3695" s="48" t="s">
        <v>1264</v>
      </c>
      <c r="B3695" s="47">
        <f t="shared" si="7512"/>
        <v>10</v>
      </c>
      <c r="C3695" s="47">
        <f t="shared" si="7515"/>
        <v>80</v>
      </c>
      <c r="E3695" s="47">
        <f t="shared" ref="E3695" si="7572">plan_id</f>
        <v>25</v>
      </c>
      <c r="F3695" s="47">
        <f t="shared" ca="1" si="7478"/>
        <v>2008</v>
      </c>
      <c r="G3695" s="47">
        <f t="shared" ref="G3695" ca="1" si="7573">VLOOKUP(INDIRECT(CHAR(39)&amp;$A3695&amp;CHAR(39)&amp;"!r2c"&amp;$C3695,0),variables,2,0)</f>
        <v>9758</v>
      </c>
      <c r="H3695" s="50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3">
      <c r="A3696" s="48" t="s">
        <v>1264</v>
      </c>
      <c r="B3696" s="47">
        <f t="shared" si="7512"/>
        <v>10</v>
      </c>
      <c r="C3696" s="47">
        <f t="shared" si="7515"/>
        <v>81</v>
      </c>
      <c r="E3696" s="47">
        <f t="shared" ref="E3696" si="7574">plan_id</f>
        <v>25</v>
      </c>
      <c r="F3696" s="47">
        <f t="shared" ca="1" si="7478"/>
        <v>2008</v>
      </c>
      <c r="G3696" s="47">
        <f t="shared" ref="G3696" ca="1" si="7575">VLOOKUP(INDIRECT(CHAR(39)&amp;$A3696&amp;CHAR(39)&amp;"!r2c"&amp;$C3696,0),variables,2,0)</f>
        <v>9803</v>
      </c>
      <c r="H3696" s="50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3">
      <c r="A3697" s="48" t="s">
        <v>1264</v>
      </c>
      <c r="B3697" s="47">
        <f t="shared" si="7512"/>
        <v>10</v>
      </c>
      <c r="C3697" s="47">
        <f t="shared" si="7515"/>
        <v>82</v>
      </c>
      <c r="E3697" s="47">
        <f t="shared" ref="E3697" si="7576">plan_id</f>
        <v>25</v>
      </c>
      <c r="F3697" s="47">
        <f t="shared" ca="1" si="7478"/>
        <v>2008</v>
      </c>
      <c r="G3697" s="47">
        <f t="shared" ref="G3697" ca="1" si="7577">VLOOKUP(INDIRECT(CHAR(39)&amp;$A3697&amp;CHAR(39)&amp;"!r2c"&amp;$C3697,0),variables,2,0)</f>
        <v>9857</v>
      </c>
      <c r="H3697" s="50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3">
      <c r="A3698" s="48" t="s">
        <v>1264</v>
      </c>
      <c r="B3698" s="47">
        <f t="shared" si="7512"/>
        <v>10</v>
      </c>
      <c r="C3698" s="47">
        <f t="shared" si="7515"/>
        <v>83</v>
      </c>
      <c r="E3698" s="47">
        <f t="shared" ref="E3698" si="7578">plan_id</f>
        <v>25</v>
      </c>
      <c r="F3698" s="47">
        <f t="shared" ca="1" si="7478"/>
        <v>2008</v>
      </c>
      <c r="G3698" s="47">
        <f t="shared" ref="G3698" ca="1" si="7579">VLOOKUP(INDIRECT(CHAR(39)&amp;$A3698&amp;CHAR(39)&amp;"!r2c"&amp;$C3698,0),variables,2,0)</f>
        <v>9902</v>
      </c>
      <c r="H3698" s="50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3">
      <c r="A3699" s="48" t="s">
        <v>1264</v>
      </c>
      <c r="B3699" s="47">
        <f t="shared" si="7512"/>
        <v>10</v>
      </c>
      <c r="C3699" s="47">
        <f t="shared" si="7515"/>
        <v>84</v>
      </c>
      <c r="E3699" s="47">
        <f t="shared" ref="E3699" si="7580">plan_id</f>
        <v>25</v>
      </c>
      <c r="F3699" s="47">
        <f t="shared" ca="1" si="7478"/>
        <v>2008</v>
      </c>
      <c r="G3699" s="47">
        <f t="shared" ref="G3699" ca="1" si="7581">VLOOKUP(INDIRECT(CHAR(39)&amp;$A3699&amp;CHAR(39)&amp;"!r2c"&amp;$C3699,0),variables,2,0)</f>
        <v>9926</v>
      </c>
      <c r="H3699" s="50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3">
      <c r="A3700" s="48" t="s">
        <v>1264</v>
      </c>
      <c r="B3700" s="47">
        <f t="shared" si="7512"/>
        <v>10</v>
      </c>
      <c r="C3700" s="47">
        <f t="shared" si="7515"/>
        <v>85</v>
      </c>
      <c r="E3700" s="47">
        <f t="shared" ref="E3700" si="7582">plan_id</f>
        <v>25</v>
      </c>
      <c r="F3700" s="47">
        <f t="shared" ca="1" si="7478"/>
        <v>2008</v>
      </c>
      <c r="G3700" s="47">
        <f t="shared" ref="G3700" ca="1" si="7583">VLOOKUP(INDIRECT(CHAR(39)&amp;$A3700&amp;CHAR(39)&amp;"!r2c"&amp;$C3700,0),variables,2,0)</f>
        <v>9666</v>
      </c>
      <c r="H3700" s="50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3">
      <c r="A3701" s="48" t="s">
        <v>1264</v>
      </c>
      <c r="B3701" s="47">
        <f t="shared" si="7512"/>
        <v>10</v>
      </c>
      <c r="C3701" s="47">
        <f t="shared" si="7515"/>
        <v>86</v>
      </c>
      <c r="E3701" s="47">
        <f t="shared" ref="E3701" si="7584">plan_id</f>
        <v>25</v>
      </c>
      <c r="F3701" s="47">
        <f t="shared" ca="1" si="7478"/>
        <v>2008</v>
      </c>
      <c r="G3701" s="47">
        <f t="shared" ref="G3701" ca="1" si="7585">VLOOKUP(INDIRECT(CHAR(39)&amp;$A3701&amp;CHAR(39)&amp;"!r2c"&amp;$C3701,0),variables,2,0)</f>
        <v>9827</v>
      </c>
      <c r="H3701" s="50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3">
      <c r="A3702" s="48" t="s">
        <v>1264</v>
      </c>
      <c r="B3702" s="47">
        <f t="shared" si="7512"/>
        <v>10</v>
      </c>
      <c r="C3702" s="47">
        <f t="shared" si="7515"/>
        <v>87</v>
      </c>
      <c r="E3702" s="47">
        <f t="shared" ref="E3702" si="7586">plan_id</f>
        <v>25</v>
      </c>
      <c r="F3702" s="47">
        <f t="shared" ca="1" si="7478"/>
        <v>2008</v>
      </c>
      <c r="G3702" s="47">
        <f t="shared" ref="G3702" ca="1" si="7587">VLOOKUP(INDIRECT(CHAR(39)&amp;$A3702&amp;CHAR(39)&amp;"!r2c"&amp;$C3702,0),variables,2,0)</f>
        <v>9657</v>
      </c>
      <c r="H3702" s="50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3">
      <c r="A3703" s="48" t="s">
        <v>1264</v>
      </c>
      <c r="B3703" s="47">
        <f t="shared" si="7512"/>
        <v>10</v>
      </c>
      <c r="C3703" s="47">
        <f t="shared" si="7515"/>
        <v>88</v>
      </c>
      <c r="E3703" s="47">
        <f t="shared" ref="E3703" si="7588">plan_id</f>
        <v>25</v>
      </c>
      <c r="F3703" s="47">
        <f t="shared" ca="1" si="7478"/>
        <v>2008</v>
      </c>
      <c r="G3703" s="47">
        <f t="shared" ref="G3703" ca="1" si="7589">VLOOKUP(INDIRECT(CHAR(39)&amp;$A3703&amp;CHAR(39)&amp;"!r2c"&amp;$C3703,0),variables,2,0)</f>
        <v>9834</v>
      </c>
      <c r="H3703" s="50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3">
      <c r="A3704" s="48" t="s">
        <v>1264</v>
      </c>
      <c r="B3704" s="47">
        <f t="shared" si="7512"/>
        <v>10</v>
      </c>
      <c r="C3704" s="47">
        <f t="shared" si="7515"/>
        <v>89</v>
      </c>
      <c r="E3704" s="47">
        <f t="shared" ref="E3704" si="7590">plan_id</f>
        <v>25</v>
      </c>
      <c r="F3704" s="47">
        <f t="shared" ca="1" si="7478"/>
        <v>2008</v>
      </c>
      <c r="G3704" s="47">
        <f t="shared" ref="G3704" ca="1" si="7591">VLOOKUP(INDIRECT(CHAR(39)&amp;$A3704&amp;CHAR(39)&amp;"!r2c"&amp;$C3704,0),variables,2,0)</f>
        <v>9884</v>
      </c>
      <c r="H3704" s="50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3">
      <c r="A3705" s="48" t="s">
        <v>1264</v>
      </c>
      <c r="B3705" s="47">
        <f t="shared" si="7512"/>
        <v>10</v>
      </c>
      <c r="C3705" s="47">
        <f t="shared" si="7515"/>
        <v>90</v>
      </c>
      <c r="E3705" s="47">
        <f t="shared" ref="E3705" si="7592">plan_id</f>
        <v>25</v>
      </c>
      <c r="F3705" s="47">
        <f t="shared" ca="1" si="7478"/>
        <v>2008</v>
      </c>
      <c r="G3705" s="47">
        <f t="shared" ref="G3705" ca="1" si="7593">VLOOKUP(INDIRECT(CHAR(39)&amp;$A3705&amp;CHAR(39)&amp;"!r2c"&amp;$C3705,0),variables,2,0)</f>
        <v>9672</v>
      </c>
      <c r="H3705" s="50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3">
      <c r="A3706" s="48" t="s">
        <v>1264</v>
      </c>
      <c r="B3706" s="47">
        <f t="shared" si="7512"/>
        <v>11</v>
      </c>
      <c r="C3706" s="47">
        <f t="shared" si="7515"/>
        <v>3</v>
      </c>
      <c r="E3706" s="47">
        <f t="shared" ref="E3706" si="7594">plan_id</f>
        <v>25</v>
      </c>
      <c r="F3706" s="47">
        <f t="shared" ca="1" si="7478"/>
        <v>2009</v>
      </c>
      <c r="G3706" s="47">
        <f t="shared" ref="G3706" ca="1" si="7595">VLOOKUP(INDIRECT(CHAR(39)&amp;$A3706&amp;CHAR(39)&amp;"!r2c"&amp;$C3706,0),variables,2,0)</f>
        <v>9704</v>
      </c>
      <c r="H3706" s="50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3">
      <c r="A3707" s="48" t="s">
        <v>1264</v>
      </c>
      <c r="B3707" s="47">
        <f t="shared" si="7512"/>
        <v>11</v>
      </c>
      <c r="C3707" s="47">
        <f t="shared" si="7515"/>
        <v>4</v>
      </c>
      <c r="E3707" s="47">
        <f t="shared" ref="E3707" si="7596">plan_id</f>
        <v>25</v>
      </c>
      <c r="F3707" s="47">
        <f t="shared" ca="1" si="7478"/>
        <v>2009</v>
      </c>
      <c r="G3707" s="47">
        <f t="shared" ref="G3707" ca="1" si="7597">VLOOKUP(INDIRECT(CHAR(39)&amp;$A3707&amp;CHAR(39)&amp;"!r2c"&amp;$C3707,0),variables,2,0)</f>
        <v>9716</v>
      </c>
      <c r="H3707" s="50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3">
      <c r="A3708" s="48" t="s">
        <v>1264</v>
      </c>
      <c r="B3708" s="47">
        <f t="shared" si="7512"/>
        <v>11</v>
      </c>
      <c r="C3708" s="47">
        <f t="shared" si="7515"/>
        <v>5</v>
      </c>
      <c r="E3708" s="47">
        <f t="shared" ref="E3708" si="7598">plan_id</f>
        <v>25</v>
      </c>
      <c r="F3708" s="47">
        <f t="shared" ca="1" si="7478"/>
        <v>2009</v>
      </c>
      <c r="G3708" s="47">
        <f t="shared" ref="G3708" ca="1" si="7599">VLOOKUP(INDIRECT(CHAR(39)&amp;$A3708&amp;CHAR(39)&amp;"!r2c"&amp;$C3708,0),variables,2,0)</f>
        <v>9734</v>
      </c>
      <c r="H3708" s="50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3">
      <c r="A3709" s="48" t="s">
        <v>1264</v>
      </c>
      <c r="B3709" s="47">
        <f t="shared" si="7512"/>
        <v>11</v>
      </c>
      <c r="C3709" s="47">
        <f t="shared" si="7515"/>
        <v>6</v>
      </c>
      <c r="E3709" s="47">
        <f t="shared" ref="E3709" si="7600">plan_id</f>
        <v>25</v>
      </c>
      <c r="F3709" s="47">
        <f t="shared" ca="1" si="7478"/>
        <v>2009</v>
      </c>
      <c r="G3709" s="47">
        <f t="shared" ref="G3709" ca="1" si="7601">VLOOKUP(INDIRECT(CHAR(39)&amp;$A3709&amp;CHAR(39)&amp;"!r2c"&amp;$C3709,0),variables,2,0)</f>
        <v>9749</v>
      </c>
      <c r="H3709" s="50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3">
      <c r="A3710" s="48" t="s">
        <v>1264</v>
      </c>
      <c r="B3710" s="47">
        <f t="shared" si="7512"/>
        <v>11</v>
      </c>
      <c r="C3710" s="47">
        <f t="shared" si="7515"/>
        <v>7</v>
      </c>
      <c r="E3710" s="47">
        <f t="shared" ref="E3710" si="7602">plan_id</f>
        <v>25</v>
      </c>
      <c r="F3710" s="47">
        <f t="shared" ca="1" si="7478"/>
        <v>2009</v>
      </c>
      <c r="G3710" s="47">
        <f t="shared" ref="G3710" ca="1" si="7603">VLOOKUP(INDIRECT(CHAR(39)&amp;$A3710&amp;CHAR(39)&amp;"!r2c"&amp;$C3710,0),variables,2,0)</f>
        <v>9755</v>
      </c>
      <c r="H3710" s="50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3">
      <c r="A3711" s="48" t="s">
        <v>1264</v>
      </c>
      <c r="B3711" s="47">
        <f t="shared" si="7512"/>
        <v>11</v>
      </c>
      <c r="C3711" s="47">
        <f t="shared" si="7515"/>
        <v>8</v>
      </c>
      <c r="E3711" s="47">
        <f t="shared" ref="E3711" si="7604">plan_id</f>
        <v>25</v>
      </c>
      <c r="F3711" s="47">
        <f t="shared" ca="1" si="7478"/>
        <v>2009</v>
      </c>
      <c r="G3711" s="47">
        <f t="shared" ref="G3711" ca="1" si="7605">VLOOKUP(INDIRECT(CHAR(39)&amp;$A3711&amp;CHAR(39)&amp;"!r2c"&amp;$C3711,0),variables,2,0)</f>
        <v>9782</v>
      </c>
      <c r="H3711" s="50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3">
      <c r="A3712" s="48" t="s">
        <v>1264</v>
      </c>
      <c r="B3712" s="47">
        <f t="shared" si="7512"/>
        <v>11</v>
      </c>
      <c r="C3712" s="47">
        <f t="shared" si="7515"/>
        <v>9</v>
      </c>
      <c r="E3712" s="47">
        <f t="shared" ref="E3712" si="7606">plan_id</f>
        <v>25</v>
      </c>
      <c r="F3712" s="47">
        <f t="shared" ca="1" si="7478"/>
        <v>2009</v>
      </c>
      <c r="G3712" s="47">
        <f t="shared" ref="G3712" ca="1" si="7607">VLOOKUP(INDIRECT(CHAR(39)&amp;$A3712&amp;CHAR(39)&amp;"!r2c"&amp;$C3712,0),variables,2,0)</f>
        <v>9788</v>
      </c>
      <c r="H3712" s="50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3">
      <c r="A3713" s="48" t="s">
        <v>1264</v>
      </c>
      <c r="B3713" s="47">
        <f t="shared" si="7512"/>
        <v>11</v>
      </c>
      <c r="C3713" s="47">
        <f t="shared" si="7515"/>
        <v>10</v>
      </c>
      <c r="E3713" s="47">
        <f t="shared" ref="E3713" si="7608">plan_id</f>
        <v>25</v>
      </c>
      <c r="F3713" s="47">
        <f t="shared" ref="F3713:F3776" ca="1" si="7609">INDIRECT(CHAR(39)&amp;$A3713&amp;CHAR(39)&amp;"!r"&amp;$B3713&amp;"c2",0)</f>
        <v>2009</v>
      </c>
      <c r="G3713" s="47">
        <f t="shared" ref="G3713" ca="1" si="7610">VLOOKUP(INDIRECT(CHAR(39)&amp;$A3713&amp;CHAR(39)&amp;"!r2c"&amp;$C3713,0),variables,2,0)</f>
        <v>9812</v>
      </c>
      <c r="H3713" s="50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3">
      <c r="A3714" s="48" t="s">
        <v>1264</v>
      </c>
      <c r="B3714" s="47">
        <f t="shared" si="7512"/>
        <v>11</v>
      </c>
      <c r="C3714" s="47">
        <f t="shared" si="7515"/>
        <v>11</v>
      </c>
      <c r="E3714" s="47">
        <f t="shared" ref="E3714" si="7611">plan_id</f>
        <v>25</v>
      </c>
      <c r="F3714" s="47">
        <f t="shared" ca="1" si="7609"/>
        <v>2009</v>
      </c>
      <c r="G3714" s="47">
        <f t="shared" ref="G3714" ca="1" si="7612">VLOOKUP(INDIRECT(CHAR(39)&amp;$A3714&amp;CHAR(39)&amp;"!r2c"&amp;$C3714,0),variables,2,0)</f>
        <v>9815</v>
      </c>
      <c r="H3714" s="50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3">
      <c r="A3715" s="48" t="s">
        <v>1264</v>
      </c>
      <c r="B3715" s="47">
        <f t="shared" si="7512"/>
        <v>11</v>
      </c>
      <c r="C3715" s="47">
        <f t="shared" si="7515"/>
        <v>12</v>
      </c>
      <c r="E3715" s="47">
        <f t="shared" ref="E3715" si="7613">plan_id</f>
        <v>25</v>
      </c>
      <c r="F3715" s="47">
        <f t="shared" ca="1" si="7609"/>
        <v>2009</v>
      </c>
      <c r="G3715" s="47">
        <f t="shared" ref="G3715" ca="1" si="7614">VLOOKUP(INDIRECT(CHAR(39)&amp;$A3715&amp;CHAR(39)&amp;"!r2c"&amp;$C3715,0),variables,2,0)</f>
        <v>9821</v>
      </c>
      <c r="H3715" s="50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3">
      <c r="A3716" s="48" t="s">
        <v>1264</v>
      </c>
      <c r="B3716" s="47">
        <f t="shared" si="7512"/>
        <v>11</v>
      </c>
      <c r="C3716" s="47">
        <f t="shared" si="7515"/>
        <v>13</v>
      </c>
      <c r="E3716" s="47">
        <f t="shared" ref="E3716" si="7615">plan_id</f>
        <v>25</v>
      </c>
      <c r="F3716" s="47">
        <f t="shared" ca="1" si="7609"/>
        <v>2009</v>
      </c>
      <c r="G3716" s="47">
        <f t="shared" ref="G3716" ca="1" si="7616">VLOOKUP(INDIRECT(CHAR(39)&amp;$A3716&amp;CHAR(39)&amp;"!r2c"&amp;$C3716,0),variables,2,0)</f>
        <v>9824</v>
      </c>
      <c r="H3716" s="50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3">
      <c r="A3717" s="48" t="s">
        <v>1264</v>
      </c>
      <c r="B3717" s="47">
        <f t="shared" si="7512"/>
        <v>11</v>
      </c>
      <c r="C3717" s="47">
        <f t="shared" si="7515"/>
        <v>14</v>
      </c>
      <c r="E3717" s="47">
        <f t="shared" ref="E3717" si="7617">plan_id</f>
        <v>25</v>
      </c>
      <c r="F3717" s="47">
        <f t="shared" ca="1" si="7609"/>
        <v>2009</v>
      </c>
      <c r="G3717" s="47">
        <f t="shared" ref="G3717" ca="1" si="7618">VLOOKUP(INDIRECT(CHAR(39)&amp;$A3717&amp;CHAR(39)&amp;"!r2c"&amp;$C3717,0),variables,2,0)</f>
        <v>9830</v>
      </c>
      <c r="H3717" s="50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3">
      <c r="A3718" s="48" t="s">
        <v>1264</v>
      </c>
      <c r="B3718" s="47">
        <f t="shared" si="7512"/>
        <v>11</v>
      </c>
      <c r="C3718" s="47">
        <f t="shared" si="7515"/>
        <v>15</v>
      </c>
      <c r="E3718" s="47">
        <f t="shared" ref="E3718" si="7619">plan_id</f>
        <v>25</v>
      </c>
      <c r="F3718" s="47">
        <f t="shared" ca="1" si="7609"/>
        <v>2009</v>
      </c>
      <c r="G3718" s="47">
        <f t="shared" ref="G3718" ca="1" si="7620">VLOOKUP(INDIRECT(CHAR(39)&amp;$A3718&amp;CHAR(39)&amp;"!r2c"&amp;$C3718,0),variables,2,0)</f>
        <v>9833</v>
      </c>
      <c r="H3718" s="50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3">
      <c r="A3719" s="48" t="s">
        <v>1264</v>
      </c>
      <c r="B3719" s="47">
        <f t="shared" si="7512"/>
        <v>11</v>
      </c>
      <c r="C3719" s="47">
        <f t="shared" si="7515"/>
        <v>16</v>
      </c>
      <c r="E3719" s="47">
        <f t="shared" ref="E3719" si="7621">plan_id</f>
        <v>25</v>
      </c>
      <c r="F3719" s="47">
        <f t="shared" ca="1" si="7609"/>
        <v>2009</v>
      </c>
      <c r="G3719" s="47">
        <f t="shared" ref="G3719" ca="1" si="7622">VLOOKUP(INDIRECT(CHAR(39)&amp;$A3719&amp;CHAR(39)&amp;"!r2c"&amp;$C3719,0),variables,2,0)</f>
        <v>9845</v>
      </c>
      <c r="H3719" s="50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3">
      <c r="A3720" s="48" t="s">
        <v>1264</v>
      </c>
      <c r="B3720" s="47">
        <f t="shared" si="7512"/>
        <v>11</v>
      </c>
      <c r="C3720" s="47">
        <f t="shared" si="7515"/>
        <v>17</v>
      </c>
      <c r="E3720" s="47">
        <f t="shared" ref="E3720" si="7623">plan_id</f>
        <v>25</v>
      </c>
      <c r="F3720" s="47">
        <f t="shared" ca="1" si="7609"/>
        <v>2009</v>
      </c>
      <c r="G3720" s="47">
        <f t="shared" ref="G3720" ca="1" si="7624">VLOOKUP(INDIRECT(CHAR(39)&amp;$A3720&amp;CHAR(39)&amp;"!r2c"&amp;$C3720,0),variables,2,0)</f>
        <v>9872</v>
      </c>
      <c r="H3720" s="50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3">
      <c r="A3721" s="48" t="s">
        <v>1264</v>
      </c>
      <c r="B3721" s="47">
        <f t="shared" si="7512"/>
        <v>11</v>
      </c>
      <c r="C3721" s="47">
        <f t="shared" si="7515"/>
        <v>18</v>
      </c>
      <c r="E3721" s="47">
        <f t="shared" ref="E3721" si="7625">plan_id</f>
        <v>25</v>
      </c>
      <c r="F3721" s="47">
        <f t="shared" ca="1" si="7609"/>
        <v>2009</v>
      </c>
      <c r="G3721" s="47">
        <f t="shared" ref="G3721" ca="1" si="7626">VLOOKUP(INDIRECT(CHAR(39)&amp;$A3721&amp;CHAR(39)&amp;"!r2c"&amp;$C3721,0),variables,2,0)</f>
        <v>9887</v>
      </c>
      <c r="H3721" s="50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3">
      <c r="A3722" s="48" t="s">
        <v>1264</v>
      </c>
      <c r="B3722" s="47">
        <f t="shared" si="7512"/>
        <v>11</v>
      </c>
      <c r="C3722" s="47">
        <f t="shared" si="7515"/>
        <v>19</v>
      </c>
      <c r="E3722" s="47">
        <f t="shared" ref="E3722" si="7627">plan_id</f>
        <v>25</v>
      </c>
      <c r="F3722" s="47">
        <f t="shared" ca="1" si="7609"/>
        <v>2009</v>
      </c>
      <c r="G3722" s="47">
        <f t="shared" ref="G3722" ca="1" si="7628">VLOOKUP(INDIRECT(CHAR(39)&amp;$A3722&amp;CHAR(39)&amp;"!r2c"&amp;$C3722,0),variables,2,0)</f>
        <v>9914</v>
      </c>
      <c r="H3722" s="50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3">
      <c r="A3723" s="48" t="s">
        <v>1264</v>
      </c>
      <c r="B3723" s="47">
        <f t="shared" si="7512"/>
        <v>11</v>
      </c>
      <c r="C3723" s="47">
        <f t="shared" si="7515"/>
        <v>20</v>
      </c>
      <c r="E3723" s="47">
        <f t="shared" ref="E3723" si="7629">plan_id</f>
        <v>25</v>
      </c>
      <c r="F3723" s="47">
        <f t="shared" ca="1" si="7609"/>
        <v>2009</v>
      </c>
      <c r="G3723" s="47">
        <f t="shared" ref="G3723" ca="1" si="7630">VLOOKUP(INDIRECT(CHAR(39)&amp;$A3723&amp;CHAR(39)&amp;"!r2c"&amp;$C3723,0),variables,2,0)</f>
        <v>9917</v>
      </c>
      <c r="H3723" s="50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3">
      <c r="A3724" s="48" t="s">
        <v>1264</v>
      </c>
      <c r="B3724" s="47">
        <f t="shared" si="7512"/>
        <v>11</v>
      </c>
      <c r="C3724" s="47">
        <f t="shared" si="7515"/>
        <v>21</v>
      </c>
      <c r="E3724" s="47">
        <f t="shared" ref="E3724" si="7631">plan_id</f>
        <v>25</v>
      </c>
      <c r="F3724" s="47">
        <f t="shared" ca="1" si="7609"/>
        <v>2009</v>
      </c>
      <c r="G3724" s="47">
        <f t="shared" ref="G3724" ca="1" si="7632">VLOOKUP(INDIRECT(CHAR(39)&amp;$A3724&amp;CHAR(39)&amp;"!r2c"&amp;$C3724,0),variables,2,0)</f>
        <v>9920</v>
      </c>
      <c r="H3724" s="50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3">
      <c r="A3725" s="48" t="s">
        <v>1264</v>
      </c>
      <c r="B3725" s="47">
        <f t="shared" si="7512"/>
        <v>11</v>
      </c>
      <c r="C3725" s="47">
        <f t="shared" si="7515"/>
        <v>22</v>
      </c>
      <c r="E3725" s="47">
        <f t="shared" ref="E3725" si="7633">plan_id</f>
        <v>25</v>
      </c>
      <c r="F3725" s="47">
        <f t="shared" ca="1" si="7609"/>
        <v>2009</v>
      </c>
      <c r="G3725" s="47">
        <f t="shared" ref="G3725" ca="1" si="7634">VLOOKUP(INDIRECT(CHAR(39)&amp;$A3725&amp;CHAR(39)&amp;"!r2c"&amp;$C3725,0),variables,2,0)</f>
        <v>9648</v>
      </c>
      <c r="H3725" s="50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3">
      <c r="A3726" s="48" t="s">
        <v>1264</v>
      </c>
      <c r="B3726" s="47">
        <f t="shared" si="7512"/>
        <v>11</v>
      </c>
      <c r="C3726" s="47">
        <f t="shared" si="7515"/>
        <v>23</v>
      </c>
      <c r="E3726" s="47">
        <f t="shared" ref="E3726" si="7635">plan_id</f>
        <v>25</v>
      </c>
      <c r="F3726" s="47">
        <f t="shared" ca="1" si="7609"/>
        <v>2009</v>
      </c>
      <c r="G3726" s="47">
        <f t="shared" ref="G3726" ca="1" si="7636">VLOOKUP(INDIRECT(CHAR(39)&amp;$A3726&amp;CHAR(39)&amp;"!r2c"&amp;$C3726,0),variables,2,0)</f>
        <v>9713</v>
      </c>
      <c r="H3726" s="50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3">
      <c r="A3727" s="48" t="s">
        <v>1264</v>
      </c>
      <c r="B3727" s="47">
        <f t="shared" si="7512"/>
        <v>11</v>
      </c>
      <c r="C3727" s="47">
        <f t="shared" si="7515"/>
        <v>24</v>
      </c>
      <c r="E3727" s="47">
        <f t="shared" ref="E3727" si="7637">plan_id</f>
        <v>25</v>
      </c>
      <c r="F3727" s="47">
        <f t="shared" ca="1" si="7609"/>
        <v>2009</v>
      </c>
      <c r="G3727" s="47">
        <f t="shared" ref="G3727" ca="1" si="7638">VLOOKUP(INDIRECT(CHAR(39)&amp;$A3727&amp;CHAR(39)&amp;"!r2c"&amp;$C3727,0),variables,2,0)</f>
        <v>9719</v>
      </c>
      <c r="H3727" s="50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3">
      <c r="A3728" s="48" t="s">
        <v>1264</v>
      </c>
      <c r="B3728" s="47">
        <f t="shared" si="7512"/>
        <v>11</v>
      </c>
      <c r="C3728" s="47">
        <f t="shared" si="7515"/>
        <v>25</v>
      </c>
      <c r="E3728" s="47">
        <f t="shared" ref="E3728" si="7639">plan_id</f>
        <v>25</v>
      </c>
      <c r="F3728" s="47">
        <f t="shared" ca="1" si="7609"/>
        <v>2009</v>
      </c>
      <c r="G3728" s="47">
        <f t="shared" ref="G3728" ca="1" si="7640">VLOOKUP(INDIRECT(CHAR(39)&amp;$A3728&amp;CHAR(39)&amp;"!r2c"&amp;$C3728,0),variables,2,0)</f>
        <v>9725</v>
      </c>
      <c r="H3728" s="50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3">
      <c r="A3729" s="48" t="s">
        <v>1264</v>
      </c>
      <c r="B3729" s="47">
        <f t="shared" si="7512"/>
        <v>11</v>
      </c>
      <c r="C3729" s="47">
        <f t="shared" si="7515"/>
        <v>26</v>
      </c>
      <c r="E3729" s="47">
        <f t="shared" ref="E3729" si="7641">plan_id</f>
        <v>25</v>
      </c>
      <c r="F3729" s="47">
        <f t="shared" ca="1" si="7609"/>
        <v>2009</v>
      </c>
      <c r="G3729" s="47">
        <f t="shared" ref="G3729" ca="1" si="7642">VLOOKUP(INDIRECT(CHAR(39)&amp;$A3729&amp;CHAR(39)&amp;"!r2c"&amp;$C3729,0),variables,2,0)</f>
        <v>9743</v>
      </c>
      <c r="H3729" s="50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3">
      <c r="A3730" s="48" t="s">
        <v>1264</v>
      </c>
      <c r="B3730" s="47">
        <f t="shared" ref="B3730:B3793" si="7643">B3642+1</f>
        <v>11</v>
      </c>
      <c r="C3730" s="47">
        <f t="shared" si="7515"/>
        <v>27</v>
      </c>
      <c r="E3730" s="47">
        <f t="shared" ref="E3730" si="7644">plan_id</f>
        <v>25</v>
      </c>
      <c r="F3730" s="47">
        <f t="shared" ca="1" si="7609"/>
        <v>2009</v>
      </c>
      <c r="G3730" s="47">
        <f t="shared" ref="G3730" ca="1" si="7645">VLOOKUP(INDIRECT(CHAR(39)&amp;$A3730&amp;CHAR(39)&amp;"!r2c"&amp;$C3730,0),variables,2,0)</f>
        <v>9746</v>
      </c>
      <c r="H3730" s="50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3">
      <c r="A3731" s="48" t="s">
        <v>1264</v>
      </c>
      <c r="B3731" s="47">
        <f t="shared" si="7643"/>
        <v>11</v>
      </c>
      <c r="C3731" s="47">
        <f t="shared" ref="C3731:C3794" si="7646">C3643</f>
        <v>28</v>
      </c>
      <c r="E3731" s="47">
        <f t="shared" ref="E3731" si="7647">plan_id</f>
        <v>25</v>
      </c>
      <c r="F3731" s="47">
        <f t="shared" ca="1" si="7609"/>
        <v>2009</v>
      </c>
      <c r="G3731" s="47">
        <f t="shared" ref="G3731" ca="1" si="7648">VLOOKUP(INDIRECT(CHAR(39)&amp;$A3731&amp;CHAR(39)&amp;"!r2c"&amp;$C3731,0),variables,2,0)</f>
        <v>9761</v>
      </c>
      <c r="H3731" s="50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3">
      <c r="A3732" s="48" t="s">
        <v>1264</v>
      </c>
      <c r="B3732" s="47">
        <f t="shared" si="7643"/>
        <v>11</v>
      </c>
      <c r="C3732" s="47">
        <f t="shared" si="7646"/>
        <v>29</v>
      </c>
      <c r="E3732" s="47">
        <f t="shared" ref="E3732" si="7649">plan_id</f>
        <v>25</v>
      </c>
      <c r="F3732" s="47">
        <f t="shared" ca="1" si="7609"/>
        <v>2009</v>
      </c>
      <c r="G3732" s="47">
        <f t="shared" ref="G3732" ca="1" si="7650">VLOOKUP(INDIRECT(CHAR(39)&amp;$A3732&amp;CHAR(39)&amp;"!r2c"&amp;$C3732,0),variables,2,0)</f>
        <v>9764</v>
      </c>
      <c r="H3732" s="50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3">
      <c r="A3733" s="48" t="s">
        <v>1264</v>
      </c>
      <c r="B3733" s="47">
        <f t="shared" si="7643"/>
        <v>11</v>
      </c>
      <c r="C3733" s="47">
        <f t="shared" si="7646"/>
        <v>30</v>
      </c>
      <c r="E3733" s="47">
        <f t="shared" ref="E3733" si="7651">plan_id</f>
        <v>25</v>
      </c>
      <c r="F3733" s="47">
        <f t="shared" ca="1" si="7609"/>
        <v>2009</v>
      </c>
      <c r="G3733" s="47">
        <f t="shared" ref="G3733" ca="1" si="7652">VLOOKUP(INDIRECT(CHAR(39)&amp;$A3733&amp;CHAR(39)&amp;"!r2c"&amp;$C3733,0),variables,2,0)</f>
        <v>9767</v>
      </c>
      <c r="H3733" s="50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3">
      <c r="A3734" s="48" t="s">
        <v>1264</v>
      </c>
      <c r="B3734" s="47">
        <f t="shared" si="7643"/>
        <v>11</v>
      </c>
      <c r="C3734" s="47">
        <f t="shared" si="7646"/>
        <v>31</v>
      </c>
      <c r="E3734" s="47">
        <f t="shared" ref="E3734" si="7653">plan_id</f>
        <v>25</v>
      </c>
      <c r="F3734" s="47">
        <f t="shared" ca="1" si="7609"/>
        <v>2009</v>
      </c>
      <c r="G3734" s="47">
        <f t="shared" ref="G3734" ca="1" si="7654">VLOOKUP(INDIRECT(CHAR(39)&amp;$A3734&amp;CHAR(39)&amp;"!r2c"&amp;$C3734,0),variables,2,0)</f>
        <v>9770</v>
      </c>
      <c r="H3734" s="50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3">
      <c r="A3735" s="48" t="s">
        <v>1264</v>
      </c>
      <c r="B3735" s="47">
        <f t="shared" si="7643"/>
        <v>11</v>
      </c>
      <c r="C3735" s="47">
        <f t="shared" si="7646"/>
        <v>32</v>
      </c>
      <c r="E3735" s="47">
        <f t="shared" ref="E3735" si="7655">plan_id</f>
        <v>25</v>
      </c>
      <c r="F3735" s="47">
        <f t="shared" ca="1" si="7609"/>
        <v>2009</v>
      </c>
      <c r="G3735" s="47">
        <f t="shared" ref="G3735" ca="1" si="7656">VLOOKUP(INDIRECT(CHAR(39)&amp;$A3735&amp;CHAR(39)&amp;"!r2c"&amp;$C3735,0),variables,2,0)</f>
        <v>9773</v>
      </c>
      <c r="H3735" s="50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3">
      <c r="A3736" s="48" t="s">
        <v>1264</v>
      </c>
      <c r="B3736" s="47">
        <f t="shared" si="7643"/>
        <v>11</v>
      </c>
      <c r="C3736" s="47">
        <f t="shared" si="7646"/>
        <v>33</v>
      </c>
      <c r="E3736" s="47">
        <f t="shared" ref="E3736" si="7657">plan_id</f>
        <v>25</v>
      </c>
      <c r="F3736" s="47">
        <f t="shared" ca="1" si="7609"/>
        <v>2009</v>
      </c>
      <c r="G3736" s="47">
        <f t="shared" ref="G3736" ca="1" si="7658">VLOOKUP(INDIRECT(CHAR(39)&amp;$A3736&amp;CHAR(39)&amp;"!r2c"&amp;$C3736,0),variables,2,0)</f>
        <v>9776</v>
      </c>
      <c r="H3736" s="50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3">
      <c r="A3737" s="48" t="s">
        <v>1264</v>
      </c>
      <c r="B3737" s="47">
        <f t="shared" si="7643"/>
        <v>11</v>
      </c>
      <c r="C3737" s="47">
        <f t="shared" si="7646"/>
        <v>34</v>
      </c>
      <c r="E3737" s="47">
        <f t="shared" ref="E3737" si="7659">plan_id</f>
        <v>25</v>
      </c>
      <c r="F3737" s="47">
        <f t="shared" ca="1" si="7609"/>
        <v>2009</v>
      </c>
      <c r="G3737" s="47">
        <f t="shared" ref="G3737" ca="1" si="7660">VLOOKUP(INDIRECT(CHAR(39)&amp;$A3737&amp;CHAR(39)&amp;"!r2c"&amp;$C3737,0),variables,2,0)</f>
        <v>9779</v>
      </c>
      <c r="H3737" s="50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3">
      <c r="A3738" s="48" t="s">
        <v>1264</v>
      </c>
      <c r="B3738" s="47">
        <f t="shared" si="7643"/>
        <v>11</v>
      </c>
      <c r="C3738" s="47">
        <f t="shared" si="7646"/>
        <v>35</v>
      </c>
      <c r="E3738" s="47">
        <f t="shared" ref="E3738" si="7661">plan_id</f>
        <v>25</v>
      </c>
      <c r="F3738" s="47">
        <f t="shared" ca="1" si="7609"/>
        <v>2009</v>
      </c>
      <c r="G3738" s="47">
        <f t="shared" ref="G3738" ca="1" si="7662">VLOOKUP(INDIRECT(CHAR(39)&amp;$A3738&amp;CHAR(39)&amp;"!r2c"&amp;$C3738,0),variables,2,0)</f>
        <v>9785</v>
      </c>
      <c r="H3738" s="50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3">
      <c r="A3739" s="48" t="s">
        <v>1264</v>
      </c>
      <c r="B3739" s="47">
        <f t="shared" si="7643"/>
        <v>11</v>
      </c>
      <c r="C3739" s="47">
        <f t="shared" si="7646"/>
        <v>36</v>
      </c>
      <c r="E3739" s="47">
        <f t="shared" ref="E3739" si="7663">plan_id</f>
        <v>25</v>
      </c>
      <c r="F3739" s="47">
        <f t="shared" ca="1" si="7609"/>
        <v>2009</v>
      </c>
      <c r="G3739" s="47">
        <f t="shared" ref="G3739" ca="1" si="7664">VLOOKUP(INDIRECT(CHAR(39)&amp;$A3739&amp;CHAR(39)&amp;"!r2c"&amp;$C3739,0),variables,2,0)</f>
        <v>9794</v>
      </c>
      <c r="H3739" s="50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3">
      <c r="A3740" s="48" t="s">
        <v>1264</v>
      </c>
      <c r="B3740" s="47">
        <f t="shared" si="7643"/>
        <v>11</v>
      </c>
      <c r="C3740" s="47">
        <f t="shared" si="7646"/>
        <v>37</v>
      </c>
      <c r="E3740" s="47">
        <f t="shared" ref="E3740" si="7665">plan_id</f>
        <v>25</v>
      </c>
      <c r="F3740" s="47">
        <f t="shared" ca="1" si="7609"/>
        <v>2009</v>
      </c>
      <c r="G3740" s="47">
        <f t="shared" ref="G3740" ca="1" si="7666">VLOOKUP(INDIRECT(CHAR(39)&amp;$A3740&amp;CHAR(39)&amp;"!r2c"&amp;$C3740,0),variables,2,0)</f>
        <v>9797</v>
      </c>
      <c r="H3740" s="50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3">
      <c r="A3741" s="48" t="s">
        <v>1264</v>
      </c>
      <c r="B3741" s="47">
        <f t="shared" si="7643"/>
        <v>11</v>
      </c>
      <c r="C3741" s="47">
        <f t="shared" si="7646"/>
        <v>38</v>
      </c>
      <c r="E3741" s="47">
        <f t="shared" ref="E3741" si="7667">plan_id</f>
        <v>25</v>
      </c>
      <c r="F3741" s="47">
        <f t="shared" ca="1" si="7609"/>
        <v>2009</v>
      </c>
      <c r="G3741" s="47">
        <f t="shared" ref="G3741" ca="1" si="7668">VLOOKUP(INDIRECT(CHAR(39)&amp;$A3741&amp;CHAR(39)&amp;"!r2c"&amp;$C3741,0),variables,2,0)</f>
        <v>9806</v>
      </c>
      <c r="H3741" s="50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3">
      <c r="A3742" s="48" t="s">
        <v>1264</v>
      </c>
      <c r="B3742" s="47">
        <f t="shared" si="7643"/>
        <v>11</v>
      </c>
      <c r="C3742" s="47">
        <f t="shared" si="7646"/>
        <v>39</v>
      </c>
      <c r="E3742" s="47">
        <f t="shared" ref="E3742" si="7669">plan_id</f>
        <v>25</v>
      </c>
      <c r="F3742" s="47">
        <f t="shared" ca="1" si="7609"/>
        <v>2009</v>
      </c>
      <c r="G3742" s="47">
        <f t="shared" ref="G3742" ca="1" si="7670">VLOOKUP(INDIRECT(CHAR(39)&amp;$A3742&amp;CHAR(39)&amp;"!r2c"&amp;$C3742,0),variables,2,0)</f>
        <v>9809</v>
      </c>
      <c r="H3742" s="50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3">
      <c r="A3743" s="48" t="s">
        <v>1264</v>
      </c>
      <c r="B3743" s="47">
        <f t="shared" si="7643"/>
        <v>11</v>
      </c>
      <c r="C3743" s="47">
        <f t="shared" si="7646"/>
        <v>40</v>
      </c>
      <c r="E3743" s="47">
        <f t="shared" ref="E3743" si="7671">plan_id</f>
        <v>25</v>
      </c>
      <c r="F3743" s="47">
        <f t="shared" ca="1" si="7609"/>
        <v>2009</v>
      </c>
      <c r="G3743" s="47">
        <f t="shared" ref="G3743" ca="1" si="7672">VLOOKUP(INDIRECT(CHAR(39)&amp;$A3743&amp;CHAR(39)&amp;"!r2c"&amp;$C3743,0),variables,2,0)</f>
        <v>9818</v>
      </c>
      <c r="H3743" s="50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3">
      <c r="A3744" s="48" t="s">
        <v>1264</v>
      </c>
      <c r="B3744" s="47">
        <f t="shared" si="7643"/>
        <v>11</v>
      </c>
      <c r="C3744" s="47">
        <f t="shared" si="7646"/>
        <v>41</v>
      </c>
      <c r="E3744" s="47">
        <f t="shared" ref="E3744" si="7673">plan_id</f>
        <v>25</v>
      </c>
      <c r="F3744" s="47">
        <f t="shared" ca="1" si="7609"/>
        <v>2009</v>
      </c>
      <c r="G3744" s="47">
        <f t="shared" ref="G3744" ca="1" si="7674">VLOOKUP(INDIRECT(CHAR(39)&amp;$A3744&amp;CHAR(39)&amp;"!r2c"&amp;$C3744,0),variables,2,0)</f>
        <v>9839</v>
      </c>
      <c r="H3744" s="50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3">
      <c r="A3745" s="48" t="s">
        <v>1264</v>
      </c>
      <c r="B3745" s="47">
        <f t="shared" si="7643"/>
        <v>11</v>
      </c>
      <c r="C3745" s="47">
        <f t="shared" si="7646"/>
        <v>42</v>
      </c>
      <c r="E3745" s="47">
        <f t="shared" ref="E3745" si="7675">plan_id</f>
        <v>25</v>
      </c>
      <c r="F3745" s="47">
        <f t="shared" ca="1" si="7609"/>
        <v>2009</v>
      </c>
      <c r="G3745" s="47">
        <f t="shared" ref="G3745" ca="1" si="7676">VLOOKUP(INDIRECT(CHAR(39)&amp;$A3745&amp;CHAR(39)&amp;"!r2c"&amp;$C3745,0),variables,2,0)</f>
        <v>9860</v>
      </c>
      <c r="H3745" s="50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3">
      <c r="A3746" s="48" t="s">
        <v>1264</v>
      </c>
      <c r="B3746" s="47">
        <f t="shared" si="7643"/>
        <v>11</v>
      </c>
      <c r="C3746" s="47">
        <f t="shared" si="7646"/>
        <v>43</v>
      </c>
      <c r="E3746" s="47">
        <f t="shared" ref="E3746" si="7677">plan_id</f>
        <v>25</v>
      </c>
      <c r="F3746" s="47">
        <f t="shared" ca="1" si="7609"/>
        <v>2009</v>
      </c>
      <c r="G3746" s="47">
        <f t="shared" ref="G3746" ca="1" si="7678">VLOOKUP(INDIRECT(CHAR(39)&amp;$A3746&amp;CHAR(39)&amp;"!r2c"&amp;$C3746,0),variables,2,0)</f>
        <v>9863</v>
      </c>
      <c r="H3746" s="50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3">
      <c r="A3747" s="48" t="s">
        <v>1264</v>
      </c>
      <c r="B3747" s="47">
        <f t="shared" si="7643"/>
        <v>11</v>
      </c>
      <c r="C3747" s="47">
        <f t="shared" si="7646"/>
        <v>44</v>
      </c>
      <c r="E3747" s="47">
        <f t="shared" ref="E3747" si="7679">plan_id</f>
        <v>25</v>
      </c>
      <c r="F3747" s="47">
        <f t="shared" ca="1" si="7609"/>
        <v>2009</v>
      </c>
      <c r="G3747" s="47">
        <f t="shared" ref="G3747" ca="1" si="7680">VLOOKUP(INDIRECT(CHAR(39)&amp;$A3747&amp;CHAR(39)&amp;"!r2c"&amp;$C3747,0),variables,2,0)</f>
        <v>9878</v>
      </c>
      <c r="H3747" s="50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3">
      <c r="A3748" s="48" t="s">
        <v>1264</v>
      </c>
      <c r="B3748" s="47">
        <f t="shared" si="7643"/>
        <v>11</v>
      </c>
      <c r="C3748" s="47">
        <f t="shared" si="7646"/>
        <v>45</v>
      </c>
      <c r="E3748" s="47">
        <f t="shared" ref="E3748" si="7681">plan_id</f>
        <v>25</v>
      </c>
      <c r="F3748" s="47">
        <f t="shared" ca="1" si="7609"/>
        <v>2009</v>
      </c>
      <c r="G3748" s="47">
        <f t="shared" ref="G3748" ca="1" si="7682">VLOOKUP(INDIRECT(CHAR(39)&amp;$A3748&amp;CHAR(39)&amp;"!r2c"&amp;$C3748,0),variables,2,0)</f>
        <v>9923</v>
      </c>
      <c r="H3748" s="50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3">
      <c r="A3749" s="48" t="s">
        <v>1264</v>
      </c>
      <c r="B3749" s="47">
        <f t="shared" si="7643"/>
        <v>11</v>
      </c>
      <c r="C3749" s="47">
        <f t="shared" si="7646"/>
        <v>46</v>
      </c>
      <c r="E3749" s="47">
        <f t="shared" ref="E3749" si="7683">plan_id</f>
        <v>25</v>
      </c>
      <c r="F3749" s="47">
        <f t="shared" ca="1" si="7609"/>
        <v>2009</v>
      </c>
      <c r="G3749" s="47">
        <f t="shared" ref="G3749" ca="1" si="7684">VLOOKUP(INDIRECT(CHAR(39)&amp;$A3749&amp;CHAR(39)&amp;"!r2c"&amp;$C3749,0),variables,2,0)</f>
        <v>9932</v>
      </c>
      <c r="H3749" s="50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3">
      <c r="A3750" s="48" t="s">
        <v>1264</v>
      </c>
      <c r="B3750" s="47">
        <f t="shared" si="7643"/>
        <v>11</v>
      </c>
      <c r="C3750" s="47">
        <f t="shared" si="7646"/>
        <v>47</v>
      </c>
      <c r="E3750" s="47">
        <f t="shared" ref="E3750" si="7685">plan_id</f>
        <v>25</v>
      </c>
      <c r="F3750" s="47">
        <f t="shared" ca="1" si="7609"/>
        <v>2009</v>
      </c>
      <c r="G3750" s="47">
        <f t="shared" ref="G3750" ca="1" si="7686">VLOOKUP(INDIRECT(CHAR(39)&amp;$A3750&amp;CHAR(39)&amp;"!r2c"&amp;$C3750,0),variables,2,0)</f>
        <v>9935</v>
      </c>
      <c r="H3750" s="50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3">
      <c r="A3751" s="48" t="s">
        <v>1264</v>
      </c>
      <c r="B3751" s="47">
        <f t="shared" si="7643"/>
        <v>11</v>
      </c>
      <c r="C3751" s="47">
        <f t="shared" si="7646"/>
        <v>48</v>
      </c>
      <c r="E3751" s="47">
        <f t="shared" ref="E3751" si="7687">plan_id</f>
        <v>25</v>
      </c>
      <c r="F3751" s="47">
        <f t="shared" ca="1" si="7609"/>
        <v>2009</v>
      </c>
      <c r="G3751" s="47">
        <f t="shared" ref="G3751" ca="1" si="7688">VLOOKUP(INDIRECT(CHAR(39)&amp;$A3751&amp;CHAR(39)&amp;"!r2c"&amp;$C3751,0),variables,2,0)</f>
        <v>9651</v>
      </c>
      <c r="H3751" s="50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3">
      <c r="A3752" s="48" t="s">
        <v>1264</v>
      </c>
      <c r="B3752" s="47">
        <f t="shared" si="7643"/>
        <v>11</v>
      </c>
      <c r="C3752" s="47">
        <f t="shared" si="7646"/>
        <v>49</v>
      </c>
      <c r="E3752" s="47">
        <f t="shared" ref="E3752" si="7689">plan_id</f>
        <v>25</v>
      </c>
      <c r="F3752" s="47">
        <f t="shared" ca="1" si="7609"/>
        <v>2009</v>
      </c>
      <c r="G3752" s="47">
        <f t="shared" ref="G3752" ca="1" si="7690">VLOOKUP(INDIRECT(CHAR(39)&amp;$A3752&amp;CHAR(39)&amp;"!r2c"&amp;$C3752,0),variables,2,0)</f>
        <v>9722</v>
      </c>
      <c r="H3752" s="50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3">
      <c r="A3753" s="48" t="s">
        <v>1264</v>
      </c>
      <c r="B3753" s="47">
        <f t="shared" si="7643"/>
        <v>11</v>
      </c>
      <c r="C3753" s="47">
        <f t="shared" si="7646"/>
        <v>50</v>
      </c>
      <c r="E3753" s="47">
        <f t="shared" ref="E3753" si="7691">plan_id</f>
        <v>25</v>
      </c>
      <c r="F3753" s="47">
        <f t="shared" ca="1" si="7609"/>
        <v>2009</v>
      </c>
      <c r="G3753" s="47">
        <f t="shared" ref="G3753" ca="1" si="7692">VLOOKUP(INDIRECT(CHAR(39)&amp;$A3753&amp;CHAR(39)&amp;"!r2c"&amp;$C3753,0),variables,2,0)</f>
        <v>9848</v>
      </c>
      <c r="H3753" s="50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3">
      <c r="A3754" s="48" t="s">
        <v>1264</v>
      </c>
      <c r="B3754" s="47">
        <f t="shared" si="7643"/>
        <v>11</v>
      </c>
      <c r="C3754" s="47">
        <f t="shared" si="7646"/>
        <v>51</v>
      </c>
      <c r="E3754" s="47">
        <f t="shared" ref="E3754" si="7693">plan_id</f>
        <v>25</v>
      </c>
      <c r="F3754" s="47">
        <f t="shared" ca="1" si="7609"/>
        <v>2009</v>
      </c>
      <c r="G3754" s="47">
        <f t="shared" ref="G3754" ca="1" si="7694">VLOOKUP(INDIRECT(CHAR(39)&amp;$A3754&amp;CHAR(39)&amp;"!r2c"&amp;$C3754,0),variables,2,0)</f>
        <v>9866</v>
      </c>
      <c r="H3754" s="50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3">
      <c r="A3755" s="48" t="s">
        <v>1264</v>
      </c>
      <c r="B3755" s="47">
        <f t="shared" si="7643"/>
        <v>11</v>
      </c>
      <c r="C3755" s="47">
        <f t="shared" si="7646"/>
        <v>52</v>
      </c>
      <c r="E3755" s="47">
        <f t="shared" ref="E3755" si="7695">plan_id</f>
        <v>25</v>
      </c>
      <c r="F3755" s="47">
        <f t="shared" ca="1" si="7609"/>
        <v>2009</v>
      </c>
      <c r="G3755" s="47">
        <f t="shared" ref="G3755" ca="1" si="7696">VLOOKUP(INDIRECT(CHAR(39)&amp;$A3755&amp;CHAR(39)&amp;"!r2c"&amp;$C3755,0),variables,2,0)</f>
        <v>9899</v>
      </c>
      <c r="H3755" s="50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3">
      <c r="A3756" s="48" t="s">
        <v>1264</v>
      </c>
      <c r="B3756" s="47">
        <f t="shared" si="7643"/>
        <v>11</v>
      </c>
      <c r="C3756" s="47">
        <f t="shared" si="7646"/>
        <v>53</v>
      </c>
      <c r="E3756" s="47">
        <f t="shared" ref="E3756" si="7697">plan_id</f>
        <v>25</v>
      </c>
      <c r="F3756" s="47">
        <f t="shared" ca="1" si="7609"/>
        <v>2009</v>
      </c>
      <c r="G3756" s="47">
        <f t="shared" ref="G3756" ca="1" si="7698">VLOOKUP(INDIRECT(CHAR(39)&amp;$A3756&amp;CHAR(39)&amp;"!r2c"&amp;$C3756,0),variables,2,0)</f>
        <v>9905</v>
      </c>
      <c r="H3756" s="50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3">
      <c r="A3757" s="48" t="s">
        <v>1264</v>
      </c>
      <c r="B3757" s="47">
        <f t="shared" si="7643"/>
        <v>11</v>
      </c>
      <c r="C3757" s="47">
        <f t="shared" si="7646"/>
        <v>54</v>
      </c>
      <c r="E3757" s="47">
        <f t="shared" ref="E3757" si="7699">plan_id</f>
        <v>25</v>
      </c>
      <c r="F3757" s="47">
        <f t="shared" ca="1" si="7609"/>
        <v>2009</v>
      </c>
      <c r="G3757" s="47">
        <f t="shared" ref="G3757" ca="1" si="7700">VLOOKUP(INDIRECT(CHAR(39)&amp;$A3757&amp;CHAR(39)&amp;"!r2c"&amp;$C3757,0),variables,2,0)</f>
        <v>9929</v>
      </c>
      <c r="H3757" s="50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3">
      <c r="A3758" s="48" t="s">
        <v>1264</v>
      </c>
      <c r="B3758" s="47">
        <f t="shared" si="7643"/>
        <v>11</v>
      </c>
      <c r="C3758" s="47">
        <f t="shared" si="7646"/>
        <v>55</v>
      </c>
      <c r="E3758" s="47">
        <f t="shared" ref="E3758" si="7701">plan_id</f>
        <v>25</v>
      </c>
      <c r="F3758" s="47">
        <f t="shared" ca="1" si="7609"/>
        <v>2009</v>
      </c>
      <c r="G3758" s="47">
        <f t="shared" ref="G3758" ca="1" si="7702">VLOOKUP(INDIRECT(CHAR(39)&amp;$A3758&amp;CHAR(39)&amp;"!r2c"&amp;$C3758,0),variables,2,0)</f>
        <v>9654</v>
      </c>
      <c r="H3758" s="50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3">
      <c r="A3759" s="48" t="s">
        <v>1264</v>
      </c>
      <c r="B3759" s="47">
        <f t="shared" si="7643"/>
        <v>11</v>
      </c>
      <c r="C3759" s="47">
        <f t="shared" si="7646"/>
        <v>56</v>
      </c>
      <c r="E3759" s="47">
        <f t="shared" ref="E3759" si="7703">plan_id</f>
        <v>25</v>
      </c>
      <c r="F3759" s="47">
        <f t="shared" ca="1" si="7609"/>
        <v>2009</v>
      </c>
      <c r="G3759" s="47">
        <f t="shared" ref="G3759" ca="1" si="7704">VLOOKUP(INDIRECT(CHAR(39)&amp;$A3759&amp;CHAR(39)&amp;"!r2c"&amp;$C3759,0),variables,2,0)</f>
        <v>9707</v>
      </c>
      <c r="H3759" s="50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3">
      <c r="A3760" s="48" t="s">
        <v>1264</v>
      </c>
      <c r="B3760" s="47">
        <f t="shared" si="7643"/>
        <v>11</v>
      </c>
      <c r="C3760" s="47">
        <f t="shared" si="7646"/>
        <v>57</v>
      </c>
      <c r="E3760" s="47">
        <f t="shared" ref="E3760" si="7705">plan_id</f>
        <v>25</v>
      </c>
      <c r="F3760" s="47">
        <f t="shared" ca="1" si="7609"/>
        <v>2009</v>
      </c>
      <c r="G3760" s="47">
        <f t="shared" ref="G3760" ca="1" si="7706">VLOOKUP(INDIRECT(CHAR(39)&amp;$A3760&amp;CHAR(39)&amp;"!r2c"&amp;$C3760,0),variables,2,0)</f>
        <v>9669</v>
      </c>
      <c r="H3760" s="50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3">
      <c r="A3761" s="48" t="s">
        <v>1264</v>
      </c>
      <c r="B3761" s="47">
        <f t="shared" si="7643"/>
        <v>11</v>
      </c>
      <c r="C3761" s="47">
        <f t="shared" si="7646"/>
        <v>58</v>
      </c>
      <c r="E3761" s="47">
        <f t="shared" ref="E3761" si="7707">plan_id</f>
        <v>25</v>
      </c>
      <c r="F3761" s="47">
        <f t="shared" ca="1" si="7609"/>
        <v>2009</v>
      </c>
      <c r="G3761" s="47">
        <f t="shared" ref="G3761" ca="1" si="7708">VLOOKUP(INDIRECT(CHAR(39)&amp;$A3761&amp;CHAR(39)&amp;"!r2c"&amp;$C3761,0),variables,2,0)</f>
        <v>9851</v>
      </c>
      <c r="H3761" s="50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3">
      <c r="A3762" s="48" t="s">
        <v>1264</v>
      </c>
      <c r="B3762" s="47">
        <f t="shared" si="7643"/>
        <v>11</v>
      </c>
      <c r="C3762" s="47">
        <f t="shared" si="7646"/>
        <v>59</v>
      </c>
      <c r="E3762" s="47">
        <f t="shared" ref="E3762" si="7709">plan_id</f>
        <v>25</v>
      </c>
      <c r="F3762" s="47">
        <f t="shared" ca="1" si="7609"/>
        <v>2009</v>
      </c>
      <c r="G3762" s="47">
        <f t="shared" ref="G3762" ca="1" si="7710">VLOOKUP(INDIRECT(CHAR(39)&amp;$A3762&amp;CHAR(39)&amp;"!r2c"&amp;$C3762,0),variables,2,0)</f>
        <v>9890</v>
      </c>
      <c r="H3762" s="50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3">
      <c r="A3763" s="48" t="s">
        <v>1264</v>
      </c>
      <c r="B3763" s="47">
        <f t="shared" si="7643"/>
        <v>11</v>
      </c>
      <c r="C3763" s="47">
        <f t="shared" si="7646"/>
        <v>60</v>
      </c>
      <c r="E3763" s="47">
        <f t="shared" ref="E3763" si="7711">plan_id</f>
        <v>25</v>
      </c>
      <c r="F3763" s="47">
        <f t="shared" ca="1" si="7609"/>
        <v>2009</v>
      </c>
      <c r="G3763" s="47">
        <f t="shared" ref="G3763" ca="1" si="7712">VLOOKUP(INDIRECT(CHAR(39)&amp;$A3763&amp;CHAR(39)&amp;"!r2c"&amp;$C3763,0),variables,2,0)</f>
        <v>9893</v>
      </c>
      <c r="H3763" s="50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3">
      <c r="A3764" s="48" t="s">
        <v>1264</v>
      </c>
      <c r="B3764" s="47">
        <f t="shared" si="7643"/>
        <v>11</v>
      </c>
      <c r="C3764" s="47">
        <f t="shared" si="7646"/>
        <v>61</v>
      </c>
      <c r="E3764" s="47">
        <f t="shared" ref="E3764" si="7713">plan_id</f>
        <v>25</v>
      </c>
      <c r="F3764" s="47">
        <f t="shared" ca="1" si="7609"/>
        <v>2009</v>
      </c>
      <c r="G3764" s="47">
        <f t="shared" ref="G3764" ca="1" si="7714">VLOOKUP(INDIRECT(CHAR(39)&amp;$A3764&amp;CHAR(39)&amp;"!r2c"&amp;$C3764,0),variables,2,0)</f>
        <v>9896</v>
      </c>
      <c r="H3764" s="50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3">
      <c r="A3765" s="48" t="s">
        <v>1264</v>
      </c>
      <c r="B3765" s="47">
        <f t="shared" si="7643"/>
        <v>11</v>
      </c>
      <c r="C3765" s="47">
        <f t="shared" si="7646"/>
        <v>62</v>
      </c>
      <c r="E3765" s="47">
        <f t="shared" ref="E3765" si="7715">plan_id</f>
        <v>25</v>
      </c>
      <c r="F3765" s="47">
        <f t="shared" ca="1" si="7609"/>
        <v>2009</v>
      </c>
      <c r="G3765" s="47">
        <f t="shared" ref="G3765" ca="1" si="7716">VLOOKUP(INDIRECT(CHAR(39)&amp;$A3765&amp;CHAR(39)&amp;"!r2c"&amp;$C3765,0),variables,2,0)</f>
        <v>9660</v>
      </c>
      <c r="H3765" s="50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3">
      <c r="A3766" s="48" t="s">
        <v>1264</v>
      </c>
      <c r="B3766" s="47">
        <f t="shared" si="7643"/>
        <v>11</v>
      </c>
      <c r="C3766" s="47">
        <f t="shared" si="7646"/>
        <v>63</v>
      </c>
      <c r="E3766" s="47">
        <f t="shared" ref="E3766" si="7717">plan_id</f>
        <v>25</v>
      </c>
      <c r="F3766" s="47">
        <f t="shared" ca="1" si="7609"/>
        <v>2009</v>
      </c>
      <c r="G3766" s="47">
        <f t="shared" ref="G3766" ca="1" si="7718">VLOOKUP(INDIRECT(CHAR(39)&amp;$A3766&amp;CHAR(39)&amp;"!r2c"&amp;$C3766,0),variables,2,0)</f>
        <v>9701</v>
      </c>
      <c r="H3766" s="50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3">
      <c r="A3767" s="48" t="s">
        <v>1264</v>
      </c>
      <c r="B3767" s="47">
        <f t="shared" si="7643"/>
        <v>11</v>
      </c>
      <c r="C3767" s="47">
        <f t="shared" si="7646"/>
        <v>64</v>
      </c>
      <c r="E3767" s="47">
        <f t="shared" ref="E3767" si="7719">plan_id</f>
        <v>25</v>
      </c>
      <c r="F3767" s="47">
        <f t="shared" ca="1" si="7609"/>
        <v>2009</v>
      </c>
      <c r="G3767" s="47">
        <f t="shared" ref="G3767" ca="1" si="7720">VLOOKUP(INDIRECT(CHAR(39)&amp;$A3767&amp;CHAR(39)&amp;"!r2c"&amp;$C3767,0),variables,2,0)</f>
        <v>9728</v>
      </c>
      <c r="H3767" s="50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3">
      <c r="A3768" s="48" t="s">
        <v>1264</v>
      </c>
      <c r="B3768" s="47">
        <f t="shared" si="7643"/>
        <v>11</v>
      </c>
      <c r="C3768" s="47">
        <f t="shared" si="7646"/>
        <v>65</v>
      </c>
      <c r="E3768" s="47">
        <f t="shared" ref="E3768" si="7721">plan_id</f>
        <v>25</v>
      </c>
      <c r="F3768" s="47">
        <f t="shared" ca="1" si="7609"/>
        <v>2009</v>
      </c>
      <c r="G3768" s="47">
        <f t="shared" ref="G3768" ca="1" si="7722">VLOOKUP(INDIRECT(CHAR(39)&amp;$A3768&amp;CHAR(39)&amp;"!r2c"&amp;$C3768,0),variables,2,0)</f>
        <v>9731</v>
      </c>
      <c r="H3768" s="50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3">
      <c r="A3769" s="48" t="s">
        <v>1264</v>
      </c>
      <c r="B3769" s="47">
        <f t="shared" si="7643"/>
        <v>11</v>
      </c>
      <c r="C3769" s="47">
        <f t="shared" si="7646"/>
        <v>66</v>
      </c>
      <c r="E3769" s="47">
        <f t="shared" ref="E3769" si="7723">plan_id</f>
        <v>25</v>
      </c>
      <c r="F3769" s="47">
        <f t="shared" ca="1" si="7609"/>
        <v>2009</v>
      </c>
      <c r="G3769" s="47">
        <f t="shared" ref="G3769" ca="1" si="7724">VLOOKUP(INDIRECT(CHAR(39)&amp;$A3769&amp;CHAR(39)&amp;"!r2c"&amp;$C3769,0),variables,2,0)</f>
        <v>9737</v>
      </c>
      <c r="H3769" s="50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3">
      <c r="A3770" s="48" t="s">
        <v>1264</v>
      </c>
      <c r="B3770" s="47">
        <f t="shared" si="7643"/>
        <v>11</v>
      </c>
      <c r="C3770" s="47">
        <f t="shared" si="7646"/>
        <v>67</v>
      </c>
      <c r="E3770" s="47">
        <f t="shared" ref="E3770" si="7725">plan_id</f>
        <v>25</v>
      </c>
      <c r="F3770" s="47">
        <f t="shared" ca="1" si="7609"/>
        <v>2009</v>
      </c>
      <c r="G3770" s="47">
        <f t="shared" ref="G3770" ca="1" si="7726">VLOOKUP(INDIRECT(CHAR(39)&amp;$A3770&amp;CHAR(39)&amp;"!r2c"&amp;$C3770,0),variables,2,0)</f>
        <v>9740</v>
      </c>
      <c r="H3770" s="50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3">
      <c r="A3771" s="48" t="s">
        <v>1264</v>
      </c>
      <c r="B3771" s="47">
        <f t="shared" si="7643"/>
        <v>11</v>
      </c>
      <c r="C3771" s="47">
        <f t="shared" si="7646"/>
        <v>68</v>
      </c>
      <c r="E3771" s="47">
        <f t="shared" ref="E3771" si="7727">plan_id</f>
        <v>25</v>
      </c>
      <c r="F3771" s="47">
        <f t="shared" ca="1" si="7609"/>
        <v>2009</v>
      </c>
      <c r="G3771" s="47">
        <f t="shared" ref="G3771" ca="1" si="7728">VLOOKUP(INDIRECT(CHAR(39)&amp;$A3771&amp;CHAR(39)&amp;"!r2c"&amp;$C3771,0),variables,2,0)</f>
        <v>9752</v>
      </c>
      <c r="H3771" s="50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3">
      <c r="A3772" s="48" t="s">
        <v>1264</v>
      </c>
      <c r="B3772" s="47">
        <f t="shared" si="7643"/>
        <v>11</v>
      </c>
      <c r="C3772" s="47">
        <f t="shared" si="7646"/>
        <v>69</v>
      </c>
      <c r="E3772" s="47">
        <f t="shared" ref="E3772" si="7729">plan_id</f>
        <v>25</v>
      </c>
      <c r="F3772" s="47">
        <f t="shared" ca="1" si="7609"/>
        <v>2009</v>
      </c>
      <c r="G3772" s="47">
        <f t="shared" ref="G3772" ca="1" si="7730">VLOOKUP(INDIRECT(CHAR(39)&amp;$A3772&amp;CHAR(39)&amp;"!r2c"&amp;$C3772,0),variables,2,0)</f>
        <v>9791</v>
      </c>
      <c r="H3772" s="50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3">
      <c r="A3773" s="48" t="s">
        <v>1264</v>
      </c>
      <c r="B3773" s="47">
        <f t="shared" si="7643"/>
        <v>11</v>
      </c>
      <c r="C3773" s="47">
        <f t="shared" si="7646"/>
        <v>70</v>
      </c>
      <c r="E3773" s="47">
        <f t="shared" ref="E3773" si="7731">plan_id</f>
        <v>25</v>
      </c>
      <c r="F3773" s="47">
        <f t="shared" ca="1" si="7609"/>
        <v>2009</v>
      </c>
      <c r="G3773" s="47">
        <f t="shared" ref="G3773" ca="1" si="7732">VLOOKUP(INDIRECT(CHAR(39)&amp;$A3773&amp;CHAR(39)&amp;"!r2c"&amp;$C3773,0),variables,2,0)</f>
        <v>9800</v>
      </c>
      <c r="H3773" s="50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3">
      <c r="A3774" s="48" t="s">
        <v>1264</v>
      </c>
      <c r="B3774" s="47">
        <f t="shared" si="7643"/>
        <v>11</v>
      </c>
      <c r="C3774" s="47">
        <f t="shared" si="7646"/>
        <v>71</v>
      </c>
      <c r="E3774" s="47">
        <f t="shared" ref="E3774" si="7733">plan_id</f>
        <v>25</v>
      </c>
      <c r="F3774" s="47">
        <f t="shared" ca="1" si="7609"/>
        <v>2009</v>
      </c>
      <c r="G3774" s="47">
        <f t="shared" ref="G3774" ca="1" si="7734">VLOOKUP(INDIRECT(CHAR(39)&amp;$A3774&amp;CHAR(39)&amp;"!r2c"&amp;$C3774,0),variables,2,0)</f>
        <v>9842</v>
      </c>
      <c r="H3774" s="50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3">
      <c r="A3775" s="48" t="s">
        <v>1264</v>
      </c>
      <c r="B3775" s="47">
        <f t="shared" si="7643"/>
        <v>11</v>
      </c>
      <c r="C3775" s="47">
        <f t="shared" si="7646"/>
        <v>72</v>
      </c>
      <c r="E3775" s="47">
        <f t="shared" ref="E3775" si="7735">plan_id</f>
        <v>25</v>
      </c>
      <c r="F3775" s="47">
        <f t="shared" ca="1" si="7609"/>
        <v>2009</v>
      </c>
      <c r="G3775" s="47">
        <f t="shared" ref="G3775" ca="1" si="7736">VLOOKUP(INDIRECT(CHAR(39)&amp;$A3775&amp;CHAR(39)&amp;"!r2c"&amp;$C3775,0),variables,2,0)</f>
        <v>9854</v>
      </c>
      <c r="H3775" s="50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3">
      <c r="A3776" s="48" t="s">
        <v>1264</v>
      </c>
      <c r="B3776" s="47">
        <f t="shared" si="7643"/>
        <v>11</v>
      </c>
      <c r="C3776" s="47">
        <f t="shared" si="7646"/>
        <v>73</v>
      </c>
      <c r="E3776" s="47">
        <f t="shared" ref="E3776" si="7737">plan_id</f>
        <v>25</v>
      </c>
      <c r="F3776" s="47">
        <f t="shared" ca="1" si="7609"/>
        <v>2009</v>
      </c>
      <c r="G3776" s="47">
        <f t="shared" ref="G3776" ca="1" si="7738">VLOOKUP(INDIRECT(CHAR(39)&amp;$A3776&amp;CHAR(39)&amp;"!r2c"&amp;$C3776,0),variables,2,0)</f>
        <v>9869</v>
      </c>
      <c r="H3776" s="50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3">
      <c r="A3777" s="48" t="s">
        <v>1264</v>
      </c>
      <c r="B3777" s="47">
        <f t="shared" si="7643"/>
        <v>11</v>
      </c>
      <c r="C3777" s="47">
        <f t="shared" si="7646"/>
        <v>74</v>
      </c>
      <c r="E3777" s="47">
        <f t="shared" ref="E3777" si="7739">plan_id</f>
        <v>25</v>
      </c>
      <c r="F3777" s="47">
        <f t="shared" ref="F3777:F3840" ca="1" si="7740">INDIRECT(CHAR(39)&amp;$A3777&amp;CHAR(39)&amp;"!r"&amp;$B3777&amp;"c2",0)</f>
        <v>2009</v>
      </c>
      <c r="G3777" s="47">
        <f t="shared" ref="G3777" ca="1" si="7741">VLOOKUP(INDIRECT(CHAR(39)&amp;$A3777&amp;CHAR(39)&amp;"!r2c"&amp;$C3777,0),variables,2,0)</f>
        <v>9873</v>
      </c>
      <c r="H3777" s="50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3">
      <c r="A3778" s="48" t="s">
        <v>1264</v>
      </c>
      <c r="B3778" s="47">
        <f t="shared" si="7643"/>
        <v>11</v>
      </c>
      <c r="C3778" s="47">
        <f t="shared" si="7646"/>
        <v>75</v>
      </c>
      <c r="E3778" s="47">
        <f t="shared" ref="E3778" si="7742">plan_id</f>
        <v>25</v>
      </c>
      <c r="F3778" s="47">
        <f t="shared" ca="1" si="7740"/>
        <v>2009</v>
      </c>
      <c r="G3778" s="47">
        <f t="shared" ref="G3778" ca="1" si="7743">VLOOKUP(INDIRECT(CHAR(39)&amp;$A3778&amp;CHAR(39)&amp;"!r2c"&amp;$C3778,0),variables,2,0)</f>
        <v>9881</v>
      </c>
      <c r="H3778" s="50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3">
      <c r="A3779" s="48" t="s">
        <v>1264</v>
      </c>
      <c r="B3779" s="47">
        <f t="shared" si="7643"/>
        <v>11</v>
      </c>
      <c r="C3779" s="47">
        <f t="shared" si="7646"/>
        <v>76</v>
      </c>
      <c r="E3779" s="47">
        <f t="shared" ref="E3779" si="7744">plan_id</f>
        <v>25</v>
      </c>
      <c r="F3779" s="47">
        <f t="shared" ca="1" si="7740"/>
        <v>2009</v>
      </c>
      <c r="G3779" s="47">
        <f t="shared" ref="G3779" ca="1" si="7745">VLOOKUP(INDIRECT(CHAR(39)&amp;$A3779&amp;CHAR(39)&amp;"!r2c"&amp;$C3779,0),variables,2,0)</f>
        <v>9908</v>
      </c>
      <c r="H3779" s="50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3">
      <c r="A3780" s="48" t="s">
        <v>1264</v>
      </c>
      <c r="B3780" s="47">
        <f t="shared" si="7643"/>
        <v>11</v>
      </c>
      <c r="C3780" s="47">
        <f t="shared" si="7646"/>
        <v>77</v>
      </c>
      <c r="E3780" s="47">
        <f t="shared" ref="E3780" si="7746">plan_id</f>
        <v>25</v>
      </c>
      <c r="F3780" s="47">
        <f t="shared" ca="1" si="7740"/>
        <v>2009</v>
      </c>
      <c r="G3780" s="47">
        <f t="shared" ref="G3780" ca="1" si="7747">VLOOKUP(INDIRECT(CHAR(39)&amp;$A3780&amp;CHAR(39)&amp;"!r2c"&amp;$C3780,0),variables,2,0)</f>
        <v>9911</v>
      </c>
      <c r="H3780" s="50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3">
      <c r="A3781" s="48" t="s">
        <v>1264</v>
      </c>
      <c r="B3781" s="47">
        <f t="shared" si="7643"/>
        <v>11</v>
      </c>
      <c r="C3781" s="47">
        <f t="shared" si="7646"/>
        <v>78</v>
      </c>
      <c r="E3781" s="47">
        <f t="shared" ref="E3781" si="7748">plan_id</f>
        <v>25</v>
      </c>
      <c r="F3781" s="47">
        <f t="shared" ca="1" si="7740"/>
        <v>2009</v>
      </c>
      <c r="G3781" s="47">
        <f t="shared" ref="G3781" ca="1" si="7749">VLOOKUP(INDIRECT(CHAR(39)&amp;$A3781&amp;CHAR(39)&amp;"!r2c"&amp;$C3781,0),variables,2,0)</f>
        <v>9663</v>
      </c>
      <c r="H3781" s="50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3">
      <c r="A3782" s="48" t="s">
        <v>1264</v>
      </c>
      <c r="B3782" s="47">
        <f t="shared" si="7643"/>
        <v>11</v>
      </c>
      <c r="C3782" s="47">
        <f t="shared" si="7646"/>
        <v>79</v>
      </c>
      <c r="E3782" s="47">
        <f t="shared" ref="E3782" si="7750">plan_id</f>
        <v>25</v>
      </c>
      <c r="F3782" s="47">
        <f t="shared" ca="1" si="7740"/>
        <v>2009</v>
      </c>
      <c r="G3782" s="47">
        <f t="shared" ref="G3782" ca="1" si="7751">VLOOKUP(INDIRECT(CHAR(39)&amp;$A3782&amp;CHAR(39)&amp;"!r2c"&amp;$C3782,0),variables,2,0)</f>
        <v>9710</v>
      </c>
      <c r="H3782" s="50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3">
      <c r="A3783" s="48" t="s">
        <v>1264</v>
      </c>
      <c r="B3783" s="47">
        <f t="shared" si="7643"/>
        <v>11</v>
      </c>
      <c r="C3783" s="47">
        <f t="shared" si="7646"/>
        <v>80</v>
      </c>
      <c r="E3783" s="47">
        <f t="shared" ref="E3783" si="7752">plan_id</f>
        <v>25</v>
      </c>
      <c r="F3783" s="47">
        <f t="shared" ca="1" si="7740"/>
        <v>2009</v>
      </c>
      <c r="G3783" s="47">
        <f t="shared" ref="G3783" ca="1" si="7753">VLOOKUP(INDIRECT(CHAR(39)&amp;$A3783&amp;CHAR(39)&amp;"!r2c"&amp;$C3783,0),variables,2,0)</f>
        <v>9758</v>
      </c>
      <c r="H3783" s="50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3">
      <c r="A3784" s="48" t="s">
        <v>1264</v>
      </c>
      <c r="B3784" s="47">
        <f t="shared" si="7643"/>
        <v>11</v>
      </c>
      <c r="C3784" s="47">
        <f t="shared" si="7646"/>
        <v>81</v>
      </c>
      <c r="E3784" s="47">
        <f t="shared" ref="E3784" si="7754">plan_id</f>
        <v>25</v>
      </c>
      <c r="F3784" s="47">
        <f t="shared" ca="1" si="7740"/>
        <v>2009</v>
      </c>
      <c r="G3784" s="47">
        <f t="shared" ref="G3784" ca="1" si="7755">VLOOKUP(INDIRECT(CHAR(39)&amp;$A3784&amp;CHAR(39)&amp;"!r2c"&amp;$C3784,0),variables,2,0)</f>
        <v>9803</v>
      </c>
      <c r="H3784" s="50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3">
      <c r="A3785" s="48" t="s">
        <v>1264</v>
      </c>
      <c r="B3785" s="47">
        <f t="shared" si="7643"/>
        <v>11</v>
      </c>
      <c r="C3785" s="47">
        <f t="shared" si="7646"/>
        <v>82</v>
      </c>
      <c r="E3785" s="47">
        <f t="shared" ref="E3785" si="7756">plan_id</f>
        <v>25</v>
      </c>
      <c r="F3785" s="47">
        <f t="shared" ca="1" si="7740"/>
        <v>2009</v>
      </c>
      <c r="G3785" s="47">
        <f t="shared" ref="G3785" ca="1" si="7757">VLOOKUP(INDIRECT(CHAR(39)&amp;$A3785&amp;CHAR(39)&amp;"!r2c"&amp;$C3785,0),variables,2,0)</f>
        <v>9857</v>
      </c>
      <c r="H3785" s="50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3">
      <c r="A3786" s="48" t="s">
        <v>1264</v>
      </c>
      <c r="B3786" s="47">
        <f t="shared" si="7643"/>
        <v>11</v>
      </c>
      <c r="C3786" s="47">
        <f t="shared" si="7646"/>
        <v>83</v>
      </c>
      <c r="E3786" s="47">
        <f t="shared" ref="E3786" si="7758">plan_id</f>
        <v>25</v>
      </c>
      <c r="F3786" s="47">
        <f t="shared" ca="1" si="7740"/>
        <v>2009</v>
      </c>
      <c r="G3786" s="47">
        <f t="shared" ref="G3786" ca="1" si="7759">VLOOKUP(INDIRECT(CHAR(39)&amp;$A3786&amp;CHAR(39)&amp;"!r2c"&amp;$C3786,0),variables,2,0)</f>
        <v>9902</v>
      </c>
      <c r="H3786" s="50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3">
      <c r="A3787" s="48" t="s">
        <v>1264</v>
      </c>
      <c r="B3787" s="47">
        <f t="shared" si="7643"/>
        <v>11</v>
      </c>
      <c r="C3787" s="47">
        <f t="shared" si="7646"/>
        <v>84</v>
      </c>
      <c r="E3787" s="47">
        <f t="shared" ref="E3787" si="7760">plan_id</f>
        <v>25</v>
      </c>
      <c r="F3787" s="47">
        <f t="shared" ca="1" si="7740"/>
        <v>2009</v>
      </c>
      <c r="G3787" s="47">
        <f t="shared" ref="G3787" ca="1" si="7761">VLOOKUP(INDIRECT(CHAR(39)&amp;$A3787&amp;CHAR(39)&amp;"!r2c"&amp;$C3787,0),variables,2,0)</f>
        <v>9926</v>
      </c>
      <c r="H3787" s="50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3">
      <c r="A3788" s="48" t="s">
        <v>1264</v>
      </c>
      <c r="B3788" s="47">
        <f t="shared" si="7643"/>
        <v>11</v>
      </c>
      <c r="C3788" s="47">
        <f t="shared" si="7646"/>
        <v>85</v>
      </c>
      <c r="E3788" s="47">
        <f t="shared" ref="E3788" si="7762">plan_id</f>
        <v>25</v>
      </c>
      <c r="F3788" s="47">
        <f t="shared" ca="1" si="7740"/>
        <v>2009</v>
      </c>
      <c r="G3788" s="47">
        <f t="shared" ref="G3788" ca="1" si="7763">VLOOKUP(INDIRECT(CHAR(39)&amp;$A3788&amp;CHAR(39)&amp;"!r2c"&amp;$C3788,0),variables,2,0)</f>
        <v>9666</v>
      </c>
      <c r="H3788" s="50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3">
      <c r="A3789" s="48" t="s">
        <v>1264</v>
      </c>
      <c r="B3789" s="47">
        <f t="shared" si="7643"/>
        <v>11</v>
      </c>
      <c r="C3789" s="47">
        <f t="shared" si="7646"/>
        <v>86</v>
      </c>
      <c r="E3789" s="47">
        <f t="shared" ref="E3789" si="7764">plan_id</f>
        <v>25</v>
      </c>
      <c r="F3789" s="47">
        <f t="shared" ca="1" si="7740"/>
        <v>2009</v>
      </c>
      <c r="G3789" s="47">
        <f t="shared" ref="G3789" ca="1" si="7765">VLOOKUP(INDIRECT(CHAR(39)&amp;$A3789&amp;CHAR(39)&amp;"!r2c"&amp;$C3789,0),variables,2,0)</f>
        <v>9827</v>
      </c>
      <c r="H3789" s="50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3">
      <c r="A3790" s="48" t="s">
        <v>1264</v>
      </c>
      <c r="B3790" s="47">
        <f t="shared" si="7643"/>
        <v>11</v>
      </c>
      <c r="C3790" s="47">
        <f t="shared" si="7646"/>
        <v>87</v>
      </c>
      <c r="E3790" s="47">
        <f t="shared" ref="E3790" si="7766">plan_id</f>
        <v>25</v>
      </c>
      <c r="F3790" s="47">
        <f t="shared" ca="1" si="7740"/>
        <v>2009</v>
      </c>
      <c r="G3790" s="47">
        <f t="shared" ref="G3790" ca="1" si="7767">VLOOKUP(INDIRECT(CHAR(39)&amp;$A3790&amp;CHAR(39)&amp;"!r2c"&amp;$C3790,0),variables,2,0)</f>
        <v>9657</v>
      </c>
      <c r="H3790" s="50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3">
      <c r="A3791" s="48" t="s">
        <v>1264</v>
      </c>
      <c r="B3791" s="47">
        <f t="shared" si="7643"/>
        <v>11</v>
      </c>
      <c r="C3791" s="47">
        <f t="shared" si="7646"/>
        <v>88</v>
      </c>
      <c r="E3791" s="47">
        <f t="shared" ref="E3791" si="7768">plan_id</f>
        <v>25</v>
      </c>
      <c r="F3791" s="47">
        <f t="shared" ca="1" si="7740"/>
        <v>2009</v>
      </c>
      <c r="G3791" s="47">
        <f t="shared" ref="G3791" ca="1" si="7769">VLOOKUP(INDIRECT(CHAR(39)&amp;$A3791&amp;CHAR(39)&amp;"!r2c"&amp;$C3791,0),variables,2,0)</f>
        <v>9834</v>
      </c>
      <c r="H3791" s="50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3">
      <c r="A3792" s="48" t="s">
        <v>1264</v>
      </c>
      <c r="B3792" s="47">
        <f t="shared" si="7643"/>
        <v>11</v>
      </c>
      <c r="C3792" s="47">
        <f t="shared" si="7646"/>
        <v>89</v>
      </c>
      <c r="E3792" s="47">
        <f t="shared" ref="E3792" si="7770">plan_id</f>
        <v>25</v>
      </c>
      <c r="F3792" s="47">
        <f t="shared" ca="1" si="7740"/>
        <v>2009</v>
      </c>
      <c r="G3792" s="47">
        <f t="shared" ref="G3792" ca="1" si="7771">VLOOKUP(INDIRECT(CHAR(39)&amp;$A3792&amp;CHAR(39)&amp;"!r2c"&amp;$C3792,0),variables,2,0)</f>
        <v>9884</v>
      </c>
      <c r="H3792" s="50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3">
      <c r="A3793" s="48" t="s">
        <v>1264</v>
      </c>
      <c r="B3793" s="47">
        <f t="shared" si="7643"/>
        <v>11</v>
      </c>
      <c r="C3793" s="47">
        <f t="shared" si="7646"/>
        <v>90</v>
      </c>
      <c r="E3793" s="47">
        <f t="shared" ref="E3793" si="7772">plan_id</f>
        <v>25</v>
      </c>
      <c r="F3793" s="47">
        <f t="shared" ca="1" si="7740"/>
        <v>2009</v>
      </c>
      <c r="G3793" s="47">
        <f t="shared" ref="G3793" ca="1" si="7773">VLOOKUP(INDIRECT(CHAR(39)&amp;$A3793&amp;CHAR(39)&amp;"!r2c"&amp;$C3793,0),variables,2,0)</f>
        <v>9672</v>
      </c>
      <c r="H3793" s="50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3">
      <c r="A3794" s="48" t="s">
        <v>1264</v>
      </c>
      <c r="B3794" s="47">
        <f t="shared" ref="B3794:B3857" si="7774">B3706+1</f>
        <v>12</v>
      </c>
      <c r="C3794" s="47">
        <f t="shared" si="7646"/>
        <v>3</v>
      </c>
      <c r="E3794" s="47">
        <f t="shared" ref="E3794" si="7775">plan_id</f>
        <v>25</v>
      </c>
      <c r="F3794" s="47">
        <f t="shared" ca="1" si="7740"/>
        <v>2010</v>
      </c>
      <c r="G3794" s="47">
        <f t="shared" ref="G3794" ca="1" si="7776">VLOOKUP(INDIRECT(CHAR(39)&amp;$A3794&amp;CHAR(39)&amp;"!r2c"&amp;$C3794,0),variables,2,0)</f>
        <v>9704</v>
      </c>
      <c r="H3794" s="50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3">
      <c r="A3795" s="48" t="s">
        <v>1264</v>
      </c>
      <c r="B3795" s="47">
        <f t="shared" si="7774"/>
        <v>12</v>
      </c>
      <c r="C3795" s="47">
        <f t="shared" ref="C3795:C3858" si="7777">C3707</f>
        <v>4</v>
      </c>
      <c r="E3795" s="47">
        <f t="shared" ref="E3795" si="7778">plan_id</f>
        <v>25</v>
      </c>
      <c r="F3795" s="47">
        <f t="shared" ca="1" si="7740"/>
        <v>2010</v>
      </c>
      <c r="G3795" s="47">
        <f t="shared" ref="G3795" ca="1" si="7779">VLOOKUP(INDIRECT(CHAR(39)&amp;$A3795&amp;CHAR(39)&amp;"!r2c"&amp;$C3795,0),variables,2,0)</f>
        <v>9716</v>
      </c>
      <c r="H3795" s="50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3">
      <c r="A3796" s="48" t="s">
        <v>1264</v>
      </c>
      <c r="B3796" s="47">
        <f t="shared" si="7774"/>
        <v>12</v>
      </c>
      <c r="C3796" s="47">
        <f t="shared" si="7777"/>
        <v>5</v>
      </c>
      <c r="E3796" s="47">
        <f t="shared" ref="E3796" si="7780">plan_id</f>
        <v>25</v>
      </c>
      <c r="F3796" s="47">
        <f t="shared" ca="1" si="7740"/>
        <v>2010</v>
      </c>
      <c r="G3796" s="47">
        <f t="shared" ref="G3796" ca="1" si="7781">VLOOKUP(INDIRECT(CHAR(39)&amp;$A3796&amp;CHAR(39)&amp;"!r2c"&amp;$C3796,0),variables,2,0)</f>
        <v>9734</v>
      </c>
      <c r="H3796" s="50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3">
      <c r="A3797" s="48" t="s">
        <v>1264</v>
      </c>
      <c r="B3797" s="47">
        <f t="shared" si="7774"/>
        <v>12</v>
      </c>
      <c r="C3797" s="47">
        <f t="shared" si="7777"/>
        <v>6</v>
      </c>
      <c r="E3797" s="47">
        <f t="shared" ref="E3797" si="7782">plan_id</f>
        <v>25</v>
      </c>
      <c r="F3797" s="47">
        <f t="shared" ca="1" si="7740"/>
        <v>2010</v>
      </c>
      <c r="G3797" s="47">
        <f t="shared" ref="G3797" ca="1" si="7783">VLOOKUP(INDIRECT(CHAR(39)&amp;$A3797&amp;CHAR(39)&amp;"!r2c"&amp;$C3797,0),variables,2,0)</f>
        <v>9749</v>
      </c>
      <c r="H3797" s="50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3">
      <c r="A3798" s="48" t="s">
        <v>1264</v>
      </c>
      <c r="B3798" s="47">
        <f t="shared" si="7774"/>
        <v>12</v>
      </c>
      <c r="C3798" s="47">
        <f t="shared" si="7777"/>
        <v>7</v>
      </c>
      <c r="E3798" s="47">
        <f t="shared" ref="E3798" si="7784">plan_id</f>
        <v>25</v>
      </c>
      <c r="F3798" s="47">
        <f t="shared" ca="1" si="7740"/>
        <v>2010</v>
      </c>
      <c r="G3798" s="47">
        <f t="shared" ref="G3798" ca="1" si="7785">VLOOKUP(INDIRECT(CHAR(39)&amp;$A3798&amp;CHAR(39)&amp;"!r2c"&amp;$C3798,0),variables,2,0)</f>
        <v>9755</v>
      </c>
      <c r="H3798" s="50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3">
      <c r="A3799" s="48" t="s">
        <v>1264</v>
      </c>
      <c r="B3799" s="47">
        <f t="shared" si="7774"/>
        <v>12</v>
      </c>
      <c r="C3799" s="47">
        <f t="shared" si="7777"/>
        <v>8</v>
      </c>
      <c r="E3799" s="47">
        <f t="shared" ref="E3799" si="7786">plan_id</f>
        <v>25</v>
      </c>
      <c r="F3799" s="47">
        <f t="shared" ca="1" si="7740"/>
        <v>2010</v>
      </c>
      <c r="G3799" s="47">
        <f t="shared" ref="G3799" ca="1" si="7787">VLOOKUP(INDIRECT(CHAR(39)&amp;$A3799&amp;CHAR(39)&amp;"!r2c"&amp;$C3799,0),variables,2,0)</f>
        <v>9782</v>
      </c>
      <c r="H3799" s="50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3">
      <c r="A3800" s="48" t="s">
        <v>1264</v>
      </c>
      <c r="B3800" s="47">
        <f t="shared" si="7774"/>
        <v>12</v>
      </c>
      <c r="C3800" s="47">
        <f t="shared" si="7777"/>
        <v>9</v>
      </c>
      <c r="E3800" s="47">
        <f t="shared" ref="E3800" si="7788">plan_id</f>
        <v>25</v>
      </c>
      <c r="F3800" s="47">
        <f t="shared" ca="1" si="7740"/>
        <v>2010</v>
      </c>
      <c r="G3800" s="47">
        <f t="shared" ref="G3800" ca="1" si="7789">VLOOKUP(INDIRECT(CHAR(39)&amp;$A3800&amp;CHAR(39)&amp;"!r2c"&amp;$C3800,0),variables,2,0)</f>
        <v>9788</v>
      </c>
      <c r="H3800" s="50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3">
      <c r="A3801" s="48" t="s">
        <v>1264</v>
      </c>
      <c r="B3801" s="47">
        <f t="shared" si="7774"/>
        <v>12</v>
      </c>
      <c r="C3801" s="47">
        <f t="shared" si="7777"/>
        <v>10</v>
      </c>
      <c r="E3801" s="47">
        <f t="shared" ref="E3801" si="7790">plan_id</f>
        <v>25</v>
      </c>
      <c r="F3801" s="47">
        <f t="shared" ca="1" si="7740"/>
        <v>2010</v>
      </c>
      <c r="G3801" s="47">
        <f t="shared" ref="G3801" ca="1" si="7791">VLOOKUP(INDIRECT(CHAR(39)&amp;$A3801&amp;CHAR(39)&amp;"!r2c"&amp;$C3801,0),variables,2,0)</f>
        <v>9812</v>
      </c>
      <c r="H3801" s="50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3">
      <c r="A3802" s="48" t="s">
        <v>1264</v>
      </c>
      <c r="B3802" s="47">
        <f t="shared" si="7774"/>
        <v>12</v>
      </c>
      <c r="C3802" s="47">
        <f t="shared" si="7777"/>
        <v>11</v>
      </c>
      <c r="E3802" s="47">
        <f t="shared" ref="E3802" si="7792">plan_id</f>
        <v>25</v>
      </c>
      <c r="F3802" s="47">
        <f t="shared" ca="1" si="7740"/>
        <v>2010</v>
      </c>
      <c r="G3802" s="47">
        <f t="shared" ref="G3802" ca="1" si="7793">VLOOKUP(INDIRECT(CHAR(39)&amp;$A3802&amp;CHAR(39)&amp;"!r2c"&amp;$C3802,0),variables,2,0)</f>
        <v>9815</v>
      </c>
      <c r="H3802" s="50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3">
      <c r="A3803" s="48" t="s">
        <v>1264</v>
      </c>
      <c r="B3803" s="47">
        <f t="shared" si="7774"/>
        <v>12</v>
      </c>
      <c r="C3803" s="47">
        <f t="shared" si="7777"/>
        <v>12</v>
      </c>
      <c r="E3803" s="47">
        <f t="shared" ref="E3803" si="7794">plan_id</f>
        <v>25</v>
      </c>
      <c r="F3803" s="47">
        <f t="shared" ca="1" si="7740"/>
        <v>2010</v>
      </c>
      <c r="G3803" s="47">
        <f t="shared" ref="G3803" ca="1" si="7795">VLOOKUP(INDIRECT(CHAR(39)&amp;$A3803&amp;CHAR(39)&amp;"!r2c"&amp;$C3803,0),variables,2,0)</f>
        <v>9821</v>
      </c>
      <c r="H3803" s="50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3">
      <c r="A3804" s="48" t="s">
        <v>1264</v>
      </c>
      <c r="B3804" s="47">
        <f t="shared" si="7774"/>
        <v>12</v>
      </c>
      <c r="C3804" s="47">
        <f t="shared" si="7777"/>
        <v>13</v>
      </c>
      <c r="E3804" s="47">
        <f t="shared" ref="E3804" si="7796">plan_id</f>
        <v>25</v>
      </c>
      <c r="F3804" s="47">
        <f t="shared" ca="1" si="7740"/>
        <v>2010</v>
      </c>
      <c r="G3804" s="47">
        <f t="shared" ref="G3804" ca="1" si="7797">VLOOKUP(INDIRECT(CHAR(39)&amp;$A3804&amp;CHAR(39)&amp;"!r2c"&amp;$C3804,0),variables,2,0)</f>
        <v>9824</v>
      </c>
      <c r="H3804" s="50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3">
      <c r="A3805" s="48" t="s">
        <v>1264</v>
      </c>
      <c r="B3805" s="47">
        <f t="shared" si="7774"/>
        <v>12</v>
      </c>
      <c r="C3805" s="47">
        <f t="shared" si="7777"/>
        <v>14</v>
      </c>
      <c r="E3805" s="47">
        <f t="shared" ref="E3805" si="7798">plan_id</f>
        <v>25</v>
      </c>
      <c r="F3805" s="47">
        <f t="shared" ca="1" si="7740"/>
        <v>2010</v>
      </c>
      <c r="G3805" s="47">
        <f t="shared" ref="G3805" ca="1" si="7799">VLOOKUP(INDIRECT(CHAR(39)&amp;$A3805&amp;CHAR(39)&amp;"!r2c"&amp;$C3805,0),variables,2,0)</f>
        <v>9830</v>
      </c>
      <c r="H3805" s="50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3">
      <c r="A3806" s="48" t="s">
        <v>1264</v>
      </c>
      <c r="B3806" s="47">
        <f t="shared" si="7774"/>
        <v>12</v>
      </c>
      <c r="C3806" s="47">
        <f t="shared" si="7777"/>
        <v>15</v>
      </c>
      <c r="E3806" s="47">
        <f t="shared" ref="E3806" si="7800">plan_id</f>
        <v>25</v>
      </c>
      <c r="F3806" s="47">
        <f t="shared" ca="1" si="7740"/>
        <v>2010</v>
      </c>
      <c r="G3806" s="47">
        <f t="shared" ref="G3806" ca="1" si="7801">VLOOKUP(INDIRECT(CHAR(39)&amp;$A3806&amp;CHAR(39)&amp;"!r2c"&amp;$C3806,0),variables,2,0)</f>
        <v>9833</v>
      </c>
      <c r="H3806" s="50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3">
      <c r="A3807" s="48" t="s">
        <v>1264</v>
      </c>
      <c r="B3807" s="47">
        <f t="shared" si="7774"/>
        <v>12</v>
      </c>
      <c r="C3807" s="47">
        <f t="shared" si="7777"/>
        <v>16</v>
      </c>
      <c r="E3807" s="47">
        <f t="shared" ref="E3807" si="7802">plan_id</f>
        <v>25</v>
      </c>
      <c r="F3807" s="47">
        <f t="shared" ca="1" si="7740"/>
        <v>2010</v>
      </c>
      <c r="G3807" s="47">
        <f t="shared" ref="G3807" ca="1" si="7803">VLOOKUP(INDIRECT(CHAR(39)&amp;$A3807&amp;CHAR(39)&amp;"!r2c"&amp;$C3807,0),variables,2,0)</f>
        <v>9845</v>
      </c>
      <c r="H3807" s="50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3">
      <c r="A3808" s="48" t="s">
        <v>1264</v>
      </c>
      <c r="B3808" s="47">
        <f t="shared" si="7774"/>
        <v>12</v>
      </c>
      <c r="C3808" s="47">
        <f t="shared" si="7777"/>
        <v>17</v>
      </c>
      <c r="E3808" s="47">
        <f t="shared" ref="E3808" si="7804">plan_id</f>
        <v>25</v>
      </c>
      <c r="F3808" s="47">
        <f t="shared" ca="1" si="7740"/>
        <v>2010</v>
      </c>
      <c r="G3808" s="47">
        <f t="shared" ref="G3808" ca="1" si="7805">VLOOKUP(INDIRECT(CHAR(39)&amp;$A3808&amp;CHAR(39)&amp;"!r2c"&amp;$C3808,0),variables,2,0)</f>
        <v>9872</v>
      </c>
      <c r="H3808" s="50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3">
      <c r="A3809" s="48" t="s">
        <v>1264</v>
      </c>
      <c r="B3809" s="47">
        <f t="shared" si="7774"/>
        <v>12</v>
      </c>
      <c r="C3809" s="47">
        <f t="shared" si="7777"/>
        <v>18</v>
      </c>
      <c r="E3809" s="47">
        <f t="shared" ref="E3809" si="7806">plan_id</f>
        <v>25</v>
      </c>
      <c r="F3809" s="47">
        <f t="shared" ca="1" si="7740"/>
        <v>2010</v>
      </c>
      <c r="G3809" s="47">
        <f t="shared" ref="G3809" ca="1" si="7807">VLOOKUP(INDIRECT(CHAR(39)&amp;$A3809&amp;CHAR(39)&amp;"!r2c"&amp;$C3809,0),variables,2,0)</f>
        <v>9887</v>
      </c>
      <c r="H3809" s="50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3">
      <c r="A3810" s="48" t="s">
        <v>1264</v>
      </c>
      <c r="B3810" s="47">
        <f t="shared" si="7774"/>
        <v>12</v>
      </c>
      <c r="C3810" s="47">
        <f t="shared" si="7777"/>
        <v>19</v>
      </c>
      <c r="E3810" s="47">
        <f t="shared" ref="E3810" si="7808">plan_id</f>
        <v>25</v>
      </c>
      <c r="F3810" s="47">
        <f t="shared" ca="1" si="7740"/>
        <v>2010</v>
      </c>
      <c r="G3810" s="47">
        <f t="shared" ref="G3810" ca="1" si="7809">VLOOKUP(INDIRECT(CHAR(39)&amp;$A3810&amp;CHAR(39)&amp;"!r2c"&amp;$C3810,0),variables,2,0)</f>
        <v>9914</v>
      </c>
      <c r="H3810" s="50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3">
      <c r="A3811" s="48" t="s">
        <v>1264</v>
      </c>
      <c r="B3811" s="47">
        <f t="shared" si="7774"/>
        <v>12</v>
      </c>
      <c r="C3811" s="47">
        <f t="shared" si="7777"/>
        <v>20</v>
      </c>
      <c r="E3811" s="47">
        <f t="shared" ref="E3811" si="7810">plan_id</f>
        <v>25</v>
      </c>
      <c r="F3811" s="47">
        <f t="shared" ca="1" si="7740"/>
        <v>2010</v>
      </c>
      <c r="G3811" s="47">
        <f t="shared" ref="G3811" ca="1" si="7811">VLOOKUP(INDIRECT(CHAR(39)&amp;$A3811&amp;CHAR(39)&amp;"!r2c"&amp;$C3811,0),variables,2,0)</f>
        <v>9917</v>
      </c>
      <c r="H3811" s="50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3">
      <c r="A3812" s="48" t="s">
        <v>1264</v>
      </c>
      <c r="B3812" s="47">
        <f t="shared" si="7774"/>
        <v>12</v>
      </c>
      <c r="C3812" s="47">
        <f t="shared" si="7777"/>
        <v>21</v>
      </c>
      <c r="E3812" s="47">
        <f t="shared" ref="E3812" si="7812">plan_id</f>
        <v>25</v>
      </c>
      <c r="F3812" s="47">
        <f t="shared" ca="1" si="7740"/>
        <v>2010</v>
      </c>
      <c r="G3812" s="47">
        <f t="shared" ref="G3812" ca="1" si="7813">VLOOKUP(INDIRECT(CHAR(39)&amp;$A3812&amp;CHAR(39)&amp;"!r2c"&amp;$C3812,0),variables,2,0)</f>
        <v>9920</v>
      </c>
      <c r="H3812" s="50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3">
      <c r="A3813" s="48" t="s">
        <v>1264</v>
      </c>
      <c r="B3813" s="47">
        <f t="shared" si="7774"/>
        <v>12</v>
      </c>
      <c r="C3813" s="47">
        <f t="shared" si="7777"/>
        <v>22</v>
      </c>
      <c r="E3813" s="47">
        <f t="shared" ref="E3813" si="7814">plan_id</f>
        <v>25</v>
      </c>
      <c r="F3813" s="47">
        <f t="shared" ca="1" si="7740"/>
        <v>2010</v>
      </c>
      <c r="G3813" s="47">
        <f t="shared" ref="G3813" ca="1" si="7815">VLOOKUP(INDIRECT(CHAR(39)&amp;$A3813&amp;CHAR(39)&amp;"!r2c"&amp;$C3813,0),variables,2,0)</f>
        <v>9648</v>
      </c>
      <c r="H3813" s="50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3">
      <c r="A3814" s="48" t="s">
        <v>1264</v>
      </c>
      <c r="B3814" s="47">
        <f t="shared" si="7774"/>
        <v>12</v>
      </c>
      <c r="C3814" s="47">
        <f t="shared" si="7777"/>
        <v>23</v>
      </c>
      <c r="E3814" s="47">
        <f t="shared" ref="E3814" si="7816">plan_id</f>
        <v>25</v>
      </c>
      <c r="F3814" s="47">
        <f t="shared" ca="1" si="7740"/>
        <v>2010</v>
      </c>
      <c r="G3814" s="47">
        <f t="shared" ref="G3814" ca="1" si="7817">VLOOKUP(INDIRECT(CHAR(39)&amp;$A3814&amp;CHAR(39)&amp;"!r2c"&amp;$C3814,0),variables,2,0)</f>
        <v>9713</v>
      </c>
      <c r="H3814" s="50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3">
      <c r="A3815" s="48" t="s">
        <v>1264</v>
      </c>
      <c r="B3815" s="47">
        <f t="shared" si="7774"/>
        <v>12</v>
      </c>
      <c r="C3815" s="47">
        <f t="shared" si="7777"/>
        <v>24</v>
      </c>
      <c r="E3815" s="47">
        <f t="shared" ref="E3815" si="7818">plan_id</f>
        <v>25</v>
      </c>
      <c r="F3815" s="47">
        <f t="shared" ca="1" si="7740"/>
        <v>2010</v>
      </c>
      <c r="G3815" s="47">
        <f t="shared" ref="G3815" ca="1" si="7819">VLOOKUP(INDIRECT(CHAR(39)&amp;$A3815&amp;CHAR(39)&amp;"!r2c"&amp;$C3815,0),variables,2,0)</f>
        <v>9719</v>
      </c>
      <c r="H3815" s="50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3">
      <c r="A3816" s="48" t="s">
        <v>1264</v>
      </c>
      <c r="B3816" s="47">
        <f t="shared" si="7774"/>
        <v>12</v>
      </c>
      <c r="C3816" s="47">
        <f t="shared" si="7777"/>
        <v>25</v>
      </c>
      <c r="E3816" s="47">
        <f t="shared" ref="E3816" si="7820">plan_id</f>
        <v>25</v>
      </c>
      <c r="F3816" s="47">
        <f t="shared" ca="1" si="7740"/>
        <v>2010</v>
      </c>
      <c r="G3816" s="47">
        <f t="shared" ref="G3816" ca="1" si="7821">VLOOKUP(INDIRECT(CHAR(39)&amp;$A3816&amp;CHAR(39)&amp;"!r2c"&amp;$C3816,0),variables,2,0)</f>
        <v>9725</v>
      </c>
      <c r="H3816" s="50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3">
      <c r="A3817" s="48" t="s">
        <v>1264</v>
      </c>
      <c r="B3817" s="47">
        <f t="shared" si="7774"/>
        <v>12</v>
      </c>
      <c r="C3817" s="47">
        <f t="shared" si="7777"/>
        <v>26</v>
      </c>
      <c r="E3817" s="47">
        <f t="shared" ref="E3817" si="7822">plan_id</f>
        <v>25</v>
      </c>
      <c r="F3817" s="47">
        <f t="shared" ca="1" si="7740"/>
        <v>2010</v>
      </c>
      <c r="G3817" s="47">
        <f t="shared" ref="G3817" ca="1" si="7823">VLOOKUP(INDIRECT(CHAR(39)&amp;$A3817&amp;CHAR(39)&amp;"!r2c"&amp;$C3817,0),variables,2,0)</f>
        <v>9743</v>
      </c>
      <c r="H3817" s="50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3">
      <c r="A3818" s="48" t="s">
        <v>1264</v>
      </c>
      <c r="B3818" s="47">
        <f t="shared" si="7774"/>
        <v>12</v>
      </c>
      <c r="C3818" s="47">
        <f t="shared" si="7777"/>
        <v>27</v>
      </c>
      <c r="E3818" s="47">
        <f t="shared" ref="E3818" si="7824">plan_id</f>
        <v>25</v>
      </c>
      <c r="F3818" s="47">
        <f t="shared" ca="1" si="7740"/>
        <v>2010</v>
      </c>
      <c r="G3818" s="47">
        <f t="shared" ref="G3818" ca="1" si="7825">VLOOKUP(INDIRECT(CHAR(39)&amp;$A3818&amp;CHAR(39)&amp;"!r2c"&amp;$C3818,0),variables,2,0)</f>
        <v>9746</v>
      </c>
      <c r="H3818" s="50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3">
      <c r="A3819" s="48" t="s">
        <v>1264</v>
      </c>
      <c r="B3819" s="47">
        <f t="shared" si="7774"/>
        <v>12</v>
      </c>
      <c r="C3819" s="47">
        <f t="shared" si="7777"/>
        <v>28</v>
      </c>
      <c r="E3819" s="47">
        <f t="shared" ref="E3819" si="7826">plan_id</f>
        <v>25</v>
      </c>
      <c r="F3819" s="47">
        <f t="shared" ca="1" si="7740"/>
        <v>2010</v>
      </c>
      <c r="G3819" s="47">
        <f t="shared" ref="G3819" ca="1" si="7827">VLOOKUP(INDIRECT(CHAR(39)&amp;$A3819&amp;CHAR(39)&amp;"!r2c"&amp;$C3819,0),variables,2,0)</f>
        <v>9761</v>
      </c>
      <c r="H3819" s="50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3">
      <c r="A3820" s="48" t="s">
        <v>1264</v>
      </c>
      <c r="B3820" s="47">
        <f t="shared" si="7774"/>
        <v>12</v>
      </c>
      <c r="C3820" s="47">
        <f t="shared" si="7777"/>
        <v>29</v>
      </c>
      <c r="E3820" s="47">
        <f t="shared" ref="E3820" si="7828">plan_id</f>
        <v>25</v>
      </c>
      <c r="F3820" s="47">
        <f t="shared" ca="1" si="7740"/>
        <v>2010</v>
      </c>
      <c r="G3820" s="47">
        <f t="shared" ref="G3820" ca="1" si="7829">VLOOKUP(INDIRECT(CHAR(39)&amp;$A3820&amp;CHAR(39)&amp;"!r2c"&amp;$C3820,0),variables,2,0)</f>
        <v>9764</v>
      </c>
      <c r="H3820" s="50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3">
      <c r="A3821" s="48" t="s">
        <v>1264</v>
      </c>
      <c r="B3821" s="47">
        <f t="shared" si="7774"/>
        <v>12</v>
      </c>
      <c r="C3821" s="47">
        <f t="shared" si="7777"/>
        <v>30</v>
      </c>
      <c r="E3821" s="47">
        <f t="shared" ref="E3821" si="7830">plan_id</f>
        <v>25</v>
      </c>
      <c r="F3821" s="47">
        <f t="shared" ca="1" si="7740"/>
        <v>2010</v>
      </c>
      <c r="G3821" s="47">
        <f t="shared" ref="G3821" ca="1" si="7831">VLOOKUP(INDIRECT(CHAR(39)&amp;$A3821&amp;CHAR(39)&amp;"!r2c"&amp;$C3821,0),variables,2,0)</f>
        <v>9767</v>
      </c>
      <c r="H3821" s="50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3">
      <c r="A3822" s="48" t="s">
        <v>1264</v>
      </c>
      <c r="B3822" s="47">
        <f t="shared" si="7774"/>
        <v>12</v>
      </c>
      <c r="C3822" s="47">
        <f t="shared" si="7777"/>
        <v>31</v>
      </c>
      <c r="E3822" s="47">
        <f t="shared" ref="E3822" si="7832">plan_id</f>
        <v>25</v>
      </c>
      <c r="F3822" s="47">
        <f t="shared" ca="1" si="7740"/>
        <v>2010</v>
      </c>
      <c r="G3822" s="47">
        <f t="shared" ref="G3822" ca="1" si="7833">VLOOKUP(INDIRECT(CHAR(39)&amp;$A3822&amp;CHAR(39)&amp;"!r2c"&amp;$C3822,0),variables,2,0)</f>
        <v>9770</v>
      </c>
      <c r="H3822" s="50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3">
      <c r="A3823" s="48" t="s">
        <v>1264</v>
      </c>
      <c r="B3823" s="47">
        <f t="shared" si="7774"/>
        <v>12</v>
      </c>
      <c r="C3823" s="47">
        <f t="shared" si="7777"/>
        <v>32</v>
      </c>
      <c r="E3823" s="47">
        <f t="shared" ref="E3823" si="7834">plan_id</f>
        <v>25</v>
      </c>
      <c r="F3823" s="47">
        <f t="shared" ca="1" si="7740"/>
        <v>2010</v>
      </c>
      <c r="G3823" s="47">
        <f t="shared" ref="G3823" ca="1" si="7835">VLOOKUP(INDIRECT(CHAR(39)&amp;$A3823&amp;CHAR(39)&amp;"!r2c"&amp;$C3823,0),variables,2,0)</f>
        <v>9773</v>
      </c>
      <c r="H3823" s="50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3">
      <c r="A3824" s="48" t="s">
        <v>1264</v>
      </c>
      <c r="B3824" s="47">
        <f t="shared" si="7774"/>
        <v>12</v>
      </c>
      <c r="C3824" s="47">
        <f t="shared" si="7777"/>
        <v>33</v>
      </c>
      <c r="E3824" s="47">
        <f t="shared" ref="E3824" si="7836">plan_id</f>
        <v>25</v>
      </c>
      <c r="F3824" s="47">
        <f t="shared" ca="1" si="7740"/>
        <v>2010</v>
      </c>
      <c r="G3824" s="47">
        <f t="shared" ref="G3824" ca="1" si="7837">VLOOKUP(INDIRECT(CHAR(39)&amp;$A3824&amp;CHAR(39)&amp;"!r2c"&amp;$C3824,0),variables,2,0)</f>
        <v>9776</v>
      </c>
      <c r="H3824" s="50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3">
      <c r="A3825" s="48" t="s">
        <v>1264</v>
      </c>
      <c r="B3825" s="47">
        <f t="shared" si="7774"/>
        <v>12</v>
      </c>
      <c r="C3825" s="47">
        <f t="shared" si="7777"/>
        <v>34</v>
      </c>
      <c r="E3825" s="47">
        <f t="shared" ref="E3825" si="7838">plan_id</f>
        <v>25</v>
      </c>
      <c r="F3825" s="47">
        <f t="shared" ca="1" si="7740"/>
        <v>2010</v>
      </c>
      <c r="G3825" s="47">
        <f t="shared" ref="G3825" ca="1" si="7839">VLOOKUP(INDIRECT(CHAR(39)&amp;$A3825&amp;CHAR(39)&amp;"!r2c"&amp;$C3825,0),variables,2,0)</f>
        <v>9779</v>
      </c>
      <c r="H3825" s="50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3">
      <c r="A3826" s="48" t="s">
        <v>1264</v>
      </c>
      <c r="B3826" s="47">
        <f t="shared" si="7774"/>
        <v>12</v>
      </c>
      <c r="C3826" s="47">
        <f t="shared" si="7777"/>
        <v>35</v>
      </c>
      <c r="E3826" s="47">
        <f t="shared" ref="E3826" si="7840">plan_id</f>
        <v>25</v>
      </c>
      <c r="F3826" s="47">
        <f t="shared" ca="1" si="7740"/>
        <v>2010</v>
      </c>
      <c r="G3826" s="47">
        <f t="shared" ref="G3826" ca="1" si="7841">VLOOKUP(INDIRECT(CHAR(39)&amp;$A3826&amp;CHAR(39)&amp;"!r2c"&amp;$C3826,0),variables,2,0)</f>
        <v>9785</v>
      </c>
      <c r="H3826" s="50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3">
      <c r="A3827" s="48" t="s">
        <v>1264</v>
      </c>
      <c r="B3827" s="47">
        <f t="shared" si="7774"/>
        <v>12</v>
      </c>
      <c r="C3827" s="47">
        <f t="shared" si="7777"/>
        <v>36</v>
      </c>
      <c r="E3827" s="47">
        <f t="shared" ref="E3827" si="7842">plan_id</f>
        <v>25</v>
      </c>
      <c r="F3827" s="47">
        <f t="shared" ca="1" si="7740"/>
        <v>2010</v>
      </c>
      <c r="G3827" s="47">
        <f t="shared" ref="G3827" ca="1" si="7843">VLOOKUP(INDIRECT(CHAR(39)&amp;$A3827&amp;CHAR(39)&amp;"!r2c"&amp;$C3827,0),variables,2,0)</f>
        <v>9794</v>
      </c>
      <c r="H3827" s="50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3">
      <c r="A3828" s="48" t="s">
        <v>1264</v>
      </c>
      <c r="B3828" s="47">
        <f t="shared" si="7774"/>
        <v>12</v>
      </c>
      <c r="C3828" s="47">
        <f t="shared" si="7777"/>
        <v>37</v>
      </c>
      <c r="E3828" s="47">
        <f t="shared" ref="E3828" si="7844">plan_id</f>
        <v>25</v>
      </c>
      <c r="F3828" s="47">
        <f t="shared" ca="1" si="7740"/>
        <v>2010</v>
      </c>
      <c r="G3828" s="47">
        <f t="shared" ref="G3828" ca="1" si="7845">VLOOKUP(INDIRECT(CHAR(39)&amp;$A3828&amp;CHAR(39)&amp;"!r2c"&amp;$C3828,0),variables,2,0)</f>
        <v>9797</v>
      </c>
      <c r="H3828" s="50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3">
      <c r="A3829" s="48" t="s">
        <v>1264</v>
      </c>
      <c r="B3829" s="47">
        <f t="shared" si="7774"/>
        <v>12</v>
      </c>
      <c r="C3829" s="47">
        <f t="shared" si="7777"/>
        <v>38</v>
      </c>
      <c r="E3829" s="47">
        <f t="shared" ref="E3829" si="7846">plan_id</f>
        <v>25</v>
      </c>
      <c r="F3829" s="47">
        <f t="shared" ca="1" si="7740"/>
        <v>2010</v>
      </c>
      <c r="G3829" s="47">
        <f t="shared" ref="G3829" ca="1" si="7847">VLOOKUP(INDIRECT(CHAR(39)&amp;$A3829&amp;CHAR(39)&amp;"!r2c"&amp;$C3829,0),variables,2,0)</f>
        <v>9806</v>
      </c>
      <c r="H3829" s="50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3">
      <c r="A3830" s="48" t="s">
        <v>1264</v>
      </c>
      <c r="B3830" s="47">
        <f t="shared" si="7774"/>
        <v>12</v>
      </c>
      <c r="C3830" s="47">
        <f t="shared" si="7777"/>
        <v>39</v>
      </c>
      <c r="E3830" s="47">
        <f t="shared" ref="E3830" si="7848">plan_id</f>
        <v>25</v>
      </c>
      <c r="F3830" s="47">
        <f t="shared" ca="1" si="7740"/>
        <v>2010</v>
      </c>
      <c r="G3830" s="47">
        <f t="shared" ref="G3830" ca="1" si="7849">VLOOKUP(INDIRECT(CHAR(39)&amp;$A3830&amp;CHAR(39)&amp;"!r2c"&amp;$C3830,0),variables,2,0)</f>
        <v>9809</v>
      </c>
      <c r="H3830" s="50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3">
      <c r="A3831" s="48" t="s">
        <v>1264</v>
      </c>
      <c r="B3831" s="47">
        <f t="shared" si="7774"/>
        <v>12</v>
      </c>
      <c r="C3831" s="47">
        <f t="shared" si="7777"/>
        <v>40</v>
      </c>
      <c r="E3831" s="47">
        <f t="shared" ref="E3831" si="7850">plan_id</f>
        <v>25</v>
      </c>
      <c r="F3831" s="47">
        <f t="shared" ca="1" si="7740"/>
        <v>2010</v>
      </c>
      <c r="G3831" s="47">
        <f t="shared" ref="G3831" ca="1" si="7851">VLOOKUP(INDIRECT(CHAR(39)&amp;$A3831&amp;CHAR(39)&amp;"!r2c"&amp;$C3831,0),variables,2,0)</f>
        <v>9818</v>
      </c>
      <c r="H3831" s="50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3">
      <c r="A3832" s="48" t="s">
        <v>1264</v>
      </c>
      <c r="B3832" s="47">
        <f t="shared" si="7774"/>
        <v>12</v>
      </c>
      <c r="C3832" s="47">
        <f t="shared" si="7777"/>
        <v>41</v>
      </c>
      <c r="E3832" s="47">
        <f t="shared" ref="E3832" si="7852">plan_id</f>
        <v>25</v>
      </c>
      <c r="F3832" s="47">
        <f t="shared" ca="1" si="7740"/>
        <v>2010</v>
      </c>
      <c r="G3832" s="47">
        <f t="shared" ref="G3832" ca="1" si="7853">VLOOKUP(INDIRECT(CHAR(39)&amp;$A3832&amp;CHAR(39)&amp;"!r2c"&amp;$C3832,0),variables,2,0)</f>
        <v>9839</v>
      </c>
      <c r="H3832" s="50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3">
      <c r="A3833" s="48" t="s">
        <v>1264</v>
      </c>
      <c r="B3833" s="47">
        <f t="shared" si="7774"/>
        <v>12</v>
      </c>
      <c r="C3833" s="47">
        <f t="shared" si="7777"/>
        <v>42</v>
      </c>
      <c r="E3833" s="47">
        <f t="shared" ref="E3833" si="7854">plan_id</f>
        <v>25</v>
      </c>
      <c r="F3833" s="47">
        <f t="shared" ca="1" si="7740"/>
        <v>2010</v>
      </c>
      <c r="G3833" s="47">
        <f t="shared" ref="G3833" ca="1" si="7855">VLOOKUP(INDIRECT(CHAR(39)&amp;$A3833&amp;CHAR(39)&amp;"!r2c"&amp;$C3833,0),variables,2,0)</f>
        <v>9860</v>
      </c>
      <c r="H3833" s="50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3">
      <c r="A3834" s="48" t="s">
        <v>1264</v>
      </c>
      <c r="B3834" s="47">
        <f t="shared" si="7774"/>
        <v>12</v>
      </c>
      <c r="C3834" s="47">
        <f t="shared" si="7777"/>
        <v>43</v>
      </c>
      <c r="E3834" s="47">
        <f t="shared" ref="E3834" si="7856">plan_id</f>
        <v>25</v>
      </c>
      <c r="F3834" s="47">
        <f t="shared" ca="1" si="7740"/>
        <v>2010</v>
      </c>
      <c r="G3834" s="47">
        <f t="shared" ref="G3834" ca="1" si="7857">VLOOKUP(INDIRECT(CHAR(39)&amp;$A3834&amp;CHAR(39)&amp;"!r2c"&amp;$C3834,0),variables,2,0)</f>
        <v>9863</v>
      </c>
      <c r="H3834" s="50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3">
      <c r="A3835" s="48" t="s">
        <v>1264</v>
      </c>
      <c r="B3835" s="47">
        <f t="shared" si="7774"/>
        <v>12</v>
      </c>
      <c r="C3835" s="47">
        <f t="shared" si="7777"/>
        <v>44</v>
      </c>
      <c r="E3835" s="47">
        <f t="shared" ref="E3835" si="7858">plan_id</f>
        <v>25</v>
      </c>
      <c r="F3835" s="47">
        <f t="shared" ca="1" si="7740"/>
        <v>2010</v>
      </c>
      <c r="G3835" s="47">
        <f t="shared" ref="G3835" ca="1" si="7859">VLOOKUP(INDIRECT(CHAR(39)&amp;$A3835&amp;CHAR(39)&amp;"!r2c"&amp;$C3835,0),variables,2,0)</f>
        <v>9878</v>
      </c>
      <c r="H3835" s="50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3">
      <c r="A3836" s="48" t="s">
        <v>1264</v>
      </c>
      <c r="B3836" s="47">
        <f t="shared" si="7774"/>
        <v>12</v>
      </c>
      <c r="C3836" s="47">
        <f t="shared" si="7777"/>
        <v>45</v>
      </c>
      <c r="E3836" s="47">
        <f t="shared" ref="E3836" si="7860">plan_id</f>
        <v>25</v>
      </c>
      <c r="F3836" s="47">
        <f t="shared" ca="1" si="7740"/>
        <v>2010</v>
      </c>
      <c r="G3836" s="47">
        <f t="shared" ref="G3836" ca="1" si="7861">VLOOKUP(INDIRECT(CHAR(39)&amp;$A3836&amp;CHAR(39)&amp;"!r2c"&amp;$C3836,0),variables,2,0)</f>
        <v>9923</v>
      </c>
      <c r="H3836" s="50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3">
      <c r="A3837" s="48" t="s">
        <v>1264</v>
      </c>
      <c r="B3837" s="47">
        <f t="shared" si="7774"/>
        <v>12</v>
      </c>
      <c r="C3837" s="47">
        <f t="shared" si="7777"/>
        <v>46</v>
      </c>
      <c r="E3837" s="47">
        <f t="shared" ref="E3837" si="7862">plan_id</f>
        <v>25</v>
      </c>
      <c r="F3837" s="47">
        <f t="shared" ca="1" si="7740"/>
        <v>2010</v>
      </c>
      <c r="G3837" s="47">
        <f t="shared" ref="G3837" ca="1" si="7863">VLOOKUP(INDIRECT(CHAR(39)&amp;$A3837&amp;CHAR(39)&amp;"!r2c"&amp;$C3837,0),variables,2,0)</f>
        <v>9932</v>
      </c>
      <c r="H3837" s="50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3">
      <c r="A3838" s="48" t="s">
        <v>1264</v>
      </c>
      <c r="B3838" s="47">
        <f t="shared" si="7774"/>
        <v>12</v>
      </c>
      <c r="C3838" s="47">
        <f t="shared" si="7777"/>
        <v>47</v>
      </c>
      <c r="E3838" s="47">
        <f t="shared" ref="E3838" si="7864">plan_id</f>
        <v>25</v>
      </c>
      <c r="F3838" s="47">
        <f t="shared" ca="1" si="7740"/>
        <v>2010</v>
      </c>
      <c r="G3838" s="47">
        <f t="shared" ref="G3838" ca="1" si="7865">VLOOKUP(INDIRECT(CHAR(39)&amp;$A3838&amp;CHAR(39)&amp;"!r2c"&amp;$C3838,0),variables,2,0)</f>
        <v>9935</v>
      </c>
      <c r="H3838" s="50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3">
      <c r="A3839" s="48" t="s">
        <v>1264</v>
      </c>
      <c r="B3839" s="47">
        <f t="shared" si="7774"/>
        <v>12</v>
      </c>
      <c r="C3839" s="47">
        <f t="shared" si="7777"/>
        <v>48</v>
      </c>
      <c r="E3839" s="47">
        <f t="shared" ref="E3839" si="7866">plan_id</f>
        <v>25</v>
      </c>
      <c r="F3839" s="47">
        <f t="shared" ca="1" si="7740"/>
        <v>2010</v>
      </c>
      <c r="G3839" s="47">
        <f t="shared" ref="G3839" ca="1" si="7867">VLOOKUP(INDIRECT(CHAR(39)&amp;$A3839&amp;CHAR(39)&amp;"!r2c"&amp;$C3839,0),variables,2,0)</f>
        <v>9651</v>
      </c>
      <c r="H3839" s="50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3">
      <c r="A3840" s="48" t="s">
        <v>1264</v>
      </c>
      <c r="B3840" s="47">
        <f t="shared" si="7774"/>
        <v>12</v>
      </c>
      <c r="C3840" s="47">
        <f t="shared" si="7777"/>
        <v>49</v>
      </c>
      <c r="E3840" s="47">
        <f t="shared" ref="E3840" si="7868">plan_id</f>
        <v>25</v>
      </c>
      <c r="F3840" s="47">
        <f t="shared" ca="1" si="7740"/>
        <v>2010</v>
      </c>
      <c r="G3840" s="47">
        <f t="shared" ref="G3840" ca="1" si="7869">VLOOKUP(INDIRECT(CHAR(39)&amp;$A3840&amp;CHAR(39)&amp;"!r2c"&amp;$C3840,0),variables,2,0)</f>
        <v>9722</v>
      </c>
      <c r="H3840" s="50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3">
      <c r="A3841" s="48" t="s">
        <v>1264</v>
      </c>
      <c r="B3841" s="47">
        <f t="shared" si="7774"/>
        <v>12</v>
      </c>
      <c r="C3841" s="47">
        <f t="shared" si="7777"/>
        <v>50</v>
      </c>
      <c r="E3841" s="47">
        <f t="shared" ref="E3841" si="7870">plan_id</f>
        <v>25</v>
      </c>
      <c r="F3841" s="47">
        <f t="shared" ref="F3841:F3904" ca="1" si="7871">INDIRECT(CHAR(39)&amp;$A3841&amp;CHAR(39)&amp;"!r"&amp;$B3841&amp;"c2",0)</f>
        <v>2010</v>
      </c>
      <c r="G3841" s="47">
        <f t="shared" ref="G3841" ca="1" si="7872">VLOOKUP(INDIRECT(CHAR(39)&amp;$A3841&amp;CHAR(39)&amp;"!r2c"&amp;$C3841,0),variables,2,0)</f>
        <v>9848</v>
      </c>
      <c r="H3841" s="50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3">
      <c r="A3842" s="48" t="s">
        <v>1264</v>
      </c>
      <c r="B3842" s="47">
        <f t="shared" si="7774"/>
        <v>12</v>
      </c>
      <c r="C3842" s="47">
        <f t="shared" si="7777"/>
        <v>51</v>
      </c>
      <c r="E3842" s="47">
        <f t="shared" ref="E3842" si="7873">plan_id</f>
        <v>25</v>
      </c>
      <c r="F3842" s="47">
        <f t="shared" ca="1" si="7871"/>
        <v>2010</v>
      </c>
      <c r="G3842" s="47">
        <f t="shared" ref="G3842" ca="1" si="7874">VLOOKUP(INDIRECT(CHAR(39)&amp;$A3842&amp;CHAR(39)&amp;"!r2c"&amp;$C3842,0),variables,2,0)</f>
        <v>9866</v>
      </c>
      <c r="H3842" s="50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3">
      <c r="A3843" s="48" t="s">
        <v>1264</v>
      </c>
      <c r="B3843" s="47">
        <f t="shared" si="7774"/>
        <v>12</v>
      </c>
      <c r="C3843" s="47">
        <f t="shared" si="7777"/>
        <v>52</v>
      </c>
      <c r="E3843" s="47">
        <f t="shared" ref="E3843" si="7875">plan_id</f>
        <v>25</v>
      </c>
      <c r="F3843" s="47">
        <f t="shared" ca="1" si="7871"/>
        <v>2010</v>
      </c>
      <c r="G3843" s="47">
        <f t="shared" ref="G3843" ca="1" si="7876">VLOOKUP(INDIRECT(CHAR(39)&amp;$A3843&amp;CHAR(39)&amp;"!r2c"&amp;$C3843,0),variables,2,0)</f>
        <v>9899</v>
      </c>
      <c r="H3843" s="50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3">
      <c r="A3844" s="48" t="s">
        <v>1264</v>
      </c>
      <c r="B3844" s="47">
        <f t="shared" si="7774"/>
        <v>12</v>
      </c>
      <c r="C3844" s="47">
        <f t="shared" si="7777"/>
        <v>53</v>
      </c>
      <c r="E3844" s="47">
        <f t="shared" ref="E3844" si="7877">plan_id</f>
        <v>25</v>
      </c>
      <c r="F3844" s="47">
        <f t="shared" ca="1" si="7871"/>
        <v>2010</v>
      </c>
      <c r="G3844" s="47">
        <f t="shared" ref="G3844" ca="1" si="7878">VLOOKUP(INDIRECT(CHAR(39)&amp;$A3844&amp;CHAR(39)&amp;"!r2c"&amp;$C3844,0),variables,2,0)</f>
        <v>9905</v>
      </c>
      <c r="H3844" s="50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3">
      <c r="A3845" s="48" t="s">
        <v>1264</v>
      </c>
      <c r="B3845" s="47">
        <f t="shared" si="7774"/>
        <v>12</v>
      </c>
      <c r="C3845" s="47">
        <f t="shared" si="7777"/>
        <v>54</v>
      </c>
      <c r="E3845" s="47">
        <f t="shared" ref="E3845" si="7879">plan_id</f>
        <v>25</v>
      </c>
      <c r="F3845" s="47">
        <f t="shared" ca="1" si="7871"/>
        <v>2010</v>
      </c>
      <c r="G3845" s="47">
        <f t="shared" ref="G3845" ca="1" si="7880">VLOOKUP(INDIRECT(CHAR(39)&amp;$A3845&amp;CHAR(39)&amp;"!r2c"&amp;$C3845,0),variables,2,0)</f>
        <v>9929</v>
      </c>
      <c r="H3845" s="50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3">
      <c r="A3846" s="48" t="s">
        <v>1264</v>
      </c>
      <c r="B3846" s="47">
        <f t="shared" si="7774"/>
        <v>12</v>
      </c>
      <c r="C3846" s="47">
        <f t="shared" si="7777"/>
        <v>55</v>
      </c>
      <c r="E3846" s="47">
        <f t="shared" ref="E3846" si="7881">plan_id</f>
        <v>25</v>
      </c>
      <c r="F3846" s="47">
        <f t="shared" ca="1" si="7871"/>
        <v>2010</v>
      </c>
      <c r="G3846" s="47">
        <f t="shared" ref="G3846" ca="1" si="7882">VLOOKUP(INDIRECT(CHAR(39)&amp;$A3846&amp;CHAR(39)&amp;"!r2c"&amp;$C3846,0),variables,2,0)</f>
        <v>9654</v>
      </c>
      <c r="H3846" s="50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3">
      <c r="A3847" s="48" t="s">
        <v>1264</v>
      </c>
      <c r="B3847" s="47">
        <f t="shared" si="7774"/>
        <v>12</v>
      </c>
      <c r="C3847" s="47">
        <f t="shared" si="7777"/>
        <v>56</v>
      </c>
      <c r="E3847" s="47">
        <f t="shared" ref="E3847" si="7883">plan_id</f>
        <v>25</v>
      </c>
      <c r="F3847" s="47">
        <f t="shared" ca="1" si="7871"/>
        <v>2010</v>
      </c>
      <c r="G3847" s="47">
        <f t="shared" ref="G3847" ca="1" si="7884">VLOOKUP(INDIRECT(CHAR(39)&amp;$A3847&amp;CHAR(39)&amp;"!r2c"&amp;$C3847,0),variables,2,0)</f>
        <v>9707</v>
      </c>
      <c r="H3847" s="50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3">
      <c r="A3848" s="48" t="s">
        <v>1264</v>
      </c>
      <c r="B3848" s="47">
        <f t="shared" si="7774"/>
        <v>12</v>
      </c>
      <c r="C3848" s="47">
        <f t="shared" si="7777"/>
        <v>57</v>
      </c>
      <c r="E3848" s="47">
        <f t="shared" ref="E3848" si="7885">plan_id</f>
        <v>25</v>
      </c>
      <c r="F3848" s="47">
        <f t="shared" ca="1" si="7871"/>
        <v>2010</v>
      </c>
      <c r="G3848" s="47">
        <f t="shared" ref="G3848" ca="1" si="7886">VLOOKUP(INDIRECT(CHAR(39)&amp;$A3848&amp;CHAR(39)&amp;"!r2c"&amp;$C3848,0),variables,2,0)</f>
        <v>9669</v>
      </c>
      <c r="H3848" s="50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3">
      <c r="A3849" s="48" t="s">
        <v>1264</v>
      </c>
      <c r="B3849" s="47">
        <f t="shared" si="7774"/>
        <v>12</v>
      </c>
      <c r="C3849" s="47">
        <f t="shared" si="7777"/>
        <v>58</v>
      </c>
      <c r="E3849" s="47">
        <f t="shared" ref="E3849" si="7887">plan_id</f>
        <v>25</v>
      </c>
      <c r="F3849" s="47">
        <f t="shared" ca="1" si="7871"/>
        <v>2010</v>
      </c>
      <c r="G3849" s="47">
        <f t="shared" ref="G3849" ca="1" si="7888">VLOOKUP(INDIRECT(CHAR(39)&amp;$A3849&amp;CHAR(39)&amp;"!r2c"&amp;$C3849,0),variables,2,0)</f>
        <v>9851</v>
      </c>
      <c r="H3849" s="50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3">
      <c r="A3850" s="48" t="s">
        <v>1264</v>
      </c>
      <c r="B3850" s="47">
        <f t="shared" si="7774"/>
        <v>12</v>
      </c>
      <c r="C3850" s="47">
        <f t="shared" si="7777"/>
        <v>59</v>
      </c>
      <c r="E3850" s="47">
        <f t="shared" ref="E3850" si="7889">plan_id</f>
        <v>25</v>
      </c>
      <c r="F3850" s="47">
        <f t="shared" ca="1" si="7871"/>
        <v>2010</v>
      </c>
      <c r="G3850" s="47">
        <f t="shared" ref="G3850" ca="1" si="7890">VLOOKUP(INDIRECT(CHAR(39)&amp;$A3850&amp;CHAR(39)&amp;"!r2c"&amp;$C3850,0),variables,2,0)</f>
        <v>9890</v>
      </c>
      <c r="H3850" s="50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3">
      <c r="A3851" s="48" t="s">
        <v>1264</v>
      </c>
      <c r="B3851" s="47">
        <f t="shared" si="7774"/>
        <v>12</v>
      </c>
      <c r="C3851" s="47">
        <f t="shared" si="7777"/>
        <v>60</v>
      </c>
      <c r="E3851" s="47">
        <f t="shared" ref="E3851" si="7891">plan_id</f>
        <v>25</v>
      </c>
      <c r="F3851" s="47">
        <f t="shared" ca="1" si="7871"/>
        <v>2010</v>
      </c>
      <c r="G3851" s="47">
        <f t="shared" ref="G3851" ca="1" si="7892">VLOOKUP(INDIRECT(CHAR(39)&amp;$A3851&amp;CHAR(39)&amp;"!r2c"&amp;$C3851,0),variables,2,0)</f>
        <v>9893</v>
      </c>
      <c r="H3851" s="50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3">
      <c r="A3852" s="48" t="s">
        <v>1264</v>
      </c>
      <c r="B3852" s="47">
        <f t="shared" si="7774"/>
        <v>12</v>
      </c>
      <c r="C3852" s="47">
        <f t="shared" si="7777"/>
        <v>61</v>
      </c>
      <c r="E3852" s="47">
        <f t="shared" ref="E3852" si="7893">plan_id</f>
        <v>25</v>
      </c>
      <c r="F3852" s="47">
        <f t="shared" ca="1" si="7871"/>
        <v>2010</v>
      </c>
      <c r="G3852" s="47">
        <f t="shared" ref="G3852" ca="1" si="7894">VLOOKUP(INDIRECT(CHAR(39)&amp;$A3852&amp;CHAR(39)&amp;"!r2c"&amp;$C3852,0),variables,2,0)</f>
        <v>9896</v>
      </c>
      <c r="H3852" s="50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3">
      <c r="A3853" s="48" t="s">
        <v>1264</v>
      </c>
      <c r="B3853" s="47">
        <f t="shared" si="7774"/>
        <v>12</v>
      </c>
      <c r="C3853" s="47">
        <f t="shared" si="7777"/>
        <v>62</v>
      </c>
      <c r="E3853" s="47">
        <f t="shared" ref="E3853" si="7895">plan_id</f>
        <v>25</v>
      </c>
      <c r="F3853" s="47">
        <f t="shared" ca="1" si="7871"/>
        <v>2010</v>
      </c>
      <c r="G3853" s="47">
        <f t="shared" ref="G3853" ca="1" si="7896">VLOOKUP(INDIRECT(CHAR(39)&amp;$A3853&amp;CHAR(39)&amp;"!r2c"&amp;$C3853,0),variables,2,0)</f>
        <v>9660</v>
      </c>
      <c r="H3853" s="50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3">
      <c r="A3854" s="48" t="s">
        <v>1264</v>
      </c>
      <c r="B3854" s="47">
        <f t="shared" si="7774"/>
        <v>12</v>
      </c>
      <c r="C3854" s="47">
        <f t="shared" si="7777"/>
        <v>63</v>
      </c>
      <c r="E3854" s="47">
        <f t="shared" ref="E3854" si="7897">plan_id</f>
        <v>25</v>
      </c>
      <c r="F3854" s="47">
        <f t="shared" ca="1" si="7871"/>
        <v>2010</v>
      </c>
      <c r="G3854" s="47">
        <f t="shared" ref="G3854" ca="1" si="7898">VLOOKUP(INDIRECT(CHAR(39)&amp;$A3854&amp;CHAR(39)&amp;"!r2c"&amp;$C3854,0),variables,2,0)</f>
        <v>9701</v>
      </c>
      <c r="H3854" s="50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3">
      <c r="A3855" s="48" t="s">
        <v>1264</v>
      </c>
      <c r="B3855" s="47">
        <f t="shared" si="7774"/>
        <v>12</v>
      </c>
      <c r="C3855" s="47">
        <f t="shared" si="7777"/>
        <v>64</v>
      </c>
      <c r="E3855" s="47">
        <f t="shared" ref="E3855" si="7899">plan_id</f>
        <v>25</v>
      </c>
      <c r="F3855" s="47">
        <f t="shared" ca="1" si="7871"/>
        <v>2010</v>
      </c>
      <c r="G3855" s="47">
        <f t="shared" ref="G3855" ca="1" si="7900">VLOOKUP(INDIRECT(CHAR(39)&amp;$A3855&amp;CHAR(39)&amp;"!r2c"&amp;$C3855,0),variables,2,0)</f>
        <v>9728</v>
      </c>
      <c r="H3855" s="50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3">
      <c r="A3856" s="48" t="s">
        <v>1264</v>
      </c>
      <c r="B3856" s="47">
        <f t="shared" si="7774"/>
        <v>12</v>
      </c>
      <c r="C3856" s="47">
        <f t="shared" si="7777"/>
        <v>65</v>
      </c>
      <c r="E3856" s="47">
        <f t="shared" ref="E3856" si="7901">plan_id</f>
        <v>25</v>
      </c>
      <c r="F3856" s="47">
        <f t="shared" ca="1" si="7871"/>
        <v>2010</v>
      </c>
      <c r="G3856" s="47">
        <f t="shared" ref="G3856" ca="1" si="7902">VLOOKUP(INDIRECT(CHAR(39)&amp;$A3856&amp;CHAR(39)&amp;"!r2c"&amp;$C3856,0),variables,2,0)</f>
        <v>9731</v>
      </c>
      <c r="H3856" s="50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3">
      <c r="A3857" s="48" t="s">
        <v>1264</v>
      </c>
      <c r="B3857" s="47">
        <f t="shared" si="7774"/>
        <v>12</v>
      </c>
      <c r="C3857" s="47">
        <f t="shared" si="7777"/>
        <v>66</v>
      </c>
      <c r="E3857" s="47">
        <f t="shared" ref="E3857" si="7903">plan_id</f>
        <v>25</v>
      </c>
      <c r="F3857" s="47">
        <f t="shared" ca="1" si="7871"/>
        <v>2010</v>
      </c>
      <c r="G3857" s="47">
        <f t="shared" ref="G3857" ca="1" si="7904">VLOOKUP(INDIRECT(CHAR(39)&amp;$A3857&amp;CHAR(39)&amp;"!r2c"&amp;$C3857,0),variables,2,0)</f>
        <v>9737</v>
      </c>
      <c r="H3857" s="50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3">
      <c r="A3858" s="48" t="s">
        <v>1264</v>
      </c>
      <c r="B3858" s="47">
        <f t="shared" ref="B3858:B3921" si="7905">B3770+1</f>
        <v>12</v>
      </c>
      <c r="C3858" s="47">
        <f t="shared" si="7777"/>
        <v>67</v>
      </c>
      <c r="E3858" s="47">
        <f t="shared" ref="E3858" si="7906">plan_id</f>
        <v>25</v>
      </c>
      <c r="F3858" s="47">
        <f t="shared" ca="1" si="7871"/>
        <v>2010</v>
      </c>
      <c r="G3858" s="47">
        <f t="shared" ref="G3858" ca="1" si="7907">VLOOKUP(INDIRECT(CHAR(39)&amp;$A3858&amp;CHAR(39)&amp;"!r2c"&amp;$C3858,0),variables,2,0)</f>
        <v>9740</v>
      </c>
      <c r="H3858" s="50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3">
      <c r="A3859" s="48" t="s">
        <v>1264</v>
      </c>
      <c r="B3859" s="47">
        <f t="shared" si="7905"/>
        <v>12</v>
      </c>
      <c r="C3859" s="47">
        <f t="shared" ref="C3859:C3922" si="7908">C3771</f>
        <v>68</v>
      </c>
      <c r="E3859" s="47">
        <f t="shared" ref="E3859" si="7909">plan_id</f>
        <v>25</v>
      </c>
      <c r="F3859" s="47">
        <f t="shared" ca="1" si="7871"/>
        <v>2010</v>
      </c>
      <c r="G3859" s="47">
        <f t="shared" ref="G3859" ca="1" si="7910">VLOOKUP(INDIRECT(CHAR(39)&amp;$A3859&amp;CHAR(39)&amp;"!r2c"&amp;$C3859,0),variables,2,0)</f>
        <v>9752</v>
      </c>
      <c r="H3859" s="50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3">
      <c r="A3860" s="48" t="s">
        <v>1264</v>
      </c>
      <c r="B3860" s="47">
        <f t="shared" si="7905"/>
        <v>12</v>
      </c>
      <c r="C3860" s="47">
        <f t="shared" si="7908"/>
        <v>69</v>
      </c>
      <c r="E3860" s="47">
        <f t="shared" ref="E3860" si="7911">plan_id</f>
        <v>25</v>
      </c>
      <c r="F3860" s="47">
        <f t="shared" ca="1" si="7871"/>
        <v>2010</v>
      </c>
      <c r="G3860" s="47">
        <f t="shared" ref="G3860" ca="1" si="7912">VLOOKUP(INDIRECT(CHAR(39)&amp;$A3860&amp;CHAR(39)&amp;"!r2c"&amp;$C3860,0),variables,2,0)</f>
        <v>9791</v>
      </c>
      <c r="H3860" s="50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3">
      <c r="A3861" s="48" t="s">
        <v>1264</v>
      </c>
      <c r="B3861" s="47">
        <f t="shared" si="7905"/>
        <v>12</v>
      </c>
      <c r="C3861" s="47">
        <f t="shared" si="7908"/>
        <v>70</v>
      </c>
      <c r="E3861" s="47">
        <f t="shared" ref="E3861" si="7913">plan_id</f>
        <v>25</v>
      </c>
      <c r="F3861" s="47">
        <f t="shared" ca="1" si="7871"/>
        <v>2010</v>
      </c>
      <c r="G3861" s="47">
        <f t="shared" ref="G3861" ca="1" si="7914">VLOOKUP(INDIRECT(CHAR(39)&amp;$A3861&amp;CHAR(39)&amp;"!r2c"&amp;$C3861,0),variables,2,0)</f>
        <v>9800</v>
      </c>
      <c r="H3861" s="50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3">
      <c r="A3862" s="48" t="s">
        <v>1264</v>
      </c>
      <c r="B3862" s="47">
        <f t="shared" si="7905"/>
        <v>12</v>
      </c>
      <c r="C3862" s="47">
        <f t="shared" si="7908"/>
        <v>71</v>
      </c>
      <c r="E3862" s="47">
        <f t="shared" ref="E3862" si="7915">plan_id</f>
        <v>25</v>
      </c>
      <c r="F3862" s="47">
        <f t="shared" ca="1" si="7871"/>
        <v>2010</v>
      </c>
      <c r="G3862" s="47">
        <f t="shared" ref="G3862" ca="1" si="7916">VLOOKUP(INDIRECT(CHAR(39)&amp;$A3862&amp;CHAR(39)&amp;"!r2c"&amp;$C3862,0),variables,2,0)</f>
        <v>9842</v>
      </c>
      <c r="H3862" s="50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3">
      <c r="A3863" s="48" t="s">
        <v>1264</v>
      </c>
      <c r="B3863" s="47">
        <f t="shared" si="7905"/>
        <v>12</v>
      </c>
      <c r="C3863" s="47">
        <f t="shared" si="7908"/>
        <v>72</v>
      </c>
      <c r="E3863" s="47">
        <f t="shared" ref="E3863" si="7917">plan_id</f>
        <v>25</v>
      </c>
      <c r="F3863" s="47">
        <f t="shared" ca="1" si="7871"/>
        <v>2010</v>
      </c>
      <c r="G3863" s="47">
        <f t="shared" ref="G3863" ca="1" si="7918">VLOOKUP(INDIRECT(CHAR(39)&amp;$A3863&amp;CHAR(39)&amp;"!r2c"&amp;$C3863,0),variables,2,0)</f>
        <v>9854</v>
      </c>
      <c r="H3863" s="50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3">
      <c r="A3864" s="48" t="s">
        <v>1264</v>
      </c>
      <c r="B3864" s="47">
        <f t="shared" si="7905"/>
        <v>12</v>
      </c>
      <c r="C3864" s="47">
        <f t="shared" si="7908"/>
        <v>73</v>
      </c>
      <c r="E3864" s="47">
        <f t="shared" ref="E3864" si="7919">plan_id</f>
        <v>25</v>
      </c>
      <c r="F3864" s="47">
        <f t="shared" ca="1" si="7871"/>
        <v>2010</v>
      </c>
      <c r="G3864" s="47">
        <f t="shared" ref="G3864" ca="1" si="7920">VLOOKUP(INDIRECT(CHAR(39)&amp;$A3864&amp;CHAR(39)&amp;"!r2c"&amp;$C3864,0),variables,2,0)</f>
        <v>9869</v>
      </c>
      <c r="H3864" s="50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3">
      <c r="A3865" s="48" t="s">
        <v>1264</v>
      </c>
      <c r="B3865" s="47">
        <f t="shared" si="7905"/>
        <v>12</v>
      </c>
      <c r="C3865" s="47">
        <f t="shared" si="7908"/>
        <v>74</v>
      </c>
      <c r="E3865" s="47">
        <f t="shared" ref="E3865" si="7921">plan_id</f>
        <v>25</v>
      </c>
      <c r="F3865" s="47">
        <f t="shared" ca="1" si="7871"/>
        <v>2010</v>
      </c>
      <c r="G3865" s="47">
        <f t="shared" ref="G3865" ca="1" si="7922">VLOOKUP(INDIRECT(CHAR(39)&amp;$A3865&amp;CHAR(39)&amp;"!r2c"&amp;$C3865,0),variables,2,0)</f>
        <v>9873</v>
      </c>
      <c r="H3865" s="50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3">
      <c r="A3866" s="48" t="s">
        <v>1264</v>
      </c>
      <c r="B3866" s="47">
        <f t="shared" si="7905"/>
        <v>12</v>
      </c>
      <c r="C3866" s="47">
        <f t="shared" si="7908"/>
        <v>75</v>
      </c>
      <c r="E3866" s="47">
        <f t="shared" ref="E3866" si="7923">plan_id</f>
        <v>25</v>
      </c>
      <c r="F3866" s="47">
        <f t="shared" ca="1" si="7871"/>
        <v>2010</v>
      </c>
      <c r="G3866" s="47">
        <f t="shared" ref="G3866" ca="1" si="7924">VLOOKUP(INDIRECT(CHAR(39)&amp;$A3866&amp;CHAR(39)&amp;"!r2c"&amp;$C3866,0),variables,2,0)</f>
        <v>9881</v>
      </c>
      <c r="H3866" s="50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3">
      <c r="A3867" s="48" t="s">
        <v>1264</v>
      </c>
      <c r="B3867" s="47">
        <f t="shared" si="7905"/>
        <v>12</v>
      </c>
      <c r="C3867" s="47">
        <f t="shared" si="7908"/>
        <v>76</v>
      </c>
      <c r="E3867" s="47">
        <f t="shared" ref="E3867" si="7925">plan_id</f>
        <v>25</v>
      </c>
      <c r="F3867" s="47">
        <f t="shared" ca="1" si="7871"/>
        <v>2010</v>
      </c>
      <c r="G3867" s="47">
        <f t="shared" ref="G3867" ca="1" si="7926">VLOOKUP(INDIRECT(CHAR(39)&amp;$A3867&amp;CHAR(39)&amp;"!r2c"&amp;$C3867,0),variables,2,0)</f>
        <v>9908</v>
      </c>
      <c r="H3867" s="50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3">
      <c r="A3868" s="48" t="s">
        <v>1264</v>
      </c>
      <c r="B3868" s="47">
        <f t="shared" si="7905"/>
        <v>12</v>
      </c>
      <c r="C3868" s="47">
        <f t="shared" si="7908"/>
        <v>77</v>
      </c>
      <c r="E3868" s="47">
        <f t="shared" ref="E3868" si="7927">plan_id</f>
        <v>25</v>
      </c>
      <c r="F3868" s="47">
        <f t="shared" ca="1" si="7871"/>
        <v>2010</v>
      </c>
      <c r="G3868" s="47">
        <f t="shared" ref="G3868" ca="1" si="7928">VLOOKUP(INDIRECT(CHAR(39)&amp;$A3868&amp;CHAR(39)&amp;"!r2c"&amp;$C3868,0),variables,2,0)</f>
        <v>9911</v>
      </c>
      <c r="H3868" s="50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3">
      <c r="A3869" s="48" t="s">
        <v>1264</v>
      </c>
      <c r="B3869" s="47">
        <f t="shared" si="7905"/>
        <v>12</v>
      </c>
      <c r="C3869" s="47">
        <f t="shared" si="7908"/>
        <v>78</v>
      </c>
      <c r="E3869" s="47">
        <f t="shared" ref="E3869" si="7929">plan_id</f>
        <v>25</v>
      </c>
      <c r="F3869" s="47">
        <f t="shared" ca="1" si="7871"/>
        <v>2010</v>
      </c>
      <c r="G3869" s="47">
        <f t="shared" ref="G3869" ca="1" si="7930">VLOOKUP(INDIRECT(CHAR(39)&amp;$A3869&amp;CHAR(39)&amp;"!r2c"&amp;$C3869,0),variables,2,0)</f>
        <v>9663</v>
      </c>
      <c r="H3869" s="50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3">
      <c r="A3870" s="48" t="s">
        <v>1264</v>
      </c>
      <c r="B3870" s="47">
        <f t="shared" si="7905"/>
        <v>12</v>
      </c>
      <c r="C3870" s="47">
        <f t="shared" si="7908"/>
        <v>79</v>
      </c>
      <c r="E3870" s="47">
        <f t="shared" ref="E3870" si="7931">plan_id</f>
        <v>25</v>
      </c>
      <c r="F3870" s="47">
        <f t="shared" ca="1" si="7871"/>
        <v>2010</v>
      </c>
      <c r="G3870" s="47">
        <f t="shared" ref="G3870" ca="1" si="7932">VLOOKUP(INDIRECT(CHAR(39)&amp;$A3870&amp;CHAR(39)&amp;"!r2c"&amp;$C3870,0),variables,2,0)</f>
        <v>9710</v>
      </c>
      <c r="H3870" s="50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3">
      <c r="A3871" s="48" t="s">
        <v>1264</v>
      </c>
      <c r="B3871" s="47">
        <f t="shared" si="7905"/>
        <v>12</v>
      </c>
      <c r="C3871" s="47">
        <f t="shared" si="7908"/>
        <v>80</v>
      </c>
      <c r="E3871" s="47">
        <f t="shared" ref="E3871" si="7933">plan_id</f>
        <v>25</v>
      </c>
      <c r="F3871" s="47">
        <f t="shared" ca="1" si="7871"/>
        <v>2010</v>
      </c>
      <c r="G3871" s="47">
        <f t="shared" ref="G3871" ca="1" si="7934">VLOOKUP(INDIRECT(CHAR(39)&amp;$A3871&amp;CHAR(39)&amp;"!r2c"&amp;$C3871,0),variables,2,0)</f>
        <v>9758</v>
      </c>
      <c r="H3871" s="50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3">
      <c r="A3872" s="48" t="s">
        <v>1264</v>
      </c>
      <c r="B3872" s="47">
        <f t="shared" si="7905"/>
        <v>12</v>
      </c>
      <c r="C3872" s="47">
        <f t="shared" si="7908"/>
        <v>81</v>
      </c>
      <c r="E3872" s="47">
        <f t="shared" ref="E3872" si="7935">plan_id</f>
        <v>25</v>
      </c>
      <c r="F3872" s="47">
        <f t="shared" ca="1" si="7871"/>
        <v>2010</v>
      </c>
      <c r="G3872" s="47">
        <f t="shared" ref="G3872" ca="1" si="7936">VLOOKUP(INDIRECT(CHAR(39)&amp;$A3872&amp;CHAR(39)&amp;"!r2c"&amp;$C3872,0),variables,2,0)</f>
        <v>9803</v>
      </c>
      <c r="H3872" s="50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3">
      <c r="A3873" s="48" t="s">
        <v>1264</v>
      </c>
      <c r="B3873" s="47">
        <f t="shared" si="7905"/>
        <v>12</v>
      </c>
      <c r="C3873" s="47">
        <f t="shared" si="7908"/>
        <v>82</v>
      </c>
      <c r="E3873" s="47">
        <f t="shared" ref="E3873" si="7937">plan_id</f>
        <v>25</v>
      </c>
      <c r="F3873" s="47">
        <f t="shared" ca="1" si="7871"/>
        <v>2010</v>
      </c>
      <c r="G3873" s="47">
        <f t="shared" ref="G3873" ca="1" si="7938">VLOOKUP(INDIRECT(CHAR(39)&amp;$A3873&amp;CHAR(39)&amp;"!r2c"&amp;$C3873,0),variables,2,0)</f>
        <v>9857</v>
      </c>
      <c r="H3873" s="50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3">
      <c r="A3874" s="48" t="s">
        <v>1264</v>
      </c>
      <c r="B3874" s="47">
        <f t="shared" si="7905"/>
        <v>12</v>
      </c>
      <c r="C3874" s="47">
        <f t="shared" si="7908"/>
        <v>83</v>
      </c>
      <c r="E3874" s="47">
        <f t="shared" ref="E3874" si="7939">plan_id</f>
        <v>25</v>
      </c>
      <c r="F3874" s="47">
        <f t="shared" ca="1" si="7871"/>
        <v>2010</v>
      </c>
      <c r="G3874" s="47">
        <f t="shared" ref="G3874" ca="1" si="7940">VLOOKUP(INDIRECT(CHAR(39)&amp;$A3874&amp;CHAR(39)&amp;"!r2c"&amp;$C3874,0),variables,2,0)</f>
        <v>9902</v>
      </c>
      <c r="H3874" s="50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3">
      <c r="A3875" s="48" t="s">
        <v>1264</v>
      </c>
      <c r="B3875" s="47">
        <f t="shared" si="7905"/>
        <v>12</v>
      </c>
      <c r="C3875" s="47">
        <f t="shared" si="7908"/>
        <v>84</v>
      </c>
      <c r="E3875" s="47">
        <f t="shared" ref="E3875" si="7941">plan_id</f>
        <v>25</v>
      </c>
      <c r="F3875" s="47">
        <f t="shared" ca="1" si="7871"/>
        <v>2010</v>
      </c>
      <c r="G3875" s="47">
        <f t="shared" ref="G3875" ca="1" si="7942">VLOOKUP(INDIRECT(CHAR(39)&amp;$A3875&amp;CHAR(39)&amp;"!r2c"&amp;$C3875,0),variables,2,0)</f>
        <v>9926</v>
      </c>
      <c r="H3875" s="50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3">
      <c r="A3876" s="48" t="s">
        <v>1264</v>
      </c>
      <c r="B3876" s="47">
        <f t="shared" si="7905"/>
        <v>12</v>
      </c>
      <c r="C3876" s="47">
        <f t="shared" si="7908"/>
        <v>85</v>
      </c>
      <c r="E3876" s="47">
        <f t="shared" ref="E3876" si="7943">plan_id</f>
        <v>25</v>
      </c>
      <c r="F3876" s="47">
        <f t="shared" ca="1" si="7871"/>
        <v>2010</v>
      </c>
      <c r="G3876" s="47">
        <f t="shared" ref="G3876" ca="1" si="7944">VLOOKUP(INDIRECT(CHAR(39)&amp;$A3876&amp;CHAR(39)&amp;"!r2c"&amp;$C3876,0),variables,2,0)</f>
        <v>9666</v>
      </c>
      <c r="H3876" s="50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3">
      <c r="A3877" s="48" t="s">
        <v>1264</v>
      </c>
      <c r="B3877" s="47">
        <f t="shared" si="7905"/>
        <v>12</v>
      </c>
      <c r="C3877" s="47">
        <f t="shared" si="7908"/>
        <v>86</v>
      </c>
      <c r="E3877" s="47">
        <f t="shared" ref="E3877" si="7945">plan_id</f>
        <v>25</v>
      </c>
      <c r="F3877" s="47">
        <f t="shared" ca="1" si="7871"/>
        <v>2010</v>
      </c>
      <c r="G3877" s="47">
        <f t="shared" ref="G3877" ca="1" si="7946">VLOOKUP(INDIRECT(CHAR(39)&amp;$A3877&amp;CHAR(39)&amp;"!r2c"&amp;$C3877,0),variables,2,0)</f>
        <v>9827</v>
      </c>
      <c r="H3877" s="50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3">
      <c r="A3878" s="48" t="s">
        <v>1264</v>
      </c>
      <c r="B3878" s="47">
        <f t="shared" si="7905"/>
        <v>12</v>
      </c>
      <c r="C3878" s="47">
        <f t="shared" si="7908"/>
        <v>87</v>
      </c>
      <c r="E3878" s="47">
        <f t="shared" ref="E3878" si="7947">plan_id</f>
        <v>25</v>
      </c>
      <c r="F3878" s="47">
        <f t="shared" ca="1" si="7871"/>
        <v>2010</v>
      </c>
      <c r="G3878" s="47">
        <f t="shared" ref="G3878" ca="1" si="7948">VLOOKUP(INDIRECT(CHAR(39)&amp;$A3878&amp;CHAR(39)&amp;"!r2c"&amp;$C3878,0),variables,2,0)</f>
        <v>9657</v>
      </c>
      <c r="H3878" s="50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3">
      <c r="A3879" s="48" t="s">
        <v>1264</v>
      </c>
      <c r="B3879" s="47">
        <f t="shared" si="7905"/>
        <v>12</v>
      </c>
      <c r="C3879" s="47">
        <f t="shared" si="7908"/>
        <v>88</v>
      </c>
      <c r="E3879" s="47">
        <f t="shared" ref="E3879" si="7949">plan_id</f>
        <v>25</v>
      </c>
      <c r="F3879" s="47">
        <f t="shared" ca="1" si="7871"/>
        <v>2010</v>
      </c>
      <c r="G3879" s="47">
        <f t="shared" ref="G3879" ca="1" si="7950">VLOOKUP(INDIRECT(CHAR(39)&amp;$A3879&amp;CHAR(39)&amp;"!r2c"&amp;$C3879,0),variables,2,0)</f>
        <v>9834</v>
      </c>
      <c r="H3879" s="50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3">
      <c r="A3880" s="48" t="s">
        <v>1264</v>
      </c>
      <c r="B3880" s="47">
        <f t="shared" si="7905"/>
        <v>12</v>
      </c>
      <c r="C3880" s="47">
        <f t="shared" si="7908"/>
        <v>89</v>
      </c>
      <c r="E3880" s="47">
        <f t="shared" ref="E3880" si="7951">plan_id</f>
        <v>25</v>
      </c>
      <c r="F3880" s="47">
        <f t="shared" ca="1" si="7871"/>
        <v>2010</v>
      </c>
      <c r="G3880" s="47">
        <f t="shared" ref="G3880" ca="1" si="7952">VLOOKUP(INDIRECT(CHAR(39)&amp;$A3880&amp;CHAR(39)&amp;"!r2c"&amp;$C3880,0),variables,2,0)</f>
        <v>9884</v>
      </c>
      <c r="H3880" s="50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3">
      <c r="A3881" s="48" t="s">
        <v>1264</v>
      </c>
      <c r="B3881" s="47">
        <f t="shared" si="7905"/>
        <v>12</v>
      </c>
      <c r="C3881" s="47">
        <f t="shared" si="7908"/>
        <v>90</v>
      </c>
      <c r="E3881" s="47">
        <f t="shared" ref="E3881" si="7953">plan_id</f>
        <v>25</v>
      </c>
      <c r="F3881" s="47">
        <f t="shared" ca="1" si="7871"/>
        <v>2010</v>
      </c>
      <c r="G3881" s="47">
        <f t="shared" ref="G3881" ca="1" si="7954">VLOOKUP(INDIRECT(CHAR(39)&amp;$A3881&amp;CHAR(39)&amp;"!r2c"&amp;$C3881,0),variables,2,0)</f>
        <v>9672</v>
      </c>
      <c r="H3881" s="50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3">
      <c r="A3882" s="48" t="s">
        <v>1264</v>
      </c>
      <c r="B3882" s="47">
        <f t="shared" si="7905"/>
        <v>13</v>
      </c>
      <c r="C3882" s="47">
        <f t="shared" si="7908"/>
        <v>3</v>
      </c>
      <c r="E3882" s="47">
        <f t="shared" ref="E3882" si="7955">plan_id</f>
        <v>25</v>
      </c>
      <c r="F3882" s="47">
        <f t="shared" ca="1" si="7871"/>
        <v>2011</v>
      </c>
      <c r="G3882" s="47">
        <f t="shared" ref="G3882" ca="1" si="7956">VLOOKUP(INDIRECT(CHAR(39)&amp;$A3882&amp;CHAR(39)&amp;"!r2c"&amp;$C3882,0),variables,2,0)</f>
        <v>9704</v>
      </c>
      <c r="H3882" s="50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3">
      <c r="A3883" s="48" t="s">
        <v>1264</v>
      </c>
      <c r="B3883" s="47">
        <f t="shared" si="7905"/>
        <v>13</v>
      </c>
      <c r="C3883" s="47">
        <f t="shared" si="7908"/>
        <v>4</v>
      </c>
      <c r="E3883" s="47">
        <f t="shared" ref="E3883" si="7957">plan_id</f>
        <v>25</v>
      </c>
      <c r="F3883" s="47">
        <f t="shared" ca="1" si="7871"/>
        <v>2011</v>
      </c>
      <c r="G3883" s="47">
        <f t="shared" ref="G3883" ca="1" si="7958">VLOOKUP(INDIRECT(CHAR(39)&amp;$A3883&amp;CHAR(39)&amp;"!r2c"&amp;$C3883,0),variables,2,0)</f>
        <v>9716</v>
      </c>
      <c r="H3883" s="50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3">
      <c r="A3884" s="48" t="s">
        <v>1264</v>
      </c>
      <c r="B3884" s="47">
        <f t="shared" si="7905"/>
        <v>13</v>
      </c>
      <c r="C3884" s="47">
        <f t="shared" si="7908"/>
        <v>5</v>
      </c>
      <c r="E3884" s="47">
        <f t="shared" ref="E3884" si="7959">plan_id</f>
        <v>25</v>
      </c>
      <c r="F3884" s="47">
        <f t="shared" ca="1" si="7871"/>
        <v>2011</v>
      </c>
      <c r="G3884" s="47">
        <f t="shared" ref="G3884" ca="1" si="7960">VLOOKUP(INDIRECT(CHAR(39)&amp;$A3884&amp;CHAR(39)&amp;"!r2c"&amp;$C3884,0),variables,2,0)</f>
        <v>9734</v>
      </c>
      <c r="H3884" s="50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3">
      <c r="A3885" s="48" t="s">
        <v>1264</v>
      </c>
      <c r="B3885" s="47">
        <f t="shared" si="7905"/>
        <v>13</v>
      </c>
      <c r="C3885" s="47">
        <f t="shared" si="7908"/>
        <v>6</v>
      </c>
      <c r="E3885" s="47">
        <f t="shared" ref="E3885" si="7961">plan_id</f>
        <v>25</v>
      </c>
      <c r="F3885" s="47">
        <f t="shared" ca="1" si="7871"/>
        <v>2011</v>
      </c>
      <c r="G3885" s="47">
        <f t="shared" ref="G3885" ca="1" si="7962">VLOOKUP(INDIRECT(CHAR(39)&amp;$A3885&amp;CHAR(39)&amp;"!r2c"&amp;$C3885,0),variables,2,0)</f>
        <v>9749</v>
      </c>
      <c r="H3885" s="50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3">
      <c r="A3886" s="48" t="s">
        <v>1264</v>
      </c>
      <c r="B3886" s="47">
        <f t="shared" si="7905"/>
        <v>13</v>
      </c>
      <c r="C3886" s="47">
        <f t="shared" si="7908"/>
        <v>7</v>
      </c>
      <c r="E3886" s="47">
        <f t="shared" ref="E3886" si="7963">plan_id</f>
        <v>25</v>
      </c>
      <c r="F3886" s="47">
        <f t="shared" ca="1" si="7871"/>
        <v>2011</v>
      </c>
      <c r="G3886" s="47">
        <f t="shared" ref="G3886" ca="1" si="7964">VLOOKUP(INDIRECT(CHAR(39)&amp;$A3886&amp;CHAR(39)&amp;"!r2c"&amp;$C3886,0),variables,2,0)</f>
        <v>9755</v>
      </c>
      <c r="H3886" s="50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3">
      <c r="A3887" s="48" t="s">
        <v>1264</v>
      </c>
      <c r="B3887" s="47">
        <f t="shared" si="7905"/>
        <v>13</v>
      </c>
      <c r="C3887" s="47">
        <f t="shared" si="7908"/>
        <v>8</v>
      </c>
      <c r="E3887" s="47">
        <f t="shared" ref="E3887" si="7965">plan_id</f>
        <v>25</v>
      </c>
      <c r="F3887" s="47">
        <f t="shared" ca="1" si="7871"/>
        <v>2011</v>
      </c>
      <c r="G3887" s="47">
        <f t="shared" ref="G3887" ca="1" si="7966">VLOOKUP(INDIRECT(CHAR(39)&amp;$A3887&amp;CHAR(39)&amp;"!r2c"&amp;$C3887,0),variables,2,0)</f>
        <v>9782</v>
      </c>
      <c r="H3887" s="50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3">
      <c r="A3888" s="48" t="s">
        <v>1264</v>
      </c>
      <c r="B3888" s="47">
        <f t="shared" si="7905"/>
        <v>13</v>
      </c>
      <c r="C3888" s="47">
        <f t="shared" si="7908"/>
        <v>9</v>
      </c>
      <c r="E3888" s="47">
        <f t="shared" ref="E3888" si="7967">plan_id</f>
        <v>25</v>
      </c>
      <c r="F3888" s="47">
        <f t="shared" ca="1" si="7871"/>
        <v>2011</v>
      </c>
      <c r="G3888" s="47">
        <f t="shared" ref="G3888" ca="1" si="7968">VLOOKUP(INDIRECT(CHAR(39)&amp;$A3888&amp;CHAR(39)&amp;"!r2c"&amp;$C3888,0),variables,2,0)</f>
        <v>9788</v>
      </c>
      <c r="H3888" s="50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3">
      <c r="A3889" s="48" t="s">
        <v>1264</v>
      </c>
      <c r="B3889" s="47">
        <f t="shared" si="7905"/>
        <v>13</v>
      </c>
      <c r="C3889" s="47">
        <f t="shared" si="7908"/>
        <v>10</v>
      </c>
      <c r="E3889" s="47">
        <f t="shared" ref="E3889" si="7969">plan_id</f>
        <v>25</v>
      </c>
      <c r="F3889" s="47">
        <f t="shared" ca="1" si="7871"/>
        <v>2011</v>
      </c>
      <c r="G3889" s="47">
        <f t="shared" ref="G3889" ca="1" si="7970">VLOOKUP(INDIRECT(CHAR(39)&amp;$A3889&amp;CHAR(39)&amp;"!r2c"&amp;$C3889,0),variables,2,0)</f>
        <v>9812</v>
      </c>
      <c r="H3889" s="50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3">
      <c r="A3890" s="48" t="s">
        <v>1264</v>
      </c>
      <c r="B3890" s="47">
        <f t="shared" si="7905"/>
        <v>13</v>
      </c>
      <c r="C3890" s="47">
        <f t="shared" si="7908"/>
        <v>11</v>
      </c>
      <c r="E3890" s="47">
        <f t="shared" ref="E3890" si="7971">plan_id</f>
        <v>25</v>
      </c>
      <c r="F3890" s="47">
        <f t="shared" ca="1" si="7871"/>
        <v>2011</v>
      </c>
      <c r="G3890" s="47">
        <f t="shared" ref="G3890" ca="1" si="7972">VLOOKUP(INDIRECT(CHAR(39)&amp;$A3890&amp;CHAR(39)&amp;"!r2c"&amp;$C3890,0),variables,2,0)</f>
        <v>9815</v>
      </c>
      <c r="H3890" s="50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3">
      <c r="A3891" s="48" t="s">
        <v>1264</v>
      </c>
      <c r="B3891" s="47">
        <f t="shared" si="7905"/>
        <v>13</v>
      </c>
      <c r="C3891" s="47">
        <f t="shared" si="7908"/>
        <v>12</v>
      </c>
      <c r="E3891" s="47">
        <f t="shared" ref="E3891" si="7973">plan_id</f>
        <v>25</v>
      </c>
      <c r="F3891" s="47">
        <f t="shared" ca="1" si="7871"/>
        <v>2011</v>
      </c>
      <c r="G3891" s="47">
        <f t="shared" ref="G3891" ca="1" si="7974">VLOOKUP(INDIRECT(CHAR(39)&amp;$A3891&amp;CHAR(39)&amp;"!r2c"&amp;$C3891,0),variables,2,0)</f>
        <v>9821</v>
      </c>
      <c r="H3891" s="50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3">
      <c r="A3892" s="48" t="s">
        <v>1264</v>
      </c>
      <c r="B3892" s="47">
        <f t="shared" si="7905"/>
        <v>13</v>
      </c>
      <c r="C3892" s="47">
        <f t="shared" si="7908"/>
        <v>13</v>
      </c>
      <c r="E3892" s="47">
        <f t="shared" ref="E3892" si="7975">plan_id</f>
        <v>25</v>
      </c>
      <c r="F3892" s="47">
        <f t="shared" ca="1" si="7871"/>
        <v>2011</v>
      </c>
      <c r="G3892" s="47">
        <f t="shared" ref="G3892" ca="1" si="7976">VLOOKUP(INDIRECT(CHAR(39)&amp;$A3892&amp;CHAR(39)&amp;"!r2c"&amp;$C3892,0),variables,2,0)</f>
        <v>9824</v>
      </c>
      <c r="H3892" s="50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3">
      <c r="A3893" s="48" t="s">
        <v>1264</v>
      </c>
      <c r="B3893" s="47">
        <f t="shared" si="7905"/>
        <v>13</v>
      </c>
      <c r="C3893" s="47">
        <f t="shared" si="7908"/>
        <v>14</v>
      </c>
      <c r="E3893" s="47">
        <f t="shared" ref="E3893" si="7977">plan_id</f>
        <v>25</v>
      </c>
      <c r="F3893" s="47">
        <f t="shared" ca="1" si="7871"/>
        <v>2011</v>
      </c>
      <c r="G3893" s="47">
        <f t="shared" ref="G3893" ca="1" si="7978">VLOOKUP(INDIRECT(CHAR(39)&amp;$A3893&amp;CHAR(39)&amp;"!r2c"&amp;$C3893,0),variables,2,0)</f>
        <v>9830</v>
      </c>
      <c r="H3893" s="50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3">
      <c r="A3894" s="48" t="s">
        <v>1264</v>
      </c>
      <c r="B3894" s="47">
        <f t="shared" si="7905"/>
        <v>13</v>
      </c>
      <c r="C3894" s="47">
        <f t="shared" si="7908"/>
        <v>15</v>
      </c>
      <c r="E3894" s="47">
        <f t="shared" ref="E3894" si="7979">plan_id</f>
        <v>25</v>
      </c>
      <c r="F3894" s="47">
        <f t="shared" ca="1" si="7871"/>
        <v>2011</v>
      </c>
      <c r="G3894" s="47">
        <f t="shared" ref="G3894" ca="1" si="7980">VLOOKUP(INDIRECT(CHAR(39)&amp;$A3894&amp;CHAR(39)&amp;"!r2c"&amp;$C3894,0),variables,2,0)</f>
        <v>9833</v>
      </c>
      <c r="H3894" s="50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3">
      <c r="A3895" s="48" t="s">
        <v>1264</v>
      </c>
      <c r="B3895" s="47">
        <f t="shared" si="7905"/>
        <v>13</v>
      </c>
      <c r="C3895" s="47">
        <f t="shared" si="7908"/>
        <v>16</v>
      </c>
      <c r="E3895" s="47">
        <f t="shared" ref="E3895" si="7981">plan_id</f>
        <v>25</v>
      </c>
      <c r="F3895" s="47">
        <f t="shared" ca="1" si="7871"/>
        <v>2011</v>
      </c>
      <c r="G3895" s="47">
        <f t="shared" ref="G3895" ca="1" si="7982">VLOOKUP(INDIRECT(CHAR(39)&amp;$A3895&amp;CHAR(39)&amp;"!r2c"&amp;$C3895,0),variables,2,0)</f>
        <v>9845</v>
      </c>
      <c r="H3895" s="50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3">
      <c r="A3896" s="48" t="s">
        <v>1264</v>
      </c>
      <c r="B3896" s="47">
        <f t="shared" si="7905"/>
        <v>13</v>
      </c>
      <c r="C3896" s="47">
        <f t="shared" si="7908"/>
        <v>17</v>
      </c>
      <c r="E3896" s="47">
        <f t="shared" ref="E3896" si="7983">plan_id</f>
        <v>25</v>
      </c>
      <c r="F3896" s="47">
        <f t="shared" ca="1" si="7871"/>
        <v>2011</v>
      </c>
      <c r="G3896" s="47">
        <f t="shared" ref="G3896" ca="1" si="7984">VLOOKUP(INDIRECT(CHAR(39)&amp;$A3896&amp;CHAR(39)&amp;"!r2c"&amp;$C3896,0),variables,2,0)</f>
        <v>9872</v>
      </c>
      <c r="H3896" s="50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3">
      <c r="A3897" s="48" t="s">
        <v>1264</v>
      </c>
      <c r="B3897" s="47">
        <f t="shared" si="7905"/>
        <v>13</v>
      </c>
      <c r="C3897" s="47">
        <f t="shared" si="7908"/>
        <v>18</v>
      </c>
      <c r="E3897" s="47">
        <f t="shared" ref="E3897" si="7985">plan_id</f>
        <v>25</v>
      </c>
      <c r="F3897" s="47">
        <f t="shared" ca="1" si="7871"/>
        <v>2011</v>
      </c>
      <c r="G3897" s="47">
        <f t="shared" ref="G3897" ca="1" si="7986">VLOOKUP(INDIRECT(CHAR(39)&amp;$A3897&amp;CHAR(39)&amp;"!r2c"&amp;$C3897,0),variables,2,0)</f>
        <v>9887</v>
      </c>
      <c r="H3897" s="50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3">
      <c r="A3898" s="48" t="s">
        <v>1264</v>
      </c>
      <c r="B3898" s="47">
        <f t="shared" si="7905"/>
        <v>13</v>
      </c>
      <c r="C3898" s="47">
        <f t="shared" si="7908"/>
        <v>19</v>
      </c>
      <c r="E3898" s="47">
        <f t="shared" ref="E3898" si="7987">plan_id</f>
        <v>25</v>
      </c>
      <c r="F3898" s="47">
        <f t="shared" ca="1" si="7871"/>
        <v>2011</v>
      </c>
      <c r="G3898" s="47">
        <f t="shared" ref="G3898" ca="1" si="7988">VLOOKUP(INDIRECT(CHAR(39)&amp;$A3898&amp;CHAR(39)&amp;"!r2c"&amp;$C3898,0),variables,2,0)</f>
        <v>9914</v>
      </c>
      <c r="H3898" s="50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3">
      <c r="A3899" s="48" t="s">
        <v>1264</v>
      </c>
      <c r="B3899" s="47">
        <f t="shared" si="7905"/>
        <v>13</v>
      </c>
      <c r="C3899" s="47">
        <f t="shared" si="7908"/>
        <v>20</v>
      </c>
      <c r="E3899" s="47">
        <f t="shared" ref="E3899" si="7989">plan_id</f>
        <v>25</v>
      </c>
      <c r="F3899" s="47">
        <f t="shared" ca="1" si="7871"/>
        <v>2011</v>
      </c>
      <c r="G3899" s="47">
        <f t="shared" ref="G3899" ca="1" si="7990">VLOOKUP(INDIRECT(CHAR(39)&amp;$A3899&amp;CHAR(39)&amp;"!r2c"&amp;$C3899,0),variables,2,0)</f>
        <v>9917</v>
      </c>
      <c r="H3899" s="50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3">
      <c r="A3900" s="48" t="s">
        <v>1264</v>
      </c>
      <c r="B3900" s="47">
        <f t="shared" si="7905"/>
        <v>13</v>
      </c>
      <c r="C3900" s="47">
        <f t="shared" si="7908"/>
        <v>21</v>
      </c>
      <c r="E3900" s="47">
        <f t="shared" ref="E3900" si="7991">plan_id</f>
        <v>25</v>
      </c>
      <c r="F3900" s="47">
        <f t="shared" ca="1" si="7871"/>
        <v>2011</v>
      </c>
      <c r="G3900" s="47">
        <f t="shared" ref="G3900" ca="1" si="7992">VLOOKUP(INDIRECT(CHAR(39)&amp;$A3900&amp;CHAR(39)&amp;"!r2c"&amp;$C3900,0),variables,2,0)</f>
        <v>9920</v>
      </c>
      <c r="H3900" s="50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3">
      <c r="A3901" s="48" t="s">
        <v>1264</v>
      </c>
      <c r="B3901" s="47">
        <f t="shared" si="7905"/>
        <v>13</v>
      </c>
      <c r="C3901" s="47">
        <f t="shared" si="7908"/>
        <v>22</v>
      </c>
      <c r="E3901" s="47">
        <f t="shared" ref="E3901" si="7993">plan_id</f>
        <v>25</v>
      </c>
      <c r="F3901" s="47">
        <f t="shared" ca="1" si="7871"/>
        <v>2011</v>
      </c>
      <c r="G3901" s="47">
        <f t="shared" ref="G3901" ca="1" si="7994">VLOOKUP(INDIRECT(CHAR(39)&amp;$A3901&amp;CHAR(39)&amp;"!r2c"&amp;$C3901,0),variables,2,0)</f>
        <v>9648</v>
      </c>
      <c r="H3901" s="50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3">
      <c r="A3902" s="48" t="s">
        <v>1264</v>
      </c>
      <c r="B3902" s="47">
        <f t="shared" si="7905"/>
        <v>13</v>
      </c>
      <c r="C3902" s="47">
        <f t="shared" si="7908"/>
        <v>23</v>
      </c>
      <c r="E3902" s="47">
        <f t="shared" ref="E3902" si="7995">plan_id</f>
        <v>25</v>
      </c>
      <c r="F3902" s="47">
        <f t="shared" ca="1" si="7871"/>
        <v>2011</v>
      </c>
      <c r="G3902" s="47">
        <f t="shared" ref="G3902" ca="1" si="7996">VLOOKUP(INDIRECT(CHAR(39)&amp;$A3902&amp;CHAR(39)&amp;"!r2c"&amp;$C3902,0),variables,2,0)</f>
        <v>9713</v>
      </c>
      <c r="H3902" s="50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3">
      <c r="A3903" s="48" t="s">
        <v>1264</v>
      </c>
      <c r="B3903" s="47">
        <f t="shared" si="7905"/>
        <v>13</v>
      </c>
      <c r="C3903" s="47">
        <f t="shared" si="7908"/>
        <v>24</v>
      </c>
      <c r="E3903" s="47">
        <f t="shared" ref="E3903" si="7997">plan_id</f>
        <v>25</v>
      </c>
      <c r="F3903" s="47">
        <f t="shared" ca="1" si="7871"/>
        <v>2011</v>
      </c>
      <c r="G3903" s="47">
        <f t="shared" ref="G3903" ca="1" si="7998">VLOOKUP(INDIRECT(CHAR(39)&amp;$A3903&amp;CHAR(39)&amp;"!r2c"&amp;$C3903,0),variables,2,0)</f>
        <v>9719</v>
      </c>
      <c r="H3903" s="50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3">
      <c r="A3904" s="48" t="s">
        <v>1264</v>
      </c>
      <c r="B3904" s="47">
        <f t="shared" si="7905"/>
        <v>13</v>
      </c>
      <c r="C3904" s="47">
        <f t="shared" si="7908"/>
        <v>25</v>
      </c>
      <c r="E3904" s="47">
        <f t="shared" ref="E3904" si="7999">plan_id</f>
        <v>25</v>
      </c>
      <c r="F3904" s="47">
        <f t="shared" ca="1" si="7871"/>
        <v>2011</v>
      </c>
      <c r="G3904" s="47">
        <f t="shared" ref="G3904" ca="1" si="8000">VLOOKUP(INDIRECT(CHAR(39)&amp;$A3904&amp;CHAR(39)&amp;"!r2c"&amp;$C3904,0),variables,2,0)</f>
        <v>9725</v>
      </c>
      <c r="H3904" s="50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3">
      <c r="A3905" s="48" t="s">
        <v>1264</v>
      </c>
      <c r="B3905" s="47">
        <f t="shared" si="7905"/>
        <v>13</v>
      </c>
      <c r="C3905" s="47">
        <f t="shared" si="7908"/>
        <v>26</v>
      </c>
      <c r="E3905" s="47">
        <f t="shared" ref="E3905" si="8001">plan_id</f>
        <v>25</v>
      </c>
      <c r="F3905" s="47">
        <f t="shared" ref="F3905:F3968" ca="1" si="8002">INDIRECT(CHAR(39)&amp;$A3905&amp;CHAR(39)&amp;"!r"&amp;$B3905&amp;"c2",0)</f>
        <v>2011</v>
      </c>
      <c r="G3905" s="47">
        <f t="shared" ref="G3905" ca="1" si="8003">VLOOKUP(INDIRECT(CHAR(39)&amp;$A3905&amp;CHAR(39)&amp;"!r2c"&amp;$C3905,0),variables,2,0)</f>
        <v>9743</v>
      </c>
      <c r="H3905" s="50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3">
      <c r="A3906" s="48" t="s">
        <v>1264</v>
      </c>
      <c r="B3906" s="47">
        <f t="shared" si="7905"/>
        <v>13</v>
      </c>
      <c r="C3906" s="47">
        <f t="shared" si="7908"/>
        <v>27</v>
      </c>
      <c r="E3906" s="47">
        <f t="shared" ref="E3906" si="8004">plan_id</f>
        <v>25</v>
      </c>
      <c r="F3906" s="47">
        <f t="shared" ca="1" si="8002"/>
        <v>2011</v>
      </c>
      <c r="G3906" s="47">
        <f t="shared" ref="G3906" ca="1" si="8005">VLOOKUP(INDIRECT(CHAR(39)&amp;$A3906&amp;CHAR(39)&amp;"!r2c"&amp;$C3906,0),variables,2,0)</f>
        <v>9746</v>
      </c>
      <c r="H3906" s="50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3">
      <c r="A3907" s="48" t="s">
        <v>1264</v>
      </c>
      <c r="B3907" s="47">
        <f t="shared" si="7905"/>
        <v>13</v>
      </c>
      <c r="C3907" s="47">
        <f t="shared" si="7908"/>
        <v>28</v>
      </c>
      <c r="E3907" s="47">
        <f t="shared" ref="E3907" si="8006">plan_id</f>
        <v>25</v>
      </c>
      <c r="F3907" s="47">
        <f t="shared" ca="1" si="8002"/>
        <v>2011</v>
      </c>
      <c r="G3907" s="47">
        <f t="shared" ref="G3907" ca="1" si="8007">VLOOKUP(INDIRECT(CHAR(39)&amp;$A3907&amp;CHAR(39)&amp;"!r2c"&amp;$C3907,0),variables,2,0)</f>
        <v>9761</v>
      </c>
      <c r="H3907" s="50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3">
      <c r="A3908" s="48" t="s">
        <v>1264</v>
      </c>
      <c r="B3908" s="47">
        <f t="shared" si="7905"/>
        <v>13</v>
      </c>
      <c r="C3908" s="47">
        <f t="shared" si="7908"/>
        <v>29</v>
      </c>
      <c r="E3908" s="47">
        <f t="shared" ref="E3908" si="8008">plan_id</f>
        <v>25</v>
      </c>
      <c r="F3908" s="47">
        <f t="shared" ca="1" si="8002"/>
        <v>2011</v>
      </c>
      <c r="G3908" s="47">
        <f t="shared" ref="G3908" ca="1" si="8009">VLOOKUP(INDIRECT(CHAR(39)&amp;$A3908&amp;CHAR(39)&amp;"!r2c"&amp;$C3908,0),variables,2,0)</f>
        <v>9764</v>
      </c>
      <c r="H3908" s="50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3">
      <c r="A3909" s="48" t="s">
        <v>1264</v>
      </c>
      <c r="B3909" s="47">
        <f t="shared" si="7905"/>
        <v>13</v>
      </c>
      <c r="C3909" s="47">
        <f t="shared" si="7908"/>
        <v>30</v>
      </c>
      <c r="E3909" s="47">
        <f t="shared" ref="E3909" si="8010">plan_id</f>
        <v>25</v>
      </c>
      <c r="F3909" s="47">
        <f t="shared" ca="1" si="8002"/>
        <v>2011</v>
      </c>
      <c r="G3909" s="47">
        <f t="shared" ref="G3909" ca="1" si="8011">VLOOKUP(INDIRECT(CHAR(39)&amp;$A3909&amp;CHAR(39)&amp;"!r2c"&amp;$C3909,0),variables,2,0)</f>
        <v>9767</v>
      </c>
      <c r="H3909" s="50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3">
      <c r="A3910" s="48" t="s">
        <v>1264</v>
      </c>
      <c r="B3910" s="47">
        <f t="shared" si="7905"/>
        <v>13</v>
      </c>
      <c r="C3910" s="47">
        <f t="shared" si="7908"/>
        <v>31</v>
      </c>
      <c r="E3910" s="47">
        <f t="shared" ref="E3910" si="8012">plan_id</f>
        <v>25</v>
      </c>
      <c r="F3910" s="47">
        <f t="shared" ca="1" si="8002"/>
        <v>2011</v>
      </c>
      <c r="G3910" s="47">
        <f t="shared" ref="G3910" ca="1" si="8013">VLOOKUP(INDIRECT(CHAR(39)&amp;$A3910&amp;CHAR(39)&amp;"!r2c"&amp;$C3910,0),variables,2,0)</f>
        <v>9770</v>
      </c>
      <c r="H3910" s="50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3">
      <c r="A3911" s="48" t="s">
        <v>1264</v>
      </c>
      <c r="B3911" s="47">
        <f t="shared" si="7905"/>
        <v>13</v>
      </c>
      <c r="C3911" s="47">
        <f t="shared" si="7908"/>
        <v>32</v>
      </c>
      <c r="E3911" s="47">
        <f t="shared" ref="E3911" si="8014">plan_id</f>
        <v>25</v>
      </c>
      <c r="F3911" s="47">
        <f t="shared" ca="1" si="8002"/>
        <v>2011</v>
      </c>
      <c r="G3911" s="47">
        <f t="shared" ref="G3911" ca="1" si="8015">VLOOKUP(INDIRECT(CHAR(39)&amp;$A3911&amp;CHAR(39)&amp;"!r2c"&amp;$C3911,0),variables,2,0)</f>
        <v>9773</v>
      </c>
      <c r="H3911" s="50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3">
      <c r="A3912" s="48" t="s">
        <v>1264</v>
      </c>
      <c r="B3912" s="47">
        <f t="shared" si="7905"/>
        <v>13</v>
      </c>
      <c r="C3912" s="47">
        <f t="shared" si="7908"/>
        <v>33</v>
      </c>
      <c r="E3912" s="47">
        <f t="shared" ref="E3912" si="8016">plan_id</f>
        <v>25</v>
      </c>
      <c r="F3912" s="47">
        <f t="shared" ca="1" si="8002"/>
        <v>2011</v>
      </c>
      <c r="G3912" s="47">
        <f t="shared" ref="G3912" ca="1" si="8017">VLOOKUP(INDIRECT(CHAR(39)&amp;$A3912&amp;CHAR(39)&amp;"!r2c"&amp;$C3912,0),variables,2,0)</f>
        <v>9776</v>
      </c>
      <c r="H3912" s="50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3">
      <c r="A3913" s="48" t="s">
        <v>1264</v>
      </c>
      <c r="B3913" s="47">
        <f t="shared" si="7905"/>
        <v>13</v>
      </c>
      <c r="C3913" s="47">
        <f t="shared" si="7908"/>
        <v>34</v>
      </c>
      <c r="E3913" s="47">
        <f t="shared" ref="E3913" si="8018">plan_id</f>
        <v>25</v>
      </c>
      <c r="F3913" s="47">
        <f t="shared" ca="1" si="8002"/>
        <v>2011</v>
      </c>
      <c r="G3913" s="47">
        <f t="shared" ref="G3913" ca="1" si="8019">VLOOKUP(INDIRECT(CHAR(39)&amp;$A3913&amp;CHAR(39)&amp;"!r2c"&amp;$C3913,0),variables,2,0)</f>
        <v>9779</v>
      </c>
      <c r="H3913" s="50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3">
      <c r="A3914" s="48" t="s">
        <v>1264</v>
      </c>
      <c r="B3914" s="47">
        <f t="shared" si="7905"/>
        <v>13</v>
      </c>
      <c r="C3914" s="47">
        <f t="shared" si="7908"/>
        <v>35</v>
      </c>
      <c r="E3914" s="47">
        <f t="shared" ref="E3914" si="8020">plan_id</f>
        <v>25</v>
      </c>
      <c r="F3914" s="47">
        <f t="shared" ca="1" si="8002"/>
        <v>2011</v>
      </c>
      <c r="G3914" s="47">
        <f t="shared" ref="G3914" ca="1" si="8021">VLOOKUP(INDIRECT(CHAR(39)&amp;$A3914&amp;CHAR(39)&amp;"!r2c"&amp;$C3914,0),variables,2,0)</f>
        <v>9785</v>
      </c>
      <c r="H3914" s="50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3">
      <c r="A3915" s="48" t="s">
        <v>1264</v>
      </c>
      <c r="B3915" s="47">
        <f t="shared" si="7905"/>
        <v>13</v>
      </c>
      <c r="C3915" s="47">
        <f t="shared" si="7908"/>
        <v>36</v>
      </c>
      <c r="E3915" s="47">
        <f t="shared" ref="E3915" si="8022">plan_id</f>
        <v>25</v>
      </c>
      <c r="F3915" s="47">
        <f t="shared" ca="1" si="8002"/>
        <v>2011</v>
      </c>
      <c r="G3915" s="47">
        <f t="shared" ref="G3915" ca="1" si="8023">VLOOKUP(INDIRECT(CHAR(39)&amp;$A3915&amp;CHAR(39)&amp;"!r2c"&amp;$C3915,0),variables,2,0)</f>
        <v>9794</v>
      </c>
      <c r="H3915" s="50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3">
      <c r="A3916" s="48" t="s">
        <v>1264</v>
      </c>
      <c r="B3916" s="47">
        <f t="shared" si="7905"/>
        <v>13</v>
      </c>
      <c r="C3916" s="47">
        <f t="shared" si="7908"/>
        <v>37</v>
      </c>
      <c r="E3916" s="47">
        <f t="shared" ref="E3916" si="8024">plan_id</f>
        <v>25</v>
      </c>
      <c r="F3916" s="47">
        <f t="shared" ca="1" si="8002"/>
        <v>2011</v>
      </c>
      <c r="G3916" s="47">
        <f t="shared" ref="G3916" ca="1" si="8025">VLOOKUP(INDIRECT(CHAR(39)&amp;$A3916&amp;CHAR(39)&amp;"!r2c"&amp;$C3916,0),variables,2,0)</f>
        <v>9797</v>
      </c>
      <c r="H3916" s="50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3">
      <c r="A3917" s="48" t="s">
        <v>1264</v>
      </c>
      <c r="B3917" s="47">
        <f t="shared" si="7905"/>
        <v>13</v>
      </c>
      <c r="C3917" s="47">
        <f t="shared" si="7908"/>
        <v>38</v>
      </c>
      <c r="E3917" s="47">
        <f t="shared" ref="E3917" si="8026">plan_id</f>
        <v>25</v>
      </c>
      <c r="F3917" s="47">
        <f t="shared" ca="1" si="8002"/>
        <v>2011</v>
      </c>
      <c r="G3917" s="47">
        <f t="shared" ref="G3917" ca="1" si="8027">VLOOKUP(INDIRECT(CHAR(39)&amp;$A3917&amp;CHAR(39)&amp;"!r2c"&amp;$C3917,0),variables,2,0)</f>
        <v>9806</v>
      </c>
      <c r="H3917" s="50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3">
      <c r="A3918" s="48" t="s">
        <v>1264</v>
      </c>
      <c r="B3918" s="47">
        <f t="shared" si="7905"/>
        <v>13</v>
      </c>
      <c r="C3918" s="47">
        <f t="shared" si="7908"/>
        <v>39</v>
      </c>
      <c r="E3918" s="47">
        <f t="shared" ref="E3918" si="8028">plan_id</f>
        <v>25</v>
      </c>
      <c r="F3918" s="47">
        <f t="shared" ca="1" si="8002"/>
        <v>2011</v>
      </c>
      <c r="G3918" s="47">
        <f t="shared" ref="G3918" ca="1" si="8029">VLOOKUP(INDIRECT(CHAR(39)&amp;$A3918&amp;CHAR(39)&amp;"!r2c"&amp;$C3918,0),variables,2,0)</f>
        <v>9809</v>
      </c>
      <c r="H3918" s="50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3">
      <c r="A3919" s="48" t="s">
        <v>1264</v>
      </c>
      <c r="B3919" s="47">
        <f t="shared" si="7905"/>
        <v>13</v>
      </c>
      <c r="C3919" s="47">
        <f t="shared" si="7908"/>
        <v>40</v>
      </c>
      <c r="E3919" s="47">
        <f t="shared" ref="E3919" si="8030">plan_id</f>
        <v>25</v>
      </c>
      <c r="F3919" s="47">
        <f t="shared" ca="1" si="8002"/>
        <v>2011</v>
      </c>
      <c r="G3919" s="47">
        <f t="shared" ref="G3919" ca="1" si="8031">VLOOKUP(INDIRECT(CHAR(39)&amp;$A3919&amp;CHAR(39)&amp;"!r2c"&amp;$C3919,0),variables,2,0)</f>
        <v>9818</v>
      </c>
      <c r="H3919" s="50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3">
      <c r="A3920" s="48" t="s">
        <v>1264</v>
      </c>
      <c r="B3920" s="47">
        <f t="shared" si="7905"/>
        <v>13</v>
      </c>
      <c r="C3920" s="47">
        <f t="shared" si="7908"/>
        <v>41</v>
      </c>
      <c r="E3920" s="47">
        <f t="shared" ref="E3920" si="8032">plan_id</f>
        <v>25</v>
      </c>
      <c r="F3920" s="47">
        <f t="shared" ca="1" si="8002"/>
        <v>2011</v>
      </c>
      <c r="G3920" s="47">
        <f t="shared" ref="G3920" ca="1" si="8033">VLOOKUP(INDIRECT(CHAR(39)&amp;$A3920&amp;CHAR(39)&amp;"!r2c"&amp;$C3920,0),variables,2,0)</f>
        <v>9839</v>
      </c>
      <c r="H3920" s="50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3">
      <c r="A3921" s="48" t="s">
        <v>1264</v>
      </c>
      <c r="B3921" s="47">
        <f t="shared" si="7905"/>
        <v>13</v>
      </c>
      <c r="C3921" s="47">
        <f t="shared" si="7908"/>
        <v>42</v>
      </c>
      <c r="E3921" s="47">
        <f t="shared" ref="E3921" si="8034">plan_id</f>
        <v>25</v>
      </c>
      <c r="F3921" s="47">
        <f t="shared" ca="1" si="8002"/>
        <v>2011</v>
      </c>
      <c r="G3921" s="47">
        <f t="shared" ref="G3921" ca="1" si="8035">VLOOKUP(INDIRECT(CHAR(39)&amp;$A3921&amp;CHAR(39)&amp;"!r2c"&amp;$C3921,0),variables,2,0)</f>
        <v>9860</v>
      </c>
      <c r="H3921" s="50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3">
      <c r="A3922" s="48" t="s">
        <v>1264</v>
      </c>
      <c r="B3922" s="47">
        <f t="shared" ref="B3922:B3985" si="8036">B3834+1</f>
        <v>13</v>
      </c>
      <c r="C3922" s="47">
        <f t="shared" si="7908"/>
        <v>43</v>
      </c>
      <c r="E3922" s="47">
        <f t="shared" ref="E3922" si="8037">plan_id</f>
        <v>25</v>
      </c>
      <c r="F3922" s="47">
        <f t="shared" ca="1" si="8002"/>
        <v>2011</v>
      </c>
      <c r="G3922" s="47">
        <f t="shared" ref="G3922" ca="1" si="8038">VLOOKUP(INDIRECT(CHAR(39)&amp;$A3922&amp;CHAR(39)&amp;"!r2c"&amp;$C3922,0),variables,2,0)</f>
        <v>9863</v>
      </c>
      <c r="H3922" s="50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3">
      <c r="A3923" s="48" t="s">
        <v>1264</v>
      </c>
      <c r="B3923" s="47">
        <f t="shared" si="8036"/>
        <v>13</v>
      </c>
      <c r="C3923" s="47">
        <f t="shared" ref="C3923:C3986" si="8039">C3835</f>
        <v>44</v>
      </c>
      <c r="E3923" s="47">
        <f t="shared" ref="E3923" si="8040">plan_id</f>
        <v>25</v>
      </c>
      <c r="F3923" s="47">
        <f t="shared" ca="1" si="8002"/>
        <v>2011</v>
      </c>
      <c r="G3923" s="47">
        <f t="shared" ref="G3923" ca="1" si="8041">VLOOKUP(INDIRECT(CHAR(39)&amp;$A3923&amp;CHAR(39)&amp;"!r2c"&amp;$C3923,0),variables,2,0)</f>
        <v>9878</v>
      </c>
      <c r="H3923" s="50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3">
      <c r="A3924" s="48" t="s">
        <v>1264</v>
      </c>
      <c r="B3924" s="47">
        <f t="shared" si="8036"/>
        <v>13</v>
      </c>
      <c r="C3924" s="47">
        <f t="shared" si="8039"/>
        <v>45</v>
      </c>
      <c r="E3924" s="47">
        <f t="shared" ref="E3924" si="8042">plan_id</f>
        <v>25</v>
      </c>
      <c r="F3924" s="47">
        <f t="shared" ca="1" si="8002"/>
        <v>2011</v>
      </c>
      <c r="G3924" s="47">
        <f t="shared" ref="G3924" ca="1" si="8043">VLOOKUP(INDIRECT(CHAR(39)&amp;$A3924&amp;CHAR(39)&amp;"!r2c"&amp;$C3924,0),variables,2,0)</f>
        <v>9923</v>
      </c>
      <c r="H3924" s="50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3">
      <c r="A3925" s="48" t="s">
        <v>1264</v>
      </c>
      <c r="B3925" s="47">
        <f t="shared" si="8036"/>
        <v>13</v>
      </c>
      <c r="C3925" s="47">
        <f t="shared" si="8039"/>
        <v>46</v>
      </c>
      <c r="E3925" s="47">
        <f t="shared" ref="E3925" si="8044">plan_id</f>
        <v>25</v>
      </c>
      <c r="F3925" s="47">
        <f t="shared" ca="1" si="8002"/>
        <v>2011</v>
      </c>
      <c r="G3925" s="47">
        <f t="shared" ref="G3925" ca="1" si="8045">VLOOKUP(INDIRECT(CHAR(39)&amp;$A3925&amp;CHAR(39)&amp;"!r2c"&amp;$C3925,0),variables,2,0)</f>
        <v>9932</v>
      </c>
      <c r="H3925" s="50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3">
      <c r="A3926" s="48" t="s">
        <v>1264</v>
      </c>
      <c r="B3926" s="47">
        <f t="shared" si="8036"/>
        <v>13</v>
      </c>
      <c r="C3926" s="47">
        <f t="shared" si="8039"/>
        <v>47</v>
      </c>
      <c r="E3926" s="47">
        <f t="shared" ref="E3926" si="8046">plan_id</f>
        <v>25</v>
      </c>
      <c r="F3926" s="47">
        <f t="shared" ca="1" si="8002"/>
        <v>2011</v>
      </c>
      <c r="G3926" s="47">
        <f t="shared" ref="G3926" ca="1" si="8047">VLOOKUP(INDIRECT(CHAR(39)&amp;$A3926&amp;CHAR(39)&amp;"!r2c"&amp;$C3926,0),variables,2,0)</f>
        <v>9935</v>
      </c>
      <c r="H3926" s="50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3">
      <c r="A3927" s="48" t="s">
        <v>1264</v>
      </c>
      <c r="B3927" s="47">
        <f t="shared" si="8036"/>
        <v>13</v>
      </c>
      <c r="C3927" s="47">
        <f t="shared" si="8039"/>
        <v>48</v>
      </c>
      <c r="E3927" s="47">
        <f t="shared" ref="E3927" si="8048">plan_id</f>
        <v>25</v>
      </c>
      <c r="F3927" s="47">
        <f t="shared" ca="1" si="8002"/>
        <v>2011</v>
      </c>
      <c r="G3927" s="47">
        <f t="shared" ref="G3927" ca="1" si="8049">VLOOKUP(INDIRECT(CHAR(39)&amp;$A3927&amp;CHAR(39)&amp;"!r2c"&amp;$C3927,0),variables,2,0)</f>
        <v>9651</v>
      </c>
      <c r="H3927" s="50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3">
      <c r="A3928" s="48" t="s">
        <v>1264</v>
      </c>
      <c r="B3928" s="47">
        <f t="shared" si="8036"/>
        <v>13</v>
      </c>
      <c r="C3928" s="47">
        <f t="shared" si="8039"/>
        <v>49</v>
      </c>
      <c r="E3928" s="47">
        <f t="shared" ref="E3928" si="8050">plan_id</f>
        <v>25</v>
      </c>
      <c r="F3928" s="47">
        <f t="shared" ca="1" si="8002"/>
        <v>2011</v>
      </c>
      <c r="G3928" s="47">
        <f t="shared" ref="G3928" ca="1" si="8051">VLOOKUP(INDIRECT(CHAR(39)&amp;$A3928&amp;CHAR(39)&amp;"!r2c"&amp;$C3928,0),variables,2,0)</f>
        <v>9722</v>
      </c>
      <c r="H3928" s="50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3">
      <c r="A3929" s="48" t="s">
        <v>1264</v>
      </c>
      <c r="B3929" s="47">
        <f t="shared" si="8036"/>
        <v>13</v>
      </c>
      <c r="C3929" s="47">
        <f t="shared" si="8039"/>
        <v>50</v>
      </c>
      <c r="E3929" s="47">
        <f t="shared" ref="E3929" si="8052">plan_id</f>
        <v>25</v>
      </c>
      <c r="F3929" s="47">
        <f t="shared" ca="1" si="8002"/>
        <v>2011</v>
      </c>
      <c r="G3929" s="47">
        <f t="shared" ref="G3929" ca="1" si="8053">VLOOKUP(INDIRECT(CHAR(39)&amp;$A3929&amp;CHAR(39)&amp;"!r2c"&amp;$C3929,0),variables,2,0)</f>
        <v>9848</v>
      </c>
      <c r="H3929" s="50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3">
      <c r="A3930" s="48" t="s">
        <v>1264</v>
      </c>
      <c r="B3930" s="47">
        <f t="shared" si="8036"/>
        <v>13</v>
      </c>
      <c r="C3930" s="47">
        <f t="shared" si="8039"/>
        <v>51</v>
      </c>
      <c r="E3930" s="47">
        <f t="shared" ref="E3930" si="8054">plan_id</f>
        <v>25</v>
      </c>
      <c r="F3930" s="47">
        <f t="shared" ca="1" si="8002"/>
        <v>2011</v>
      </c>
      <c r="G3930" s="47">
        <f t="shared" ref="G3930" ca="1" si="8055">VLOOKUP(INDIRECT(CHAR(39)&amp;$A3930&amp;CHAR(39)&amp;"!r2c"&amp;$C3930,0),variables,2,0)</f>
        <v>9866</v>
      </c>
      <c r="H3930" s="50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3">
      <c r="A3931" s="48" t="s">
        <v>1264</v>
      </c>
      <c r="B3931" s="47">
        <f t="shared" si="8036"/>
        <v>13</v>
      </c>
      <c r="C3931" s="47">
        <f t="shared" si="8039"/>
        <v>52</v>
      </c>
      <c r="E3931" s="47">
        <f t="shared" ref="E3931" si="8056">plan_id</f>
        <v>25</v>
      </c>
      <c r="F3931" s="47">
        <f t="shared" ca="1" si="8002"/>
        <v>2011</v>
      </c>
      <c r="G3931" s="47">
        <f t="shared" ref="G3931" ca="1" si="8057">VLOOKUP(INDIRECT(CHAR(39)&amp;$A3931&amp;CHAR(39)&amp;"!r2c"&amp;$C3931,0),variables,2,0)</f>
        <v>9899</v>
      </c>
      <c r="H3931" s="50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3">
      <c r="A3932" s="48" t="s">
        <v>1264</v>
      </c>
      <c r="B3932" s="47">
        <f t="shared" si="8036"/>
        <v>13</v>
      </c>
      <c r="C3932" s="47">
        <f t="shared" si="8039"/>
        <v>53</v>
      </c>
      <c r="E3932" s="47">
        <f t="shared" ref="E3932" si="8058">plan_id</f>
        <v>25</v>
      </c>
      <c r="F3932" s="47">
        <f t="shared" ca="1" si="8002"/>
        <v>2011</v>
      </c>
      <c r="G3932" s="47">
        <f t="shared" ref="G3932" ca="1" si="8059">VLOOKUP(INDIRECT(CHAR(39)&amp;$A3932&amp;CHAR(39)&amp;"!r2c"&amp;$C3932,0),variables,2,0)</f>
        <v>9905</v>
      </c>
      <c r="H3932" s="50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3">
      <c r="A3933" s="48" t="s">
        <v>1264</v>
      </c>
      <c r="B3933" s="47">
        <f t="shared" si="8036"/>
        <v>13</v>
      </c>
      <c r="C3933" s="47">
        <f t="shared" si="8039"/>
        <v>54</v>
      </c>
      <c r="E3933" s="47">
        <f t="shared" ref="E3933" si="8060">plan_id</f>
        <v>25</v>
      </c>
      <c r="F3933" s="47">
        <f t="shared" ca="1" si="8002"/>
        <v>2011</v>
      </c>
      <c r="G3933" s="47">
        <f t="shared" ref="G3933" ca="1" si="8061">VLOOKUP(INDIRECT(CHAR(39)&amp;$A3933&amp;CHAR(39)&amp;"!r2c"&amp;$C3933,0),variables,2,0)</f>
        <v>9929</v>
      </c>
      <c r="H3933" s="50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3">
      <c r="A3934" s="48" t="s">
        <v>1264</v>
      </c>
      <c r="B3934" s="47">
        <f t="shared" si="8036"/>
        <v>13</v>
      </c>
      <c r="C3934" s="47">
        <f t="shared" si="8039"/>
        <v>55</v>
      </c>
      <c r="E3934" s="47">
        <f t="shared" ref="E3934" si="8062">plan_id</f>
        <v>25</v>
      </c>
      <c r="F3934" s="47">
        <f t="shared" ca="1" si="8002"/>
        <v>2011</v>
      </c>
      <c r="G3934" s="47">
        <f t="shared" ref="G3934" ca="1" si="8063">VLOOKUP(INDIRECT(CHAR(39)&amp;$A3934&amp;CHAR(39)&amp;"!r2c"&amp;$C3934,0),variables,2,0)</f>
        <v>9654</v>
      </c>
      <c r="H3934" s="50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3">
      <c r="A3935" s="48" t="s">
        <v>1264</v>
      </c>
      <c r="B3935" s="47">
        <f t="shared" si="8036"/>
        <v>13</v>
      </c>
      <c r="C3935" s="47">
        <f t="shared" si="8039"/>
        <v>56</v>
      </c>
      <c r="E3935" s="47">
        <f t="shared" ref="E3935" si="8064">plan_id</f>
        <v>25</v>
      </c>
      <c r="F3935" s="47">
        <f t="shared" ca="1" si="8002"/>
        <v>2011</v>
      </c>
      <c r="G3935" s="47">
        <f t="shared" ref="G3935" ca="1" si="8065">VLOOKUP(INDIRECT(CHAR(39)&amp;$A3935&amp;CHAR(39)&amp;"!r2c"&amp;$C3935,0),variables,2,0)</f>
        <v>9707</v>
      </c>
      <c r="H3935" s="50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3">
      <c r="A3936" s="48" t="s">
        <v>1264</v>
      </c>
      <c r="B3936" s="47">
        <f t="shared" si="8036"/>
        <v>13</v>
      </c>
      <c r="C3936" s="47">
        <f t="shared" si="8039"/>
        <v>57</v>
      </c>
      <c r="E3936" s="47">
        <f t="shared" ref="E3936" si="8066">plan_id</f>
        <v>25</v>
      </c>
      <c r="F3936" s="47">
        <f t="shared" ca="1" si="8002"/>
        <v>2011</v>
      </c>
      <c r="G3936" s="47">
        <f t="shared" ref="G3936" ca="1" si="8067">VLOOKUP(INDIRECT(CHAR(39)&amp;$A3936&amp;CHAR(39)&amp;"!r2c"&amp;$C3936,0),variables,2,0)</f>
        <v>9669</v>
      </c>
      <c r="H3936" s="50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3">
      <c r="A3937" s="48" t="s">
        <v>1264</v>
      </c>
      <c r="B3937" s="47">
        <f t="shared" si="8036"/>
        <v>13</v>
      </c>
      <c r="C3937" s="47">
        <f t="shared" si="8039"/>
        <v>58</v>
      </c>
      <c r="E3937" s="47">
        <f t="shared" ref="E3937" si="8068">plan_id</f>
        <v>25</v>
      </c>
      <c r="F3937" s="47">
        <f t="shared" ca="1" si="8002"/>
        <v>2011</v>
      </c>
      <c r="G3937" s="47">
        <f t="shared" ref="G3937" ca="1" si="8069">VLOOKUP(INDIRECT(CHAR(39)&amp;$A3937&amp;CHAR(39)&amp;"!r2c"&amp;$C3937,0),variables,2,0)</f>
        <v>9851</v>
      </c>
      <c r="H3937" s="50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3">
      <c r="A3938" s="48" t="s">
        <v>1264</v>
      </c>
      <c r="B3938" s="47">
        <f t="shared" si="8036"/>
        <v>13</v>
      </c>
      <c r="C3938" s="47">
        <f t="shared" si="8039"/>
        <v>59</v>
      </c>
      <c r="E3938" s="47">
        <f t="shared" ref="E3938" si="8070">plan_id</f>
        <v>25</v>
      </c>
      <c r="F3938" s="47">
        <f t="shared" ca="1" si="8002"/>
        <v>2011</v>
      </c>
      <c r="G3938" s="47">
        <f t="shared" ref="G3938" ca="1" si="8071">VLOOKUP(INDIRECT(CHAR(39)&amp;$A3938&amp;CHAR(39)&amp;"!r2c"&amp;$C3938,0),variables,2,0)</f>
        <v>9890</v>
      </c>
      <c r="H3938" s="50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3">
      <c r="A3939" s="48" t="s">
        <v>1264</v>
      </c>
      <c r="B3939" s="47">
        <f t="shared" si="8036"/>
        <v>13</v>
      </c>
      <c r="C3939" s="47">
        <f t="shared" si="8039"/>
        <v>60</v>
      </c>
      <c r="E3939" s="47">
        <f t="shared" ref="E3939" si="8072">plan_id</f>
        <v>25</v>
      </c>
      <c r="F3939" s="47">
        <f t="shared" ca="1" si="8002"/>
        <v>2011</v>
      </c>
      <c r="G3939" s="47">
        <f t="shared" ref="G3939" ca="1" si="8073">VLOOKUP(INDIRECT(CHAR(39)&amp;$A3939&amp;CHAR(39)&amp;"!r2c"&amp;$C3939,0),variables,2,0)</f>
        <v>9893</v>
      </c>
      <c r="H3939" s="50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3">
      <c r="A3940" s="48" t="s">
        <v>1264</v>
      </c>
      <c r="B3940" s="47">
        <f t="shared" si="8036"/>
        <v>13</v>
      </c>
      <c r="C3940" s="47">
        <f t="shared" si="8039"/>
        <v>61</v>
      </c>
      <c r="E3940" s="47">
        <f t="shared" ref="E3940" si="8074">plan_id</f>
        <v>25</v>
      </c>
      <c r="F3940" s="47">
        <f t="shared" ca="1" si="8002"/>
        <v>2011</v>
      </c>
      <c r="G3940" s="47">
        <f t="shared" ref="G3940" ca="1" si="8075">VLOOKUP(INDIRECT(CHAR(39)&amp;$A3940&amp;CHAR(39)&amp;"!r2c"&amp;$C3940,0),variables,2,0)</f>
        <v>9896</v>
      </c>
      <c r="H3940" s="50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3">
      <c r="A3941" s="48" t="s">
        <v>1264</v>
      </c>
      <c r="B3941" s="47">
        <f t="shared" si="8036"/>
        <v>13</v>
      </c>
      <c r="C3941" s="47">
        <f t="shared" si="8039"/>
        <v>62</v>
      </c>
      <c r="E3941" s="47">
        <f t="shared" ref="E3941" si="8076">plan_id</f>
        <v>25</v>
      </c>
      <c r="F3941" s="47">
        <f t="shared" ca="1" si="8002"/>
        <v>2011</v>
      </c>
      <c r="G3941" s="47">
        <f t="shared" ref="G3941" ca="1" si="8077">VLOOKUP(INDIRECT(CHAR(39)&amp;$A3941&amp;CHAR(39)&amp;"!r2c"&amp;$C3941,0),variables,2,0)</f>
        <v>9660</v>
      </c>
      <c r="H3941" s="50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3">
      <c r="A3942" s="48" t="s">
        <v>1264</v>
      </c>
      <c r="B3942" s="47">
        <f t="shared" si="8036"/>
        <v>13</v>
      </c>
      <c r="C3942" s="47">
        <f t="shared" si="8039"/>
        <v>63</v>
      </c>
      <c r="E3942" s="47">
        <f t="shared" ref="E3942" si="8078">plan_id</f>
        <v>25</v>
      </c>
      <c r="F3942" s="47">
        <f t="shared" ca="1" si="8002"/>
        <v>2011</v>
      </c>
      <c r="G3942" s="47">
        <f t="shared" ref="G3942" ca="1" si="8079">VLOOKUP(INDIRECT(CHAR(39)&amp;$A3942&amp;CHAR(39)&amp;"!r2c"&amp;$C3942,0),variables,2,0)</f>
        <v>9701</v>
      </c>
      <c r="H3942" s="50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3">
      <c r="A3943" s="48" t="s">
        <v>1264</v>
      </c>
      <c r="B3943" s="47">
        <f t="shared" si="8036"/>
        <v>13</v>
      </c>
      <c r="C3943" s="47">
        <f t="shared" si="8039"/>
        <v>64</v>
      </c>
      <c r="E3943" s="47">
        <f t="shared" ref="E3943" si="8080">plan_id</f>
        <v>25</v>
      </c>
      <c r="F3943" s="47">
        <f t="shared" ca="1" si="8002"/>
        <v>2011</v>
      </c>
      <c r="G3943" s="47">
        <f t="shared" ref="G3943" ca="1" si="8081">VLOOKUP(INDIRECT(CHAR(39)&amp;$A3943&amp;CHAR(39)&amp;"!r2c"&amp;$C3943,0),variables,2,0)</f>
        <v>9728</v>
      </c>
      <c r="H3943" s="50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3">
      <c r="A3944" s="48" t="s">
        <v>1264</v>
      </c>
      <c r="B3944" s="47">
        <f t="shared" si="8036"/>
        <v>13</v>
      </c>
      <c r="C3944" s="47">
        <f t="shared" si="8039"/>
        <v>65</v>
      </c>
      <c r="E3944" s="47">
        <f t="shared" ref="E3944" si="8082">plan_id</f>
        <v>25</v>
      </c>
      <c r="F3944" s="47">
        <f t="shared" ca="1" si="8002"/>
        <v>2011</v>
      </c>
      <c r="G3944" s="47">
        <f t="shared" ref="G3944" ca="1" si="8083">VLOOKUP(INDIRECT(CHAR(39)&amp;$A3944&amp;CHAR(39)&amp;"!r2c"&amp;$C3944,0),variables,2,0)</f>
        <v>9731</v>
      </c>
      <c r="H3944" s="50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3">
      <c r="A3945" s="48" t="s">
        <v>1264</v>
      </c>
      <c r="B3945" s="47">
        <f t="shared" si="8036"/>
        <v>13</v>
      </c>
      <c r="C3945" s="47">
        <f t="shared" si="8039"/>
        <v>66</v>
      </c>
      <c r="E3945" s="47">
        <f t="shared" ref="E3945" si="8084">plan_id</f>
        <v>25</v>
      </c>
      <c r="F3945" s="47">
        <f t="shared" ca="1" si="8002"/>
        <v>2011</v>
      </c>
      <c r="G3945" s="47">
        <f t="shared" ref="G3945" ca="1" si="8085">VLOOKUP(INDIRECT(CHAR(39)&amp;$A3945&amp;CHAR(39)&amp;"!r2c"&amp;$C3945,0),variables,2,0)</f>
        <v>9737</v>
      </c>
      <c r="H3945" s="50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3">
      <c r="A3946" s="48" t="s">
        <v>1264</v>
      </c>
      <c r="B3946" s="47">
        <f t="shared" si="8036"/>
        <v>13</v>
      </c>
      <c r="C3946" s="47">
        <f t="shared" si="8039"/>
        <v>67</v>
      </c>
      <c r="E3946" s="47">
        <f t="shared" ref="E3946" si="8086">plan_id</f>
        <v>25</v>
      </c>
      <c r="F3946" s="47">
        <f t="shared" ca="1" si="8002"/>
        <v>2011</v>
      </c>
      <c r="G3946" s="47">
        <f t="shared" ref="G3946" ca="1" si="8087">VLOOKUP(INDIRECT(CHAR(39)&amp;$A3946&amp;CHAR(39)&amp;"!r2c"&amp;$C3946,0),variables,2,0)</f>
        <v>9740</v>
      </c>
      <c r="H3946" s="50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3">
      <c r="A3947" s="48" t="s">
        <v>1264</v>
      </c>
      <c r="B3947" s="47">
        <f t="shared" si="8036"/>
        <v>13</v>
      </c>
      <c r="C3947" s="47">
        <f t="shared" si="8039"/>
        <v>68</v>
      </c>
      <c r="E3947" s="47">
        <f t="shared" ref="E3947" si="8088">plan_id</f>
        <v>25</v>
      </c>
      <c r="F3947" s="47">
        <f t="shared" ca="1" si="8002"/>
        <v>2011</v>
      </c>
      <c r="G3947" s="47">
        <f t="shared" ref="G3947" ca="1" si="8089">VLOOKUP(INDIRECT(CHAR(39)&amp;$A3947&amp;CHAR(39)&amp;"!r2c"&amp;$C3947,0),variables,2,0)</f>
        <v>9752</v>
      </c>
      <c r="H3947" s="50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3">
      <c r="A3948" s="48" t="s">
        <v>1264</v>
      </c>
      <c r="B3948" s="47">
        <f t="shared" si="8036"/>
        <v>13</v>
      </c>
      <c r="C3948" s="47">
        <f t="shared" si="8039"/>
        <v>69</v>
      </c>
      <c r="E3948" s="47">
        <f t="shared" ref="E3948" si="8090">plan_id</f>
        <v>25</v>
      </c>
      <c r="F3948" s="47">
        <f t="shared" ca="1" si="8002"/>
        <v>2011</v>
      </c>
      <c r="G3948" s="47">
        <f t="shared" ref="G3948" ca="1" si="8091">VLOOKUP(INDIRECT(CHAR(39)&amp;$A3948&amp;CHAR(39)&amp;"!r2c"&amp;$C3948,0),variables,2,0)</f>
        <v>9791</v>
      </c>
      <c r="H3948" s="50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3">
      <c r="A3949" s="48" t="s">
        <v>1264</v>
      </c>
      <c r="B3949" s="47">
        <f t="shared" si="8036"/>
        <v>13</v>
      </c>
      <c r="C3949" s="47">
        <f t="shared" si="8039"/>
        <v>70</v>
      </c>
      <c r="E3949" s="47">
        <f t="shared" ref="E3949" si="8092">plan_id</f>
        <v>25</v>
      </c>
      <c r="F3949" s="47">
        <f t="shared" ca="1" si="8002"/>
        <v>2011</v>
      </c>
      <c r="G3949" s="47">
        <f t="shared" ref="G3949" ca="1" si="8093">VLOOKUP(INDIRECT(CHAR(39)&amp;$A3949&amp;CHAR(39)&amp;"!r2c"&amp;$C3949,0),variables,2,0)</f>
        <v>9800</v>
      </c>
      <c r="H3949" s="50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3">
      <c r="A3950" s="48" t="s">
        <v>1264</v>
      </c>
      <c r="B3950" s="47">
        <f t="shared" si="8036"/>
        <v>13</v>
      </c>
      <c r="C3950" s="47">
        <f t="shared" si="8039"/>
        <v>71</v>
      </c>
      <c r="E3950" s="47">
        <f t="shared" ref="E3950" si="8094">plan_id</f>
        <v>25</v>
      </c>
      <c r="F3950" s="47">
        <f t="shared" ca="1" si="8002"/>
        <v>2011</v>
      </c>
      <c r="G3950" s="47">
        <f t="shared" ref="G3950" ca="1" si="8095">VLOOKUP(INDIRECT(CHAR(39)&amp;$A3950&amp;CHAR(39)&amp;"!r2c"&amp;$C3950,0),variables,2,0)</f>
        <v>9842</v>
      </c>
      <c r="H3950" s="50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3">
      <c r="A3951" s="48" t="s">
        <v>1264</v>
      </c>
      <c r="B3951" s="47">
        <f t="shared" si="8036"/>
        <v>13</v>
      </c>
      <c r="C3951" s="47">
        <f t="shared" si="8039"/>
        <v>72</v>
      </c>
      <c r="E3951" s="47">
        <f t="shared" ref="E3951" si="8096">plan_id</f>
        <v>25</v>
      </c>
      <c r="F3951" s="47">
        <f t="shared" ca="1" si="8002"/>
        <v>2011</v>
      </c>
      <c r="G3951" s="47">
        <f t="shared" ref="G3951" ca="1" si="8097">VLOOKUP(INDIRECT(CHAR(39)&amp;$A3951&amp;CHAR(39)&amp;"!r2c"&amp;$C3951,0),variables,2,0)</f>
        <v>9854</v>
      </c>
      <c r="H3951" s="50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3">
      <c r="A3952" s="48" t="s">
        <v>1264</v>
      </c>
      <c r="B3952" s="47">
        <f t="shared" si="8036"/>
        <v>13</v>
      </c>
      <c r="C3952" s="47">
        <f t="shared" si="8039"/>
        <v>73</v>
      </c>
      <c r="E3952" s="47">
        <f t="shared" ref="E3952" si="8098">plan_id</f>
        <v>25</v>
      </c>
      <c r="F3952" s="47">
        <f t="shared" ca="1" si="8002"/>
        <v>2011</v>
      </c>
      <c r="G3952" s="47">
        <f t="shared" ref="G3952" ca="1" si="8099">VLOOKUP(INDIRECT(CHAR(39)&amp;$A3952&amp;CHAR(39)&amp;"!r2c"&amp;$C3952,0),variables,2,0)</f>
        <v>9869</v>
      </c>
      <c r="H3952" s="50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3">
      <c r="A3953" s="48" t="s">
        <v>1264</v>
      </c>
      <c r="B3953" s="47">
        <f t="shared" si="8036"/>
        <v>13</v>
      </c>
      <c r="C3953" s="47">
        <f t="shared" si="8039"/>
        <v>74</v>
      </c>
      <c r="E3953" s="47">
        <f t="shared" ref="E3953" si="8100">plan_id</f>
        <v>25</v>
      </c>
      <c r="F3953" s="47">
        <f t="shared" ca="1" si="8002"/>
        <v>2011</v>
      </c>
      <c r="G3953" s="47">
        <f t="shared" ref="G3953" ca="1" si="8101">VLOOKUP(INDIRECT(CHAR(39)&amp;$A3953&amp;CHAR(39)&amp;"!r2c"&amp;$C3953,0),variables,2,0)</f>
        <v>9873</v>
      </c>
      <c r="H3953" s="50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3">
      <c r="A3954" s="48" t="s">
        <v>1264</v>
      </c>
      <c r="B3954" s="47">
        <f t="shared" si="8036"/>
        <v>13</v>
      </c>
      <c r="C3954" s="47">
        <f t="shared" si="8039"/>
        <v>75</v>
      </c>
      <c r="E3954" s="47">
        <f t="shared" ref="E3954" si="8102">plan_id</f>
        <v>25</v>
      </c>
      <c r="F3954" s="47">
        <f t="shared" ca="1" si="8002"/>
        <v>2011</v>
      </c>
      <c r="G3954" s="47">
        <f t="shared" ref="G3954" ca="1" si="8103">VLOOKUP(INDIRECT(CHAR(39)&amp;$A3954&amp;CHAR(39)&amp;"!r2c"&amp;$C3954,0),variables,2,0)</f>
        <v>9881</v>
      </c>
      <c r="H3954" s="50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3">
      <c r="A3955" s="48" t="s">
        <v>1264</v>
      </c>
      <c r="B3955" s="47">
        <f t="shared" si="8036"/>
        <v>13</v>
      </c>
      <c r="C3955" s="47">
        <f t="shared" si="8039"/>
        <v>76</v>
      </c>
      <c r="E3955" s="47">
        <f t="shared" ref="E3955" si="8104">plan_id</f>
        <v>25</v>
      </c>
      <c r="F3955" s="47">
        <f t="shared" ca="1" si="8002"/>
        <v>2011</v>
      </c>
      <c r="G3955" s="47">
        <f t="shared" ref="G3955" ca="1" si="8105">VLOOKUP(INDIRECT(CHAR(39)&amp;$A3955&amp;CHAR(39)&amp;"!r2c"&amp;$C3955,0),variables,2,0)</f>
        <v>9908</v>
      </c>
      <c r="H3955" s="50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3">
      <c r="A3956" s="48" t="s">
        <v>1264</v>
      </c>
      <c r="B3956" s="47">
        <f t="shared" si="8036"/>
        <v>13</v>
      </c>
      <c r="C3956" s="47">
        <f t="shared" si="8039"/>
        <v>77</v>
      </c>
      <c r="E3956" s="47">
        <f t="shared" ref="E3956" si="8106">plan_id</f>
        <v>25</v>
      </c>
      <c r="F3956" s="47">
        <f t="shared" ca="1" si="8002"/>
        <v>2011</v>
      </c>
      <c r="G3956" s="47">
        <f t="shared" ref="G3956" ca="1" si="8107">VLOOKUP(INDIRECT(CHAR(39)&amp;$A3956&amp;CHAR(39)&amp;"!r2c"&amp;$C3956,0),variables,2,0)</f>
        <v>9911</v>
      </c>
      <c r="H3956" s="50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3">
      <c r="A3957" s="48" t="s">
        <v>1264</v>
      </c>
      <c r="B3957" s="47">
        <f t="shared" si="8036"/>
        <v>13</v>
      </c>
      <c r="C3957" s="47">
        <f t="shared" si="8039"/>
        <v>78</v>
      </c>
      <c r="E3957" s="47">
        <f t="shared" ref="E3957" si="8108">plan_id</f>
        <v>25</v>
      </c>
      <c r="F3957" s="47">
        <f t="shared" ca="1" si="8002"/>
        <v>2011</v>
      </c>
      <c r="G3957" s="47">
        <f t="shared" ref="G3957" ca="1" si="8109">VLOOKUP(INDIRECT(CHAR(39)&amp;$A3957&amp;CHAR(39)&amp;"!r2c"&amp;$C3957,0),variables,2,0)</f>
        <v>9663</v>
      </c>
      <c r="H3957" s="50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3">
      <c r="A3958" s="48" t="s">
        <v>1264</v>
      </c>
      <c r="B3958" s="47">
        <f t="shared" si="8036"/>
        <v>13</v>
      </c>
      <c r="C3958" s="47">
        <f t="shared" si="8039"/>
        <v>79</v>
      </c>
      <c r="E3958" s="47">
        <f t="shared" ref="E3958" si="8110">plan_id</f>
        <v>25</v>
      </c>
      <c r="F3958" s="47">
        <f t="shared" ca="1" si="8002"/>
        <v>2011</v>
      </c>
      <c r="G3958" s="47">
        <f t="shared" ref="G3958" ca="1" si="8111">VLOOKUP(INDIRECT(CHAR(39)&amp;$A3958&amp;CHAR(39)&amp;"!r2c"&amp;$C3958,0),variables,2,0)</f>
        <v>9710</v>
      </c>
      <c r="H3958" s="50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3">
      <c r="A3959" s="48" t="s">
        <v>1264</v>
      </c>
      <c r="B3959" s="47">
        <f t="shared" si="8036"/>
        <v>13</v>
      </c>
      <c r="C3959" s="47">
        <f t="shared" si="8039"/>
        <v>80</v>
      </c>
      <c r="E3959" s="47">
        <f t="shared" ref="E3959" si="8112">plan_id</f>
        <v>25</v>
      </c>
      <c r="F3959" s="47">
        <f t="shared" ca="1" si="8002"/>
        <v>2011</v>
      </c>
      <c r="G3959" s="47">
        <f t="shared" ref="G3959" ca="1" si="8113">VLOOKUP(INDIRECT(CHAR(39)&amp;$A3959&amp;CHAR(39)&amp;"!r2c"&amp;$C3959,0),variables,2,0)</f>
        <v>9758</v>
      </c>
      <c r="H3959" s="50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3">
      <c r="A3960" s="48" t="s">
        <v>1264</v>
      </c>
      <c r="B3960" s="47">
        <f t="shared" si="8036"/>
        <v>13</v>
      </c>
      <c r="C3960" s="47">
        <f t="shared" si="8039"/>
        <v>81</v>
      </c>
      <c r="E3960" s="47">
        <f t="shared" ref="E3960" si="8114">plan_id</f>
        <v>25</v>
      </c>
      <c r="F3960" s="47">
        <f t="shared" ca="1" si="8002"/>
        <v>2011</v>
      </c>
      <c r="G3960" s="47">
        <f t="shared" ref="G3960" ca="1" si="8115">VLOOKUP(INDIRECT(CHAR(39)&amp;$A3960&amp;CHAR(39)&amp;"!r2c"&amp;$C3960,0),variables,2,0)</f>
        <v>9803</v>
      </c>
      <c r="H3960" s="50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3">
      <c r="A3961" s="48" t="s">
        <v>1264</v>
      </c>
      <c r="B3961" s="47">
        <f t="shared" si="8036"/>
        <v>13</v>
      </c>
      <c r="C3961" s="47">
        <f t="shared" si="8039"/>
        <v>82</v>
      </c>
      <c r="E3961" s="47">
        <f t="shared" ref="E3961" si="8116">plan_id</f>
        <v>25</v>
      </c>
      <c r="F3961" s="47">
        <f t="shared" ca="1" si="8002"/>
        <v>2011</v>
      </c>
      <c r="G3961" s="47">
        <f t="shared" ref="G3961" ca="1" si="8117">VLOOKUP(INDIRECT(CHAR(39)&amp;$A3961&amp;CHAR(39)&amp;"!r2c"&amp;$C3961,0),variables,2,0)</f>
        <v>9857</v>
      </c>
      <c r="H3961" s="50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3">
      <c r="A3962" s="48" t="s">
        <v>1264</v>
      </c>
      <c r="B3962" s="47">
        <f t="shared" si="8036"/>
        <v>13</v>
      </c>
      <c r="C3962" s="47">
        <f t="shared" si="8039"/>
        <v>83</v>
      </c>
      <c r="E3962" s="47">
        <f t="shared" ref="E3962" si="8118">plan_id</f>
        <v>25</v>
      </c>
      <c r="F3962" s="47">
        <f t="shared" ca="1" si="8002"/>
        <v>2011</v>
      </c>
      <c r="G3962" s="47">
        <f t="shared" ref="G3962" ca="1" si="8119">VLOOKUP(INDIRECT(CHAR(39)&amp;$A3962&amp;CHAR(39)&amp;"!r2c"&amp;$C3962,0),variables,2,0)</f>
        <v>9902</v>
      </c>
      <c r="H3962" s="50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3">
      <c r="A3963" s="48" t="s">
        <v>1264</v>
      </c>
      <c r="B3963" s="47">
        <f t="shared" si="8036"/>
        <v>13</v>
      </c>
      <c r="C3963" s="47">
        <f t="shared" si="8039"/>
        <v>84</v>
      </c>
      <c r="E3963" s="47">
        <f t="shared" ref="E3963" si="8120">plan_id</f>
        <v>25</v>
      </c>
      <c r="F3963" s="47">
        <f t="shared" ca="1" si="8002"/>
        <v>2011</v>
      </c>
      <c r="G3963" s="47">
        <f t="shared" ref="G3963" ca="1" si="8121">VLOOKUP(INDIRECT(CHAR(39)&amp;$A3963&amp;CHAR(39)&amp;"!r2c"&amp;$C3963,0),variables,2,0)</f>
        <v>9926</v>
      </c>
      <c r="H3963" s="50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3">
      <c r="A3964" s="48" t="s">
        <v>1264</v>
      </c>
      <c r="B3964" s="47">
        <f t="shared" si="8036"/>
        <v>13</v>
      </c>
      <c r="C3964" s="47">
        <f t="shared" si="8039"/>
        <v>85</v>
      </c>
      <c r="E3964" s="47">
        <f t="shared" ref="E3964" si="8122">plan_id</f>
        <v>25</v>
      </c>
      <c r="F3964" s="47">
        <f t="shared" ca="1" si="8002"/>
        <v>2011</v>
      </c>
      <c r="G3964" s="47">
        <f t="shared" ref="G3964" ca="1" si="8123">VLOOKUP(INDIRECT(CHAR(39)&amp;$A3964&amp;CHAR(39)&amp;"!r2c"&amp;$C3964,0),variables,2,0)</f>
        <v>9666</v>
      </c>
      <c r="H3964" s="50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3">
      <c r="A3965" s="48" t="s">
        <v>1264</v>
      </c>
      <c r="B3965" s="47">
        <f t="shared" si="8036"/>
        <v>13</v>
      </c>
      <c r="C3965" s="47">
        <f t="shared" si="8039"/>
        <v>86</v>
      </c>
      <c r="E3965" s="47">
        <f t="shared" ref="E3965" si="8124">plan_id</f>
        <v>25</v>
      </c>
      <c r="F3965" s="47">
        <f t="shared" ca="1" si="8002"/>
        <v>2011</v>
      </c>
      <c r="G3965" s="47">
        <f t="shared" ref="G3965" ca="1" si="8125">VLOOKUP(INDIRECT(CHAR(39)&amp;$A3965&amp;CHAR(39)&amp;"!r2c"&amp;$C3965,0),variables,2,0)</f>
        <v>9827</v>
      </c>
      <c r="H3965" s="50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3">
      <c r="A3966" s="48" t="s">
        <v>1264</v>
      </c>
      <c r="B3966" s="47">
        <f t="shared" si="8036"/>
        <v>13</v>
      </c>
      <c r="C3966" s="47">
        <f t="shared" si="8039"/>
        <v>87</v>
      </c>
      <c r="E3966" s="47">
        <f t="shared" ref="E3966" si="8126">plan_id</f>
        <v>25</v>
      </c>
      <c r="F3966" s="47">
        <f t="shared" ca="1" si="8002"/>
        <v>2011</v>
      </c>
      <c r="G3966" s="47">
        <f t="shared" ref="G3966" ca="1" si="8127">VLOOKUP(INDIRECT(CHAR(39)&amp;$A3966&amp;CHAR(39)&amp;"!r2c"&amp;$C3966,0),variables,2,0)</f>
        <v>9657</v>
      </c>
      <c r="H3966" s="50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3">
      <c r="A3967" s="48" t="s">
        <v>1264</v>
      </c>
      <c r="B3967" s="47">
        <f t="shared" si="8036"/>
        <v>13</v>
      </c>
      <c r="C3967" s="47">
        <f t="shared" si="8039"/>
        <v>88</v>
      </c>
      <c r="E3967" s="47">
        <f t="shared" ref="E3967" si="8128">plan_id</f>
        <v>25</v>
      </c>
      <c r="F3967" s="47">
        <f t="shared" ca="1" si="8002"/>
        <v>2011</v>
      </c>
      <c r="G3967" s="47">
        <f t="shared" ref="G3967" ca="1" si="8129">VLOOKUP(INDIRECT(CHAR(39)&amp;$A3967&amp;CHAR(39)&amp;"!r2c"&amp;$C3967,0),variables,2,0)</f>
        <v>9834</v>
      </c>
      <c r="H3967" s="50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3">
      <c r="A3968" s="48" t="s">
        <v>1264</v>
      </c>
      <c r="B3968" s="47">
        <f t="shared" si="8036"/>
        <v>13</v>
      </c>
      <c r="C3968" s="47">
        <f t="shared" si="8039"/>
        <v>89</v>
      </c>
      <c r="E3968" s="47">
        <f t="shared" ref="E3968" si="8130">plan_id</f>
        <v>25</v>
      </c>
      <c r="F3968" s="47">
        <f t="shared" ca="1" si="8002"/>
        <v>2011</v>
      </c>
      <c r="G3968" s="47">
        <f t="shared" ref="G3968" ca="1" si="8131">VLOOKUP(INDIRECT(CHAR(39)&amp;$A3968&amp;CHAR(39)&amp;"!r2c"&amp;$C3968,0),variables,2,0)</f>
        <v>9884</v>
      </c>
      <c r="H3968" s="50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3">
      <c r="A3969" s="48" t="s">
        <v>1264</v>
      </c>
      <c r="B3969" s="47">
        <f t="shared" si="8036"/>
        <v>13</v>
      </c>
      <c r="C3969" s="47">
        <f t="shared" si="8039"/>
        <v>90</v>
      </c>
      <c r="E3969" s="47">
        <f t="shared" ref="E3969" si="8132">plan_id</f>
        <v>25</v>
      </c>
      <c r="F3969" s="47">
        <f t="shared" ref="F3969:F4032" ca="1" si="8133">INDIRECT(CHAR(39)&amp;$A3969&amp;CHAR(39)&amp;"!r"&amp;$B3969&amp;"c2",0)</f>
        <v>2011</v>
      </c>
      <c r="G3969" s="47">
        <f t="shared" ref="G3969" ca="1" si="8134">VLOOKUP(INDIRECT(CHAR(39)&amp;$A3969&amp;CHAR(39)&amp;"!r2c"&amp;$C3969,0),variables,2,0)</f>
        <v>9672</v>
      </c>
      <c r="H3969" s="50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3">
      <c r="A3970" s="48" t="s">
        <v>1264</v>
      </c>
      <c r="B3970" s="47">
        <f t="shared" si="8036"/>
        <v>14</v>
      </c>
      <c r="C3970" s="47">
        <f t="shared" si="8039"/>
        <v>3</v>
      </c>
      <c r="E3970" s="47">
        <f t="shared" ref="E3970" si="8135">plan_id</f>
        <v>25</v>
      </c>
      <c r="F3970" s="47">
        <f t="shared" ca="1" si="8133"/>
        <v>2012</v>
      </c>
      <c r="G3970" s="47">
        <f t="shared" ref="G3970" ca="1" si="8136">VLOOKUP(INDIRECT(CHAR(39)&amp;$A3970&amp;CHAR(39)&amp;"!r2c"&amp;$C3970,0),variables,2,0)</f>
        <v>9704</v>
      </c>
      <c r="H3970" s="50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3">
      <c r="A3971" s="48" t="s">
        <v>1264</v>
      </c>
      <c r="B3971" s="47">
        <f t="shared" si="8036"/>
        <v>14</v>
      </c>
      <c r="C3971" s="47">
        <f t="shared" si="8039"/>
        <v>4</v>
      </c>
      <c r="E3971" s="47">
        <f t="shared" ref="E3971" si="8137">plan_id</f>
        <v>25</v>
      </c>
      <c r="F3971" s="47">
        <f t="shared" ca="1" si="8133"/>
        <v>2012</v>
      </c>
      <c r="G3971" s="47">
        <f t="shared" ref="G3971" ca="1" si="8138">VLOOKUP(INDIRECT(CHAR(39)&amp;$A3971&amp;CHAR(39)&amp;"!r2c"&amp;$C3971,0),variables,2,0)</f>
        <v>9716</v>
      </c>
      <c r="H3971" s="50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3">
      <c r="A3972" s="48" t="s">
        <v>1264</v>
      </c>
      <c r="B3972" s="47">
        <f t="shared" si="8036"/>
        <v>14</v>
      </c>
      <c r="C3972" s="47">
        <f t="shared" si="8039"/>
        <v>5</v>
      </c>
      <c r="E3972" s="47">
        <f t="shared" ref="E3972" si="8139">plan_id</f>
        <v>25</v>
      </c>
      <c r="F3972" s="47">
        <f t="shared" ca="1" si="8133"/>
        <v>2012</v>
      </c>
      <c r="G3972" s="47">
        <f t="shared" ref="G3972" ca="1" si="8140">VLOOKUP(INDIRECT(CHAR(39)&amp;$A3972&amp;CHAR(39)&amp;"!r2c"&amp;$C3972,0),variables,2,0)</f>
        <v>9734</v>
      </c>
      <c r="H3972" s="50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3">
      <c r="A3973" s="48" t="s">
        <v>1264</v>
      </c>
      <c r="B3973" s="47">
        <f t="shared" si="8036"/>
        <v>14</v>
      </c>
      <c r="C3973" s="47">
        <f t="shared" si="8039"/>
        <v>6</v>
      </c>
      <c r="E3973" s="47">
        <f t="shared" ref="E3973" si="8141">plan_id</f>
        <v>25</v>
      </c>
      <c r="F3973" s="47">
        <f t="shared" ca="1" si="8133"/>
        <v>2012</v>
      </c>
      <c r="G3973" s="47">
        <f t="shared" ref="G3973" ca="1" si="8142">VLOOKUP(INDIRECT(CHAR(39)&amp;$A3973&amp;CHAR(39)&amp;"!r2c"&amp;$C3973,0),variables,2,0)</f>
        <v>9749</v>
      </c>
      <c r="H3973" s="50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3">
      <c r="A3974" s="48" t="s">
        <v>1264</v>
      </c>
      <c r="B3974" s="47">
        <f t="shared" si="8036"/>
        <v>14</v>
      </c>
      <c r="C3974" s="47">
        <f t="shared" si="8039"/>
        <v>7</v>
      </c>
      <c r="E3974" s="47">
        <f t="shared" ref="E3974" si="8143">plan_id</f>
        <v>25</v>
      </c>
      <c r="F3974" s="47">
        <f t="shared" ca="1" si="8133"/>
        <v>2012</v>
      </c>
      <c r="G3974" s="47">
        <f t="shared" ref="G3974" ca="1" si="8144">VLOOKUP(INDIRECT(CHAR(39)&amp;$A3974&amp;CHAR(39)&amp;"!r2c"&amp;$C3974,0),variables,2,0)</f>
        <v>9755</v>
      </c>
      <c r="H3974" s="50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3">
      <c r="A3975" s="48" t="s">
        <v>1264</v>
      </c>
      <c r="B3975" s="47">
        <f t="shared" si="8036"/>
        <v>14</v>
      </c>
      <c r="C3975" s="47">
        <f t="shared" si="8039"/>
        <v>8</v>
      </c>
      <c r="E3975" s="47">
        <f t="shared" ref="E3975" si="8145">plan_id</f>
        <v>25</v>
      </c>
      <c r="F3975" s="47">
        <f t="shared" ca="1" si="8133"/>
        <v>2012</v>
      </c>
      <c r="G3975" s="47">
        <f t="shared" ref="G3975" ca="1" si="8146">VLOOKUP(INDIRECT(CHAR(39)&amp;$A3975&amp;CHAR(39)&amp;"!r2c"&amp;$C3975,0),variables,2,0)</f>
        <v>9782</v>
      </c>
      <c r="H3975" s="50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3">
      <c r="A3976" s="48" t="s">
        <v>1264</v>
      </c>
      <c r="B3976" s="47">
        <f t="shared" si="8036"/>
        <v>14</v>
      </c>
      <c r="C3976" s="47">
        <f t="shared" si="8039"/>
        <v>9</v>
      </c>
      <c r="E3976" s="47">
        <f t="shared" ref="E3976" si="8147">plan_id</f>
        <v>25</v>
      </c>
      <c r="F3976" s="47">
        <f t="shared" ca="1" si="8133"/>
        <v>2012</v>
      </c>
      <c r="G3976" s="47">
        <f t="shared" ref="G3976" ca="1" si="8148">VLOOKUP(INDIRECT(CHAR(39)&amp;$A3976&amp;CHAR(39)&amp;"!r2c"&amp;$C3976,0),variables,2,0)</f>
        <v>9788</v>
      </c>
      <c r="H3976" s="50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3">
      <c r="A3977" s="48" t="s">
        <v>1264</v>
      </c>
      <c r="B3977" s="47">
        <f t="shared" si="8036"/>
        <v>14</v>
      </c>
      <c r="C3977" s="47">
        <f t="shared" si="8039"/>
        <v>10</v>
      </c>
      <c r="E3977" s="47">
        <f t="shared" ref="E3977" si="8149">plan_id</f>
        <v>25</v>
      </c>
      <c r="F3977" s="47">
        <f t="shared" ca="1" si="8133"/>
        <v>2012</v>
      </c>
      <c r="G3977" s="47">
        <f t="shared" ref="G3977" ca="1" si="8150">VLOOKUP(INDIRECT(CHAR(39)&amp;$A3977&amp;CHAR(39)&amp;"!r2c"&amp;$C3977,0),variables,2,0)</f>
        <v>9812</v>
      </c>
      <c r="H3977" s="50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3">
      <c r="A3978" s="48" t="s">
        <v>1264</v>
      </c>
      <c r="B3978" s="47">
        <f t="shared" si="8036"/>
        <v>14</v>
      </c>
      <c r="C3978" s="47">
        <f t="shared" si="8039"/>
        <v>11</v>
      </c>
      <c r="E3978" s="47">
        <f t="shared" ref="E3978" si="8151">plan_id</f>
        <v>25</v>
      </c>
      <c r="F3978" s="47">
        <f t="shared" ca="1" si="8133"/>
        <v>2012</v>
      </c>
      <c r="G3978" s="47">
        <f t="shared" ref="G3978" ca="1" si="8152">VLOOKUP(INDIRECT(CHAR(39)&amp;$A3978&amp;CHAR(39)&amp;"!r2c"&amp;$C3978,0),variables,2,0)</f>
        <v>9815</v>
      </c>
      <c r="H3978" s="50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3">
      <c r="A3979" s="48" t="s">
        <v>1264</v>
      </c>
      <c r="B3979" s="47">
        <f t="shared" si="8036"/>
        <v>14</v>
      </c>
      <c r="C3979" s="47">
        <f t="shared" si="8039"/>
        <v>12</v>
      </c>
      <c r="E3979" s="47">
        <f t="shared" ref="E3979" si="8153">plan_id</f>
        <v>25</v>
      </c>
      <c r="F3979" s="47">
        <f t="shared" ca="1" si="8133"/>
        <v>2012</v>
      </c>
      <c r="G3979" s="47">
        <f t="shared" ref="G3979" ca="1" si="8154">VLOOKUP(INDIRECT(CHAR(39)&amp;$A3979&amp;CHAR(39)&amp;"!r2c"&amp;$C3979,0),variables,2,0)</f>
        <v>9821</v>
      </c>
      <c r="H3979" s="50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3">
      <c r="A3980" s="48" t="s">
        <v>1264</v>
      </c>
      <c r="B3980" s="47">
        <f t="shared" si="8036"/>
        <v>14</v>
      </c>
      <c r="C3980" s="47">
        <f t="shared" si="8039"/>
        <v>13</v>
      </c>
      <c r="E3980" s="47">
        <f t="shared" ref="E3980" si="8155">plan_id</f>
        <v>25</v>
      </c>
      <c r="F3980" s="47">
        <f t="shared" ca="1" si="8133"/>
        <v>2012</v>
      </c>
      <c r="G3980" s="47">
        <f t="shared" ref="G3980" ca="1" si="8156">VLOOKUP(INDIRECT(CHAR(39)&amp;$A3980&amp;CHAR(39)&amp;"!r2c"&amp;$C3980,0),variables,2,0)</f>
        <v>9824</v>
      </c>
      <c r="H3980" s="50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3">
      <c r="A3981" s="48" t="s">
        <v>1264</v>
      </c>
      <c r="B3981" s="47">
        <f t="shared" si="8036"/>
        <v>14</v>
      </c>
      <c r="C3981" s="47">
        <f t="shared" si="8039"/>
        <v>14</v>
      </c>
      <c r="E3981" s="47">
        <f t="shared" ref="E3981" si="8157">plan_id</f>
        <v>25</v>
      </c>
      <c r="F3981" s="47">
        <f t="shared" ca="1" si="8133"/>
        <v>2012</v>
      </c>
      <c r="G3981" s="47">
        <f t="shared" ref="G3981" ca="1" si="8158">VLOOKUP(INDIRECT(CHAR(39)&amp;$A3981&amp;CHAR(39)&amp;"!r2c"&amp;$C3981,0),variables,2,0)</f>
        <v>9830</v>
      </c>
      <c r="H3981" s="50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3">
      <c r="A3982" s="48" t="s">
        <v>1264</v>
      </c>
      <c r="B3982" s="47">
        <f t="shared" si="8036"/>
        <v>14</v>
      </c>
      <c r="C3982" s="47">
        <f t="shared" si="8039"/>
        <v>15</v>
      </c>
      <c r="E3982" s="47">
        <f t="shared" ref="E3982" si="8159">plan_id</f>
        <v>25</v>
      </c>
      <c r="F3982" s="47">
        <f t="shared" ca="1" si="8133"/>
        <v>2012</v>
      </c>
      <c r="G3982" s="47">
        <f t="shared" ref="G3982" ca="1" si="8160">VLOOKUP(INDIRECT(CHAR(39)&amp;$A3982&amp;CHAR(39)&amp;"!r2c"&amp;$C3982,0),variables,2,0)</f>
        <v>9833</v>
      </c>
      <c r="H3982" s="50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3">
      <c r="A3983" s="48" t="s">
        <v>1264</v>
      </c>
      <c r="B3983" s="47">
        <f t="shared" si="8036"/>
        <v>14</v>
      </c>
      <c r="C3983" s="47">
        <f t="shared" si="8039"/>
        <v>16</v>
      </c>
      <c r="E3983" s="47">
        <f t="shared" ref="E3983" si="8161">plan_id</f>
        <v>25</v>
      </c>
      <c r="F3983" s="47">
        <f t="shared" ca="1" si="8133"/>
        <v>2012</v>
      </c>
      <c r="G3983" s="47">
        <f t="shared" ref="G3983" ca="1" si="8162">VLOOKUP(INDIRECT(CHAR(39)&amp;$A3983&amp;CHAR(39)&amp;"!r2c"&amp;$C3983,0),variables,2,0)</f>
        <v>9845</v>
      </c>
      <c r="H3983" s="50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3">
      <c r="A3984" s="48" t="s">
        <v>1264</v>
      </c>
      <c r="B3984" s="47">
        <f t="shared" si="8036"/>
        <v>14</v>
      </c>
      <c r="C3984" s="47">
        <f t="shared" si="8039"/>
        <v>17</v>
      </c>
      <c r="E3984" s="47">
        <f t="shared" ref="E3984" si="8163">plan_id</f>
        <v>25</v>
      </c>
      <c r="F3984" s="47">
        <f t="shared" ca="1" si="8133"/>
        <v>2012</v>
      </c>
      <c r="G3984" s="47">
        <f t="shared" ref="G3984" ca="1" si="8164">VLOOKUP(INDIRECT(CHAR(39)&amp;$A3984&amp;CHAR(39)&amp;"!r2c"&amp;$C3984,0),variables,2,0)</f>
        <v>9872</v>
      </c>
      <c r="H3984" s="50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3">
      <c r="A3985" s="48" t="s">
        <v>1264</v>
      </c>
      <c r="B3985" s="47">
        <f t="shared" si="8036"/>
        <v>14</v>
      </c>
      <c r="C3985" s="47">
        <f t="shared" si="8039"/>
        <v>18</v>
      </c>
      <c r="E3985" s="47">
        <f t="shared" ref="E3985" si="8165">plan_id</f>
        <v>25</v>
      </c>
      <c r="F3985" s="47">
        <f t="shared" ca="1" si="8133"/>
        <v>2012</v>
      </c>
      <c r="G3985" s="47">
        <f t="shared" ref="G3985" ca="1" si="8166">VLOOKUP(INDIRECT(CHAR(39)&amp;$A3985&amp;CHAR(39)&amp;"!r2c"&amp;$C3985,0),variables,2,0)</f>
        <v>9887</v>
      </c>
      <c r="H3985" s="50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3">
      <c r="A3986" s="48" t="s">
        <v>1264</v>
      </c>
      <c r="B3986" s="47">
        <f t="shared" ref="B3986:B4049" si="8167">B3898+1</f>
        <v>14</v>
      </c>
      <c r="C3986" s="47">
        <f t="shared" si="8039"/>
        <v>19</v>
      </c>
      <c r="E3986" s="47">
        <f t="shared" ref="E3986" si="8168">plan_id</f>
        <v>25</v>
      </c>
      <c r="F3986" s="47">
        <f t="shared" ca="1" si="8133"/>
        <v>2012</v>
      </c>
      <c r="G3986" s="47">
        <f t="shared" ref="G3986" ca="1" si="8169">VLOOKUP(INDIRECT(CHAR(39)&amp;$A3986&amp;CHAR(39)&amp;"!r2c"&amp;$C3986,0),variables,2,0)</f>
        <v>9914</v>
      </c>
      <c r="H3986" s="50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3">
      <c r="A3987" s="48" t="s">
        <v>1264</v>
      </c>
      <c r="B3987" s="47">
        <f t="shared" si="8167"/>
        <v>14</v>
      </c>
      <c r="C3987" s="47">
        <f t="shared" ref="C3987:C4050" si="8170">C3899</f>
        <v>20</v>
      </c>
      <c r="E3987" s="47">
        <f t="shared" ref="E3987" si="8171">plan_id</f>
        <v>25</v>
      </c>
      <c r="F3987" s="47">
        <f t="shared" ca="1" si="8133"/>
        <v>2012</v>
      </c>
      <c r="G3987" s="47">
        <f t="shared" ref="G3987" ca="1" si="8172">VLOOKUP(INDIRECT(CHAR(39)&amp;$A3987&amp;CHAR(39)&amp;"!r2c"&amp;$C3987,0),variables,2,0)</f>
        <v>9917</v>
      </c>
      <c r="H3987" s="50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3">
      <c r="A3988" s="48" t="s">
        <v>1264</v>
      </c>
      <c r="B3988" s="47">
        <f t="shared" si="8167"/>
        <v>14</v>
      </c>
      <c r="C3988" s="47">
        <f t="shared" si="8170"/>
        <v>21</v>
      </c>
      <c r="E3988" s="47">
        <f t="shared" ref="E3988" si="8173">plan_id</f>
        <v>25</v>
      </c>
      <c r="F3988" s="47">
        <f t="shared" ca="1" si="8133"/>
        <v>2012</v>
      </c>
      <c r="G3988" s="47">
        <f t="shared" ref="G3988" ca="1" si="8174">VLOOKUP(INDIRECT(CHAR(39)&amp;$A3988&amp;CHAR(39)&amp;"!r2c"&amp;$C3988,0),variables,2,0)</f>
        <v>9920</v>
      </c>
      <c r="H3988" s="50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3">
      <c r="A3989" s="48" t="s">
        <v>1264</v>
      </c>
      <c r="B3989" s="47">
        <f t="shared" si="8167"/>
        <v>14</v>
      </c>
      <c r="C3989" s="47">
        <f t="shared" si="8170"/>
        <v>22</v>
      </c>
      <c r="E3989" s="47">
        <f t="shared" ref="E3989" si="8175">plan_id</f>
        <v>25</v>
      </c>
      <c r="F3989" s="47">
        <f t="shared" ca="1" si="8133"/>
        <v>2012</v>
      </c>
      <c r="G3989" s="47">
        <f t="shared" ref="G3989" ca="1" si="8176">VLOOKUP(INDIRECT(CHAR(39)&amp;$A3989&amp;CHAR(39)&amp;"!r2c"&amp;$C3989,0),variables,2,0)</f>
        <v>9648</v>
      </c>
      <c r="H3989" s="50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3">
      <c r="A3990" s="48" t="s">
        <v>1264</v>
      </c>
      <c r="B3990" s="47">
        <f t="shared" si="8167"/>
        <v>14</v>
      </c>
      <c r="C3990" s="47">
        <f t="shared" si="8170"/>
        <v>23</v>
      </c>
      <c r="E3990" s="47">
        <f t="shared" ref="E3990" si="8177">plan_id</f>
        <v>25</v>
      </c>
      <c r="F3990" s="47">
        <f t="shared" ca="1" si="8133"/>
        <v>2012</v>
      </c>
      <c r="G3990" s="47">
        <f t="shared" ref="G3990" ca="1" si="8178">VLOOKUP(INDIRECT(CHAR(39)&amp;$A3990&amp;CHAR(39)&amp;"!r2c"&amp;$C3990,0),variables,2,0)</f>
        <v>9713</v>
      </c>
      <c r="H3990" s="50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3">
      <c r="A3991" s="48" t="s">
        <v>1264</v>
      </c>
      <c r="B3991" s="47">
        <f t="shared" si="8167"/>
        <v>14</v>
      </c>
      <c r="C3991" s="47">
        <f t="shared" si="8170"/>
        <v>24</v>
      </c>
      <c r="E3991" s="47">
        <f t="shared" ref="E3991" si="8179">plan_id</f>
        <v>25</v>
      </c>
      <c r="F3991" s="47">
        <f t="shared" ca="1" si="8133"/>
        <v>2012</v>
      </c>
      <c r="G3991" s="47">
        <f t="shared" ref="G3991" ca="1" si="8180">VLOOKUP(INDIRECT(CHAR(39)&amp;$A3991&amp;CHAR(39)&amp;"!r2c"&amp;$C3991,0),variables,2,0)</f>
        <v>9719</v>
      </c>
      <c r="H3991" s="50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3">
      <c r="A3992" s="48" t="s">
        <v>1264</v>
      </c>
      <c r="B3992" s="47">
        <f t="shared" si="8167"/>
        <v>14</v>
      </c>
      <c r="C3992" s="47">
        <f t="shared" si="8170"/>
        <v>25</v>
      </c>
      <c r="E3992" s="47">
        <f t="shared" ref="E3992" si="8181">plan_id</f>
        <v>25</v>
      </c>
      <c r="F3992" s="47">
        <f t="shared" ca="1" si="8133"/>
        <v>2012</v>
      </c>
      <c r="G3992" s="47">
        <f t="shared" ref="G3992" ca="1" si="8182">VLOOKUP(INDIRECT(CHAR(39)&amp;$A3992&amp;CHAR(39)&amp;"!r2c"&amp;$C3992,0),variables,2,0)</f>
        <v>9725</v>
      </c>
      <c r="H3992" s="50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3">
      <c r="A3993" s="48" t="s">
        <v>1264</v>
      </c>
      <c r="B3993" s="47">
        <f t="shared" si="8167"/>
        <v>14</v>
      </c>
      <c r="C3993" s="47">
        <f t="shared" si="8170"/>
        <v>26</v>
      </c>
      <c r="E3993" s="47">
        <f t="shared" ref="E3993" si="8183">plan_id</f>
        <v>25</v>
      </c>
      <c r="F3993" s="47">
        <f t="shared" ca="1" si="8133"/>
        <v>2012</v>
      </c>
      <c r="G3993" s="47">
        <f t="shared" ref="G3993" ca="1" si="8184">VLOOKUP(INDIRECT(CHAR(39)&amp;$A3993&amp;CHAR(39)&amp;"!r2c"&amp;$C3993,0),variables,2,0)</f>
        <v>9743</v>
      </c>
      <c r="H3993" s="50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3">
      <c r="A3994" s="48" t="s">
        <v>1264</v>
      </c>
      <c r="B3994" s="47">
        <f t="shared" si="8167"/>
        <v>14</v>
      </c>
      <c r="C3994" s="47">
        <f t="shared" si="8170"/>
        <v>27</v>
      </c>
      <c r="E3994" s="47">
        <f t="shared" ref="E3994" si="8185">plan_id</f>
        <v>25</v>
      </c>
      <c r="F3994" s="47">
        <f t="shared" ca="1" si="8133"/>
        <v>2012</v>
      </c>
      <c r="G3994" s="47">
        <f t="shared" ref="G3994" ca="1" si="8186">VLOOKUP(INDIRECT(CHAR(39)&amp;$A3994&amp;CHAR(39)&amp;"!r2c"&amp;$C3994,0),variables,2,0)</f>
        <v>9746</v>
      </c>
      <c r="H3994" s="50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3">
      <c r="A3995" s="48" t="s">
        <v>1264</v>
      </c>
      <c r="B3995" s="47">
        <f t="shared" si="8167"/>
        <v>14</v>
      </c>
      <c r="C3995" s="47">
        <f t="shared" si="8170"/>
        <v>28</v>
      </c>
      <c r="E3995" s="47">
        <f t="shared" ref="E3995" si="8187">plan_id</f>
        <v>25</v>
      </c>
      <c r="F3995" s="47">
        <f t="shared" ca="1" si="8133"/>
        <v>2012</v>
      </c>
      <c r="G3995" s="47">
        <f t="shared" ref="G3995" ca="1" si="8188">VLOOKUP(INDIRECT(CHAR(39)&amp;$A3995&amp;CHAR(39)&amp;"!r2c"&amp;$C3995,0),variables,2,0)</f>
        <v>9761</v>
      </c>
      <c r="H3995" s="50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3">
      <c r="A3996" s="48" t="s">
        <v>1264</v>
      </c>
      <c r="B3996" s="47">
        <f t="shared" si="8167"/>
        <v>14</v>
      </c>
      <c r="C3996" s="47">
        <f t="shared" si="8170"/>
        <v>29</v>
      </c>
      <c r="E3996" s="47">
        <f t="shared" ref="E3996" si="8189">plan_id</f>
        <v>25</v>
      </c>
      <c r="F3996" s="47">
        <f t="shared" ca="1" si="8133"/>
        <v>2012</v>
      </c>
      <c r="G3996" s="47">
        <f t="shared" ref="G3996" ca="1" si="8190">VLOOKUP(INDIRECT(CHAR(39)&amp;$A3996&amp;CHAR(39)&amp;"!r2c"&amp;$C3996,0),variables,2,0)</f>
        <v>9764</v>
      </c>
      <c r="H3996" s="50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3">
      <c r="A3997" s="48" t="s">
        <v>1264</v>
      </c>
      <c r="B3997" s="47">
        <f t="shared" si="8167"/>
        <v>14</v>
      </c>
      <c r="C3997" s="47">
        <f t="shared" si="8170"/>
        <v>30</v>
      </c>
      <c r="E3997" s="47">
        <f t="shared" ref="E3997" si="8191">plan_id</f>
        <v>25</v>
      </c>
      <c r="F3997" s="47">
        <f t="shared" ca="1" si="8133"/>
        <v>2012</v>
      </c>
      <c r="G3997" s="47">
        <f t="shared" ref="G3997" ca="1" si="8192">VLOOKUP(INDIRECT(CHAR(39)&amp;$A3997&amp;CHAR(39)&amp;"!r2c"&amp;$C3997,0),variables,2,0)</f>
        <v>9767</v>
      </c>
      <c r="H3997" s="50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3">
      <c r="A3998" s="48" t="s">
        <v>1264</v>
      </c>
      <c r="B3998" s="47">
        <f t="shared" si="8167"/>
        <v>14</v>
      </c>
      <c r="C3998" s="47">
        <f t="shared" si="8170"/>
        <v>31</v>
      </c>
      <c r="E3998" s="47">
        <f t="shared" ref="E3998" si="8193">plan_id</f>
        <v>25</v>
      </c>
      <c r="F3998" s="47">
        <f t="shared" ca="1" si="8133"/>
        <v>2012</v>
      </c>
      <c r="G3998" s="47">
        <f t="shared" ref="G3998" ca="1" si="8194">VLOOKUP(INDIRECT(CHAR(39)&amp;$A3998&amp;CHAR(39)&amp;"!r2c"&amp;$C3998,0),variables,2,0)</f>
        <v>9770</v>
      </c>
      <c r="H3998" s="50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3">
      <c r="A3999" s="48" t="s">
        <v>1264</v>
      </c>
      <c r="B3999" s="47">
        <f t="shared" si="8167"/>
        <v>14</v>
      </c>
      <c r="C3999" s="47">
        <f t="shared" si="8170"/>
        <v>32</v>
      </c>
      <c r="E3999" s="47">
        <f t="shared" ref="E3999" si="8195">plan_id</f>
        <v>25</v>
      </c>
      <c r="F3999" s="47">
        <f t="shared" ca="1" si="8133"/>
        <v>2012</v>
      </c>
      <c r="G3999" s="47">
        <f t="shared" ref="G3999" ca="1" si="8196">VLOOKUP(INDIRECT(CHAR(39)&amp;$A3999&amp;CHAR(39)&amp;"!r2c"&amp;$C3999,0),variables,2,0)</f>
        <v>9773</v>
      </c>
      <c r="H3999" s="50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3">
      <c r="A4000" s="48" t="s">
        <v>1264</v>
      </c>
      <c r="B4000" s="47">
        <f t="shared" si="8167"/>
        <v>14</v>
      </c>
      <c r="C4000" s="47">
        <f t="shared" si="8170"/>
        <v>33</v>
      </c>
      <c r="E4000" s="47">
        <f t="shared" ref="E4000" si="8197">plan_id</f>
        <v>25</v>
      </c>
      <c r="F4000" s="47">
        <f t="shared" ca="1" si="8133"/>
        <v>2012</v>
      </c>
      <c r="G4000" s="47">
        <f t="shared" ref="G4000" ca="1" si="8198">VLOOKUP(INDIRECT(CHAR(39)&amp;$A4000&amp;CHAR(39)&amp;"!r2c"&amp;$C4000,0),variables,2,0)</f>
        <v>9776</v>
      </c>
      <c r="H4000" s="50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3">
      <c r="A4001" s="48" t="s">
        <v>1264</v>
      </c>
      <c r="B4001" s="47">
        <f t="shared" si="8167"/>
        <v>14</v>
      </c>
      <c r="C4001" s="47">
        <f t="shared" si="8170"/>
        <v>34</v>
      </c>
      <c r="E4001" s="47">
        <f t="shared" ref="E4001" si="8199">plan_id</f>
        <v>25</v>
      </c>
      <c r="F4001" s="47">
        <f t="shared" ca="1" si="8133"/>
        <v>2012</v>
      </c>
      <c r="G4001" s="47">
        <f t="shared" ref="G4001" ca="1" si="8200">VLOOKUP(INDIRECT(CHAR(39)&amp;$A4001&amp;CHAR(39)&amp;"!r2c"&amp;$C4001,0),variables,2,0)</f>
        <v>9779</v>
      </c>
      <c r="H4001" s="50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3">
      <c r="A4002" s="48" t="s">
        <v>1264</v>
      </c>
      <c r="B4002" s="47">
        <f t="shared" si="8167"/>
        <v>14</v>
      </c>
      <c r="C4002" s="47">
        <f t="shared" si="8170"/>
        <v>35</v>
      </c>
      <c r="E4002" s="47">
        <f t="shared" ref="E4002" si="8201">plan_id</f>
        <v>25</v>
      </c>
      <c r="F4002" s="47">
        <f t="shared" ca="1" si="8133"/>
        <v>2012</v>
      </c>
      <c r="G4002" s="47">
        <f t="shared" ref="G4002" ca="1" si="8202">VLOOKUP(INDIRECT(CHAR(39)&amp;$A4002&amp;CHAR(39)&amp;"!r2c"&amp;$C4002,0),variables,2,0)</f>
        <v>9785</v>
      </c>
      <c r="H4002" s="50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3">
      <c r="A4003" s="48" t="s">
        <v>1264</v>
      </c>
      <c r="B4003" s="47">
        <f t="shared" si="8167"/>
        <v>14</v>
      </c>
      <c r="C4003" s="47">
        <f t="shared" si="8170"/>
        <v>36</v>
      </c>
      <c r="E4003" s="47">
        <f t="shared" ref="E4003" si="8203">plan_id</f>
        <v>25</v>
      </c>
      <c r="F4003" s="47">
        <f t="shared" ca="1" si="8133"/>
        <v>2012</v>
      </c>
      <c r="G4003" s="47">
        <f t="shared" ref="G4003" ca="1" si="8204">VLOOKUP(INDIRECT(CHAR(39)&amp;$A4003&amp;CHAR(39)&amp;"!r2c"&amp;$C4003,0),variables,2,0)</f>
        <v>9794</v>
      </c>
      <c r="H4003" s="50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3">
      <c r="A4004" s="48" t="s">
        <v>1264</v>
      </c>
      <c r="B4004" s="47">
        <f t="shared" si="8167"/>
        <v>14</v>
      </c>
      <c r="C4004" s="47">
        <f t="shared" si="8170"/>
        <v>37</v>
      </c>
      <c r="E4004" s="47">
        <f t="shared" ref="E4004" si="8205">plan_id</f>
        <v>25</v>
      </c>
      <c r="F4004" s="47">
        <f t="shared" ca="1" si="8133"/>
        <v>2012</v>
      </c>
      <c r="G4004" s="47">
        <f t="shared" ref="G4004" ca="1" si="8206">VLOOKUP(INDIRECT(CHAR(39)&amp;$A4004&amp;CHAR(39)&amp;"!r2c"&amp;$C4004,0),variables,2,0)</f>
        <v>9797</v>
      </c>
      <c r="H4004" s="50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3">
      <c r="A4005" s="48" t="s">
        <v>1264</v>
      </c>
      <c r="B4005" s="47">
        <f t="shared" si="8167"/>
        <v>14</v>
      </c>
      <c r="C4005" s="47">
        <f t="shared" si="8170"/>
        <v>38</v>
      </c>
      <c r="E4005" s="47">
        <f t="shared" ref="E4005" si="8207">plan_id</f>
        <v>25</v>
      </c>
      <c r="F4005" s="47">
        <f t="shared" ca="1" si="8133"/>
        <v>2012</v>
      </c>
      <c r="G4005" s="47">
        <f t="shared" ref="G4005" ca="1" si="8208">VLOOKUP(INDIRECT(CHAR(39)&amp;$A4005&amp;CHAR(39)&amp;"!r2c"&amp;$C4005,0),variables,2,0)</f>
        <v>9806</v>
      </c>
      <c r="H4005" s="50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3">
      <c r="A4006" s="48" t="s">
        <v>1264</v>
      </c>
      <c r="B4006" s="47">
        <f t="shared" si="8167"/>
        <v>14</v>
      </c>
      <c r="C4006" s="47">
        <f t="shared" si="8170"/>
        <v>39</v>
      </c>
      <c r="E4006" s="47">
        <f t="shared" ref="E4006" si="8209">plan_id</f>
        <v>25</v>
      </c>
      <c r="F4006" s="47">
        <f t="shared" ca="1" si="8133"/>
        <v>2012</v>
      </c>
      <c r="G4006" s="47">
        <f t="shared" ref="G4006" ca="1" si="8210">VLOOKUP(INDIRECT(CHAR(39)&amp;$A4006&amp;CHAR(39)&amp;"!r2c"&amp;$C4006,0),variables,2,0)</f>
        <v>9809</v>
      </c>
      <c r="H4006" s="50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3">
      <c r="A4007" s="48" t="s">
        <v>1264</v>
      </c>
      <c r="B4007" s="47">
        <f t="shared" si="8167"/>
        <v>14</v>
      </c>
      <c r="C4007" s="47">
        <f t="shared" si="8170"/>
        <v>40</v>
      </c>
      <c r="E4007" s="47">
        <f t="shared" ref="E4007" si="8211">plan_id</f>
        <v>25</v>
      </c>
      <c r="F4007" s="47">
        <f t="shared" ca="1" si="8133"/>
        <v>2012</v>
      </c>
      <c r="G4007" s="47">
        <f t="shared" ref="G4007" ca="1" si="8212">VLOOKUP(INDIRECT(CHAR(39)&amp;$A4007&amp;CHAR(39)&amp;"!r2c"&amp;$C4007,0),variables,2,0)</f>
        <v>9818</v>
      </c>
      <c r="H4007" s="50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3">
      <c r="A4008" s="48" t="s">
        <v>1264</v>
      </c>
      <c r="B4008" s="47">
        <f t="shared" si="8167"/>
        <v>14</v>
      </c>
      <c r="C4008" s="47">
        <f t="shared" si="8170"/>
        <v>41</v>
      </c>
      <c r="E4008" s="47">
        <f t="shared" ref="E4008" si="8213">plan_id</f>
        <v>25</v>
      </c>
      <c r="F4008" s="47">
        <f t="shared" ca="1" si="8133"/>
        <v>2012</v>
      </c>
      <c r="G4008" s="47">
        <f t="shared" ref="G4008" ca="1" si="8214">VLOOKUP(INDIRECT(CHAR(39)&amp;$A4008&amp;CHAR(39)&amp;"!r2c"&amp;$C4008,0),variables,2,0)</f>
        <v>9839</v>
      </c>
      <c r="H4008" s="50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3">
      <c r="A4009" s="48" t="s">
        <v>1264</v>
      </c>
      <c r="B4009" s="47">
        <f t="shared" si="8167"/>
        <v>14</v>
      </c>
      <c r="C4009" s="47">
        <f t="shared" si="8170"/>
        <v>42</v>
      </c>
      <c r="E4009" s="47">
        <f t="shared" ref="E4009" si="8215">plan_id</f>
        <v>25</v>
      </c>
      <c r="F4009" s="47">
        <f t="shared" ca="1" si="8133"/>
        <v>2012</v>
      </c>
      <c r="G4009" s="47">
        <f t="shared" ref="G4009" ca="1" si="8216">VLOOKUP(INDIRECT(CHAR(39)&amp;$A4009&amp;CHAR(39)&amp;"!r2c"&amp;$C4009,0),variables,2,0)</f>
        <v>9860</v>
      </c>
      <c r="H4009" s="50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3">
      <c r="A4010" s="48" t="s">
        <v>1264</v>
      </c>
      <c r="B4010" s="47">
        <f t="shared" si="8167"/>
        <v>14</v>
      </c>
      <c r="C4010" s="47">
        <f t="shared" si="8170"/>
        <v>43</v>
      </c>
      <c r="E4010" s="47">
        <f t="shared" ref="E4010" si="8217">plan_id</f>
        <v>25</v>
      </c>
      <c r="F4010" s="47">
        <f t="shared" ca="1" si="8133"/>
        <v>2012</v>
      </c>
      <c r="G4010" s="47">
        <f t="shared" ref="G4010" ca="1" si="8218">VLOOKUP(INDIRECT(CHAR(39)&amp;$A4010&amp;CHAR(39)&amp;"!r2c"&amp;$C4010,0),variables,2,0)</f>
        <v>9863</v>
      </c>
      <c r="H4010" s="50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3">
      <c r="A4011" s="48" t="s">
        <v>1264</v>
      </c>
      <c r="B4011" s="47">
        <f t="shared" si="8167"/>
        <v>14</v>
      </c>
      <c r="C4011" s="47">
        <f t="shared" si="8170"/>
        <v>44</v>
      </c>
      <c r="E4011" s="47">
        <f t="shared" ref="E4011" si="8219">plan_id</f>
        <v>25</v>
      </c>
      <c r="F4011" s="47">
        <f t="shared" ca="1" si="8133"/>
        <v>2012</v>
      </c>
      <c r="G4011" s="47">
        <f t="shared" ref="G4011" ca="1" si="8220">VLOOKUP(INDIRECT(CHAR(39)&amp;$A4011&amp;CHAR(39)&amp;"!r2c"&amp;$C4011,0),variables,2,0)</f>
        <v>9878</v>
      </c>
      <c r="H4011" s="50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3">
      <c r="A4012" s="48" t="s">
        <v>1264</v>
      </c>
      <c r="B4012" s="47">
        <f t="shared" si="8167"/>
        <v>14</v>
      </c>
      <c r="C4012" s="47">
        <f t="shared" si="8170"/>
        <v>45</v>
      </c>
      <c r="E4012" s="47">
        <f t="shared" ref="E4012" si="8221">plan_id</f>
        <v>25</v>
      </c>
      <c r="F4012" s="47">
        <f t="shared" ca="1" si="8133"/>
        <v>2012</v>
      </c>
      <c r="G4012" s="47">
        <f t="shared" ref="G4012" ca="1" si="8222">VLOOKUP(INDIRECT(CHAR(39)&amp;$A4012&amp;CHAR(39)&amp;"!r2c"&amp;$C4012,0),variables,2,0)</f>
        <v>9923</v>
      </c>
      <c r="H4012" s="50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3">
      <c r="A4013" s="48" t="s">
        <v>1264</v>
      </c>
      <c r="B4013" s="47">
        <f t="shared" si="8167"/>
        <v>14</v>
      </c>
      <c r="C4013" s="47">
        <f t="shared" si="8170"/>
        <v>46</v>
      </c>
      <c r="E4013" s="47">
        <f t="shared" ref="E4013" si="8223">plan_id</f>
        <v>25</v>
      </c>
      <c r="F4013" s="47">
        <f t="shared" ca="1" si="8133"/>
        <v>2012</v>
      </c>
      <c r="G4013" s="47">
        <f t="shared" ref="G4013" ca="1" si="8224">VLOOKUP(INDIRECT(CHAR(39)&amp;$A4013&amp;CHAR(39)&amp;"!r2c"&amp;$C4013,0),variables,2,0)</f>
        <v>9932</v>
      </c>
      <c r="H4013" s="50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3">
      <c r="A4014" s="48" t="s">
        <v>1264</v>
      </c>
      <c r="B4014" s="47">
        <f t="shared" si="8167"/>
        <v>14</v>
      </c>
      <c r="C4014" s="47">
        <f t="shared" si="8170"/>
        <v>47</v>
      </c>
      <c r="E4014" s="47">
        <f t="shared" ref="E4014" si="8225">plan_id</f>
        <v>25</v>
      </c>
      <c r="F4014" s="47">
        <f t="shared" ca="1" si="8133"/>
        <v>2012</v>
      </c>
      <c r="G4014" s="47">
        <f t="shared" ref="G4014" ca="1" si="8226">VLOOKUP(INDIRECT(CHAR(39)&amp;$A4014&amp;CHAR(39)&amp;"!r2c"&amp;$C4014,0),variables,2,0)</f>
        <v>9935</v>
      </c>
      <c r="H4014" s="50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3">
      <c r="A4015" s="48" t="s">
        <v>1264</v>
      </c>
      <c r="B4015" s="47">
        <f t="shared" si="8167"/>
        <v>14</v>
      </c>
      <c r="C4015" s="47">
        <f t="shared" si="8170"/>
        <v>48</v>
      </c>
      <c r="E4015" s="47">
        <f t="shared" ref="E4015" si="8227">plan_id</f>
        <v>25</v>
      </c>
      <c r="F4015" s="47">
        <f t="shared" ca="1" si="8133"/>
        <v>2012</v>
      </c>
      <c r="G4015" s="47">
        <f t="shared" ref="G4015" ca="1" si="8228">VLOOKUP(INDIRECT(CHAR(39)&amp;$A4015&amp;CHAR(39)&amp;"!r2c"&amp;$C4015,0),variables,2,0)</f>
        <v>9651</v>
      </c>
      <c r="H4015" s="50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3">
      <c r="A4016" s="48" t="s">
        <v>1264</v>
      </c>
      <c r="B4016" s="47">
        <f t="shared" si="8167"/>
        <v>14</v>
      </c>
      <c r="C4016" s="47">
        <f t="shared" si="8170"/>
        <v>49</v>
      </c>
      <c r="E4016" s="47">
        <f t="shared" ref="E4016" si="8229">plan_id</f>
        <v>25</v>
      </c>
      <c r="F4016" s="47">
        <f t="shared" ca="1" si="8133"/>
        <v>2012</v>
      </c>
      <c r="G4016" s="47">
        <f t="shared" ref="G4016" ca="1" si="8230">VLOOKUP(INDIRECT(CHAR(39)&amp;$A4016&amp;CHAR(39)&amp;"!r2c"&amp;$C4016,0),variables,2,0)</f>
        <v>9722</v>
      </c>
      <c r="H4016" s="50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3">
      <c r="A4017" s="48" t="s">
        <v>1264</v>
      </c>
      <c r="B4017" s="47">
        <f t="shared" si="8167"/>
        <v>14</v>
      </c>
      <c r="C4017" s="47">
        <f t="shared" si="8170"/>
        <v>50</v>
      </c>
      <c r="E4017" s="47">
        <f t="shared" ref="E4017" si="8231">plan_id</f>
        <v>25</v>
      </c>
      <c r="F4017" s="47">
        <f t="shared" ca="1" si="8133"/>
        <v>2012</v>
      </c>
      <c r="G4017" s="47">
        <f t="shared" ref="G4017" ca="1" si="8232">VLOOKUP(INDIRECT(CHAR(39)&amp;$A4017&amp;CHAR(39)&amp;"!r2c"&amp;$C4017,0),variables,2,0)</f>
        <v>9848</v>
      </c>
      <c r="H4017" s="50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3">
      <c r="A4018" s="48" t="s">
        <v>1264</v>
      </c>
      <c r="B4018" s="47">
        <f t="shared" si="8167"/>
        <v>14</v>
      </c>
      <c r="C4018" s="47">
        <f t="shared" si="8170"/>
        <v>51</v>
      </c>
      <c r="E4018" s="47">
        <f t="shared" ref="E4018" si="8233">plan_id</f>
        <v>25</v>
      </c>
      <c r="F4018" s="47">
        <f t="shared" ca="1" si="8133"/>
        <v>2012</v>
      </c>
      <c r="G4018" s="47">
        <f t="shared" ref="G4018" ca="1" si="8234">VLOOKUP(INDIRECT(CHAR(39)&amp;$A4018&amp;CHAR(39)&amp;"!r2c"&amp;$C4018,0),variables,2,0)</f>
        <v>9866</v>
      </c>
      <c r="H4018" s="50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3">
      <c r="A4019" s="48" t="s">
        <v>1264</v>
      </c>
      <c r="B4019" s="47">
        <f t="shared" si="8167"/>
        <v>14</v>
      </c>
      <c r="C4019" s="47">
        <f t="shared" si="8170"/>
        <v>52</v>
      </c>
      <c r="E4019" s="47">
        <f t="shared" ref="E4019" si="8235">plan_id</f>
        <v>25</v>
      </c>
      <c r="F4019" s="47">
        <f t="shared" ca="1" si="8133"/>
        <v>2012</v>
      </c>
      <c r="G4019" s="47">
        <f t="shared" ref="G4019" ca="1" si="8236">VLOOKUP(INDIRECT(CHAR(39)&amp;$A4019&amp;CHAR(39)&amp;"!r2c"&amp;$C4019,0),variables,2,0)</f>
        <v>9899</v>
      </c>
      <c r="H4019" s="50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3">
      <c r="A4020" s="48" t="s">
        <v>1264</v>
      </c>
      <c r="B4020" s="47">
        <f t="shared" si="8167"/>
        <v>14</v>
      </c>
      <c r="C4020" s="47">
        <f t="shared" si="8170"/>
        <v>53</v>
      </c>
      <c r="E4020" s="47">
        <f t="shared" ref="E4020" si="8237">plan_id</f>
        <v>25</v>
      </c>
      <c r="F4020" s="47">
        <f t="shared" ca="1" si="8133"/>
        <v>2012</v>
      </c>
      <c r="G4020" s="47">
        <f t="shared" ref="G4020" ca="1" si="8238">VLOOKUP(INDIRECT(CHAR(39)&amp;$A4020&amp;CHAR(39)&amp;"!r2c"&amp;$C4020,0),variables,2,0)</f>
        <v>9905</v>
      </c>
      <c r="H4020" s="50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3">
      <c r="A4021" s="48" t="s">
        <v>1264</v>
      </c>
      <c r="B4021" s="47">
        <f t="shared" si="8167"/>
        <v>14</v>
      </c>
      <c r="C4021" s="47">
        <f t="shared" si="8170"/>
        <v>54</v>
      </c>
      <c r="E4021" s="47">
        <f t="shared" ref="E4021" si="8239">plan_id</f>
        <v>25</v>
      </c>
      <c r="F4021" s="47">
        <f t="shared" ca="1" si="8133"/>
        <v>2012</v>
      </c>
      <c r="G4021" s="47">
        <f t="shared" ref="G4021" ca="1" si="8240">VLOOKUP(INDIRECT(CHAR(39)&amp;$A4021&amp;CHAR(39)&amp;"!r2c"&amp;$C4021,0),variables,2,0)</f>
        <v>9929</v>
      </c>
      <c r="H4021" s="50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3">
      <c r="A4022" s="48" t="s">
        <v>1264</v>
      </c>
      <c r="B4022" s="47">
        <f t="shared" si="8167"/>
        <v>14</v>
      </c>
      <c r="C4022" s="47">
        <f t="shared" si="8170"/>
        <v>55</v>
      </c>
      <c r="E4022" s="47">
        <f t="shared" ref="E4022" si="8241">plan_id</f>
        <v>25</v>
      </c>
      <c r="F4022" s="47">
        <f t="shared" ca="1" si="8133"/>
        <v>2012</v>
      </c>
      <c r="G4022" s="47">
        <f t="shared" ref="G4022" ca="1" si="8242">VLOOKUP(INDIRECT(CHAR(39)&amp;$A4022&amp;CHAR(39)&amp;"!r2c"&amp;$C4022,0),variables,2,0)</f>
        <v>9654</v>
      </c>
      <c r="H4022" s="50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3">
      <c r="A4023" s="48" t="s">
        <v>1264</v>
      </c>
      <c r="B4023" s="47">
        <f t="shared" si="8167"/>
        <v>14</v>
      </c>
      <c r="C4023" s="47">
        <f t="shared" si="8170"/>
        <v>56</v>
      </c>
      <c r="E4023" s="47">
        <f t="shared" ref="E4023" si="8243">plan_id</f>
        <v>25</v>
      </c>
      <c r="F4023" s="47">
        <f t="shared" ca="1" si="8133"/>
        <v>2012</v>
      </c>
      <c r="G4023" s="47">
        <f t="shared" ref="G4023" ca="1" si="8244">VLOOKUP(INDIRECT(CHAR(39)&amp;$A4023&amp;CHAR(39)&amp;"!r2c"&amp;$C4023,0),variables,2,0)</f>
        <v>9707</v>
      </c>
      <c r="H4023" s="50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3">
      <c r="A4024" s="48" t="s">
        <v>1264</v>
      </c>
      <c r="B4024" s="47">
        <f t="shared" si="8167"/>
        <v>14</v>
      </c>
      <c r="C4024" s="47">
        <f t="shared" si="8170"/>
        <v>57</v>
      </c>
      <c r="E4024" s="47">
        <f t="shared" ref="E4024" si="8245">plan_id</f>
        <v>25</v>
      </c>
      <c r="F4024" s="47">
        <f t="shared" ca="1" si="8133"/>
        <v>2012</v>
      </c>
      <c r="G4024" s="47">
        <f t="shared" ref="G4024" ca="1" si="8246">VLOOKUP(INDIRECT(CHAR(39)&amp;$A4024&amp;CHAR(39)&amp;"!r2c"&amp;$C4024,0),variables,2,0)</f>
        <v>9669</v>
      </c>
      <c r="H4024" s="50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3">
      <c r="A4025" s="48" t="s">
        <v>1264</v>
      </c>
      <c r="B4025" s="47">
        <f t="shared" si="8167"/>
        <v>14</v>
      </c>
      <c r="C4025" s="47">
        <f t="shared" si="8170"/>
        <v>58</v>
      </c>
      <c r="E4025" s="47">
        <f t="shared" ref="E4025" si="8247">plan_id</f>
        <v>25</v>
      </c>
      <c r="F4025" s="47">
        <f t="shared" ca="1" si="8133"/>
        <v>2012</v>
      </c>
      <c r="G4025" s="47">
        <f t="shared" ref="G4025" ca="1" si="8248">VLOOKUP(INDIRECT(CHAR(39)&amp;$A4025&amp;CHAR(39)&amp;"!r2c"&amp;$C4025,0),variables,2,0)</f>
        <v>9851</v>
      </c>
      <c r="H4025" s="50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3">
      <c r="A4026" s="48" t="s">
        <v>1264</v>
      </c>
      <c r="B4026" s="47">
        <f t="shared" si="8167"/>
        <v>14</v>
      </c>
      <c r="C4026" s="47">
        <f t="shared" si="8170"/>
        <v>59</v>
      </c>
      <c r="E4026" s="47">
        <f t="shared" ref="E4026" si="8249">plan_id</f>
        <v>25</v>
      </c>
      <c r="F4026" s="47">
        <f t="shared" ca="1" si="8133"/>
        <v>2012</v>
      </c>
      <c r="G4026" s="47">
        <f t="shared" ref="G4026" ca="1" si="8250">VLOOKUP(INDIRECT(CHAR(39)&amp;$A4026&amp;CHAR(39)&amp;"!r2c"&amp;$C4026,0),variables,2,0)</f>
        <v>9890</v>
      </c>
      <c r="H4026" s="50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3">
      <c r="A4027" s="48" t="s">
        <v>1264</v>
      </c>
      <c r="B4027" s="47">
        <f t="shared" si="8167"/>
        <v>14</v>
      </c>
      <c r="C4027" s="47">
        <f t="shared" si="8170"/>
        <v>60</v>
      </c>
      <c r="E4027" s="47">
        <f t="shared" ref="E4027" si="8251">plan_id</f>
        <v>25</v>
      </c>
      <c r="F4027" s="47">
        <f t="shared" ca="1" si="8133"/>
        <v>2012</v>
      </c>
      <c r="G4027" s="47">
        <f t="shared" ref="G4027" ca="1" si="8252">VLOOKUP(INDIRECT(CHAR(39)&amp;$A4027&amp;CHAR(39)&amp;"!r2c"&amp;$C4027,0),variables,2,0)</f>
        <v>9893</v>
      </c>
      <c r="H4027" s="50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3">
      <c r="A4028" s="48" t="s">
        <v>1264</v>
      </c>
      <c r="B4028" s="47">
        <f t="shared" si="8167"/>
        <v>14</v>
      </c>
      <c r="C4028" s="47">
        <f t="shared" si="8170"/>
        <v>61</v>
      </c>
      <c r="E4028" s="47">
        <f t="shared" ref="E4028" si="8253">plan_id</f>
        <v>25</v>
      </c>
      <c r="F4028" s="47">
        <f t="shared" ca="1" si="8133"/>
        <v>2012</v>
      </c>
      <c r="G4028" s="47">
        <f t="shared" ref="G4028" ca="1" si="8254">VLOOKUP(INDIRECT(CHAR(39)&amp;$A4028&amp;CHAR(39)&amp;"!r2c"&amp;$C4028,0),variables,2,0)</f>
        <v>9896</v>
      </c>
      <c r="H4028" s="50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3">
      <c r="A4029" s="48" t="s">
        <v>1264</v>
      </c>
      <c r="B4029" s="47">
        <f t="shared" si="8167"/>
        <v>14</v>
      </c>
      <c r="C4029" s="47">
        <f t="shared" si="8170"/>
        <v>62</v>
      </c>
      <c r="E4029" s="47">
        <f t="shared" ref="E4029" si="8255">plan_id</f>
        <v>25</v>
      </c>
      <c r="F4029" s="47">
        <f t="shared" ca="1" si="8133"/>
        <v>2012</v>
      </c>
      <c r="G4029" s="47">
        <f t="shared" ref="G4029" ca="1" si="8256">VLOOKUP(INDIRECT(CHAR(39)&amp;$A4029&amp;CHAR(39)&amp;"!r2c"&amp;$C4029,0),variables,2,0)</f>
        <v>9660</v>
      </c>
      <c r="H4029" s="50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3">
      <c r="A4030" s="48" t="s">
        <v>1264</v>
      </c>
      <c r="B4030" s="47">
        <f t="shared" si="8167"/>
        <v>14</v>
      </c>
      <c r="C4030" s="47">
        <f t="shared" si="8170"/>
        <v>63</v>
      </c>
      <c r="E4030" s="47">
        <f t="shared" ref="E4030" si="8257">plan_id</f>
        <v>25</v>
      </c>
      <c r="F4030" s="47">
        <f t="shared" ca="1" si="8133"/>
        <v>2012</v>
      </c>
      <c r="G4030" s="47">
        <f t="shared" ref="G4030" ca="1" si="8258">VLOOKUP(INDIRECT(CHAR(39)&amp;$A4030&amp;CHAR(39)&amp;"!r2c"&amp;$C4030,0),variables,2,0)</f>
        <v>9701</v>
      </c>
      <c r="H4030" s="50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3">
      <c r="A4031" s="48" t="s">
        <v>1264</v>
      </c>
      <c r="B4031" s="47">
        <f t="shared" si="8167"/>
        <v>14</v>
      </c>
      <c r="C4031" s="47">
        <f t="shared" si="8170"/>
        <v>64</v>
      </c>
      <c r="E4031" s="47">
        <f t="shared" ref="E4031" si="8259">plan_id</f>
        <v>25</v>
      </c>
      <c r="F4031" s="47">
        <f t="shared" ca="1" si="8133"/>
        <v>2012</v>
      </c>
      <c r="G4031" s="47">
        <f t="shared" ref="G4031" ca="1" si="8260">VLOOKUP(INDIRECT(CHAR(39)&amp;$A4031&amp;CHAR(39)&amp;"!r2c"&amp;$C4031,0),variables,2,0)</f>
        <v>9728</v>
      </c>
      <c r="H4031" s="50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3">
      <c r="A4032" s="48" t="s">
        <v>1264</v>
      </c>
      <c r="B4032" s="47">
        <f t="shared" si="8167"/>
        <v>14</v>
      </c>
      <c r="C4032" s="47">
        <f t="shared" si="8170"/>
        <v>65</v>
      </c>
      <c r="E4032" s="47">
        <f t="shared" ref="E4032" si="8261">plan_id</f>
        <v>25</v>
      </c>
      <c r="F4032" s="47">
        <f t="shared" ca="1" si="8133"/>
        <v>2012</v>
      </c>
      <c r="G4032" s="47">
        <f t="shared" ref="G4032" ca="1" si="8262">VLOOKUP(INDIRECT(CHAR(39)&amp;$A4032&amp;CHAR(39)&amp;"!r2c"&amp;$C4032,0),variables,2,0)</f>
        <v>9731</v>
      </c>
      <c r="H4032" s="50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3">
      <c r="A4033" s="48" t="s">
        <v>1264</v>
      </c>
      <c r="B4033" s="47">
        <f t="shared" si="8167"/>
        <v>14</v>
      </c>
      <c r="C4033" s="47">
        <f t="shared" si="8170"/>
        <v>66</v>
      </c>
      <c r="E4033" s="47">
        <f t="shared" ref="E4033" si="8263">plan_id</f>
        <v>25</v>
      </c>
      <c r="F4033" s="47">
        <f t="shared" ref="F4033:F4096" ca="1" si="8264">INDIRECT(CHAR(39)&amp;$A4033&amp;CHAR(39)&amp;"!r"&amp;$B4033&amp;"c2",0)</f>
        <v>2012</v>
      </c>
      <c r="G4033" s="47">
        <f t="shared" ref="G4033" ca="1" si="8265">VLOOKUP(INDIRECT(CHAR(39)&amp;$A4033&amp;CHAR(39)&amp;"!r2c"&amp;$C4033,0),variables,2,0)</f>
        <v>9737</v>
      </c>
      <c r="H4033" s="50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3">
      <c r="A4034" s="48" t="s">
        <v>1264</v>
      </c>
      <c r="B4034" s="47">
        <f t="shared" si="8167"/>
        <v>14</v>
      </c>
      <c r="C4034" s="47">
        <f t="shared" si="8170"/>
        <v>67</v>
      </c>
      <c r="E4034" s="47">
        <f t="shared" ref="E4034" si="8266">plan_id</f>
        <v>25</v>
      </c>
      <c r="F4034" s="47">
        <f t="shared" ca="1" si="8264"/>
        <v>2012</v>
      </c>
      <c r="G4034" s="47">
        <f t="shared" ref="G4034" ca="1" si="8267">VLOOKUP(INDIRECT(CHAR(39)&amp;$A4034&amp;CHAR(39)&amp;"!r2c"&amp;$C4034,0),variables,2,0)</f>
        <v>9740</v>
      </c>
      <c r="H4034" s="50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3">
      <c r="A4035" s="48" t="s">
        <v>1264</v>
      </c>
      <c r="B4035" s="47">
        <f t="shared" si="8167"/>
        <v>14</v>
      </c>
      <c r="C4035" s="47">
        <f t="shared" si="8170"/>
        <v>68</v>
      </c>
      <c r="E4035" s="47">
        <f t="shared" ref="E4035" si="8268">plan_id</f>
        <v>25</v>
      </c>
      <c r="F4035" s="47">
        <f t="shared" ca="1" si="8264"/>
        <v>2012</v>
      </c>
      <c r="G4035" s="47">
        <f t="shared" ref="G4035" ca="1" si="8269">VLOOKUP(INDIRECT(CHAR(39)&amp;$A4035&amp;CHAR(39)&amp;"!r2c"&amp;$C4035,0),variables,2,0)</f>
        <v>9752</v>
      </c>
      <c r="H4035" s="50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3">
      <c r="A4036" s="48" t="s">
        <v>1264</v>
      </c>
      <c r="B4036" s="47">
        <f t="shared" si="8167"/>
        <v>14</v>
      </c>
      <c r="C4036" s="47">
        <f t="shared" si="8170"/>
        <v>69</v>
      </c>
      <c r="E4036" s="47">
        <f t="shared" ref="E4036" si="8270">plan_id</f>
        <v>25</v>
      </c>
      <c r="F4036" s="47">
        <f t="shared" ca="1" si="8264"/>
        <v>2012</v>
      </c>
      <c r="G4036" s="47">
        <f t="shared" ref="G4036" ca="1" si="8271">VLOOKUP(INDIRECT(CHAR(39)&amp;$A4036&amp;CHAR(39)&amp;"!r2c"&amp;$C4036,0),variables,2,0)</f>
        <v>9791</v>
      </c>
      <c r="H4036" s="50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3">
      <c r="A4037" s="48" t="s">
        <v>1264</v>
      </c>
      <c r="B4037" s="47">
        <f t="shared" si="8167"/>
        <v>14</v>
      </c>
      <c r="C4037" s="47">
        <f t="shared" si="8170"/>
        <v>70</v>
      </c>
      <c r="E4037" s="47">
        <f t="shared" ref="E4037" si="8272">plan_id</f>
        <v>25</v>
      </c>
      <c r="F4037" s="47">
        <f t="shared" ca="1" si="8264"/>
        <v>2012</v>
      </c>
      <c r="G4037" s="47">
        <f t="shared" ref="G4037" ca="1" si="8273">VLOOKUP(INDIRECT(CHAR(39)&amp;$A4037&amp;CHAR(39)&amp;"!r2c"&amp;$C4037,0),variables,2,0)</f>
        <v>9800</v>
      </c>
      <c r="H4037" s="50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3">
      <c r="A4038" s="48" t="s">
        <v>1264</v>
      </c>
      <c r="B4038" s="47">
        <f t="shared" si="8167"/>
        <v>14</v>
      </c>
      <c r="C4038" s="47">
        <f t="shared" si="8170"/>
        <v>71</v>
      </c>
      <c r="E4038" s="47">
        <f t="shared" ref="E4038" si="8274">plan_id</f>
        <v>25</v>
      </c>
      <c r="F4038" s="47">
        <f t="shared" ca="1" si="8264"/>
        <v>2012</v>
      </c>
      <c r="G4038" s="47">
        <f t="shared" ref="G4038" ca="1" si="8275">VLOOKUP(INDIRECT(CHAR(39)&amp;$A4038&amp;CHAR(39)&amp;"!r2c"&amp;$C4038,0),variables,2,0)</f>
        <v>9842</v>
      </c>
      <c r="H4038" s="50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3">
      <c r="A4039" s="48" t="s">
        <v>1264</v>
      </c>
      <c r="B4039" s="47">
        <f t="shared" si="8167"/>
        <v>14</v>
      </c>
      <c r="C4039" s="47">
        <f t="shared" si="8170"/>
        <v>72</v>
      </c>
      <c r="E4039" s="47">
        <f t="shared" ref="E4039" si="8276">plan_id</f>
        <v>25</v>
      </c>
      <c r="F4039" s="47">
        <f t="shared" ca="1" si="8264"/>
        <v>2012</v>
      </c>
      <c r="G4039" s="47">
        <f t="shared" ref="G4039" ca="1" si="8277">VLOOKUP(INDIRECT(CHAR(39)&amp;$A4039&amp;CHAR(39)&amp;"!r2c"&amp;$C4039,0),variables,2,0)</f>
        <v>9854</v>
      </c>
      <c r="H4039" s="50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3">
      <c r="A4040" s="48" t="s">
        <v>1264</v>
      </c>
      <c r="B4040" s="47">
        <f t="shared" si="8167"/>
        <v>14</v>
      </c>
      <c r="C4040" s="47">
        <f t="shared" si="8170"/>
        <v>73</v>
      </c>
      <c r="E4040" s="47">
        <f t="shared" ref="E4040" si="8278">plan_id</f>
        <v>25</v>
      </c>
      <c r="F4040" s="47">
        <f t="shared" ca="1" si="8264"/>
        <v>2012</v>
      </c>
      <c r="G4040" s="47">
        <f t="shared" ref="G4040" ca="1" si="8279">VLOOKUP(INDIRECT(CHAR(39)&amp;$A4040&amp;CHAR(39)&amp;"!r2c"&amp;$C4040,0),variables,2,0)</f>
        <v>9869</v>
      </c>
      <c r="H4040" s="50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3">
      <c r="A4041" s="48" t="s">
        <v>1264</v>
      </c>
      <c r="B4041" s="47">
        <f t="shared" si="8167"/>
        <v>14</v>
      </c>
      <c r="C4041" s="47">
        <f t="shared" si="8170"/>
        <v>74</v>
      </c>
      <c r="E4041" s="47">
        <f t="shared" ref="E4041" si="8280">plan_id</f>
        <v>25</v>
      </c>
      <c r="F4041" s="47">
        <f t="shared" ca="1" si="8264"/>
        <v>2012</v>
      </c>
      <c r="G4041" s="47">
        <f t="shared" ref="G4041" ca="1" si="8281">VLOOKUP(INDIRECT(CHAR(39)&amp;$A4041&amp;CHAR(39)&amp;"!r2c"&amp;$C4041,0),variables,2,0)</f>
        <v>9873</v>
      </c>
      <c r="H4041" s="50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3">
      <c r="A4042" s="48" t="s">
        <v>1264</v>
      </c>
      <c r="B4042" s="47">
        <f t="shared" si="8167"/>
        <v>14</v>
      </c>
      <c r="C4042" s="47">
        <f t="shared" si="8170"/>
        <v>75</v>
      </c>
      <c r="E4042" s="47">
        <f t="shared" ref="E4042" si="8282">plan_id</f>
        <v>25</v>
      </c>
      <c r="F4042" s="47">
        <f t="shared" ca="1" si="8264"/>
        <v>2012</v>
      </c>
      <c r="G4042" s="47">
        <f t="shared" ref="G4042" ca="1" si="8283">VLOOKUP(INDIRECT(CHAR(39)&amp;$A4042&amp;CHAR(39)&amp;"!r2c"&amp;$C4042,0),variables,2,0)</f>
        <v>9881</v>
      </c>
      <c r="H4042" s="50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3">
      <c r="A4043" s="48" t="s">
        <v>1264</v>
      </c>
      <c r="B4043" s="47">
        <f t="shared" si="8167"/>
        <v>14</v>
      </c>
      <c r="C4043" s="47">
        <f t="shared" si="8170"/>
        <v>76</v>
      </c>
      <c r="E4043" s="47">
        <f t="shared" ref="E4043" si="8284">plan_id</f>
        <v>25</v>
      </c>
      <c r="F4043" s="47">
        <f t="shared" ca="1" si="8264"/>
        <v>2012</v>
      </c>
      <c r="G4043" s="47">
        <f t="shared" ref="G4043" ca="1" si="8285">VLOOKUP(INDIRECT(CHAR(39)&amp;$A4043&amp;CHAR(39)&amp;"!r2c"&amp;$C4043,0),variables,2,0)</f>
        <v>9908</v>
      </c>
      <c r="H4043" s="50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3">
      <c r="A4044" s="48" t="s">
        <v>1264</v>
      </c>
      <c r="B4044" s="47">
        <f t="shared" si="8167"/>
        <v>14</v>
      </c>
      <c r="C4044" s="47">
        <f t="shared" si="8170"/>
        <v>77</v>
      </c>
      <c r="E4044" s="47">
        <f t="shared" ref="E4044" si="8286">plan_id</f>
        <v>25</v>
      </c>
      <c r="F4044" s="47">
        <f t="shared" ca="1" si="8264"/>
        <v>2012</v>
      </c>
      <c r="G4044" s="47">
        <f t="shared" ref="G4044" ca="1" si="8287">VLOOKUP(INDIRECT(CHAR(39)&amp;$A4044&amp;CHAR(39)&amp;"!r2c"&amp;$C4044,0),variables,2,0)</f>
        <v>9911</v>
      </c>
      <c r="H4044" s="50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3">
      <c r="A4045" s="48" t="s">
        <v>1264</v>
      </c>
      <c r="B4045" s="47">
        <f t="shared" si="8167"/>
        <v>14</v>
      </c>
      <c r="C4045" s="47">
        <f t="shared" si="8170"/>
        <v>78</v>
      </c>
      <c r="E4045" s="47">
        <f t="shared" ref="E4045" si="8288">plan_id</f>
        <v>25</v>
      </c>
      <c r="F4045" s="47">
        <f t="shared" ca="1" si="8264"/>
        <v>2012</v>
      </c>
      <c r="G4045" s="47">
        <f t="shared" ref="G4045" ca="1" si="8289">VLOOKUP(INDIRECT(CHAR(39)&amp;$A4045&amp;CHAR(39)&amp;"!r2c"&amp;$C4045,0),variables,2,0)</f>
        <v>9663</v>
      </c>
      <c r="H4045" s="50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3">
      <c r="A4046" s="48" t="s">
        <v>1264</v>
      </c>
      <c r="B4046" s="47">
        <f t="shared" si="8167"/>
        <v>14</v>
      </c>
      <c r="C4046" s="47">
        <f t="shared" si="8170"/>
        <v>79</v>
      </c>
      <c r="E4046" s="47">
        <f t="shared" ref="E4046" si="8290">plan_id</f>
        <v>25</v>
      </c>
      <c r="F4046" s="47">
        <f t="shared" ca="1" si="8264"/>
        <v>2012</v>
      </c>
      <c r="G4046" s="47">
        <f t="shared" ref="G4046" ca="1" si="8291">VLOOKUP(INDIRECT(CHAR(39)&amp;$A4046&amp;CHAR(39)&amp;"!r2c"&amp;$C4046,0),variables,2,0)</f>
        <v>9710</v>
      </c>
      <c r="H4046" s="50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3">
      <c r="A4047" s="48" t="s">
        <v>1264</v>
      </c>
      <c r="B4047" s="47">
        <f t="shared" si="8167"/>
        <v>14</v>
      </c>
      <c r="C4047" s="47">
        <f t="shared" si="8170"/>
        <v>80</v>
      </c>
      <c r="E4047" s="47">
        <f t="shared" ref="E4047" si="8292">plan_id</f>
        <v>25</v>
      </c>
      <c r="F4047" s="47">
        <f t="shared" ca="1" si="8264"/>
        <v>2012</v>
      </c>
      <c r="G4047" s="47">
        <f t="shared" ref="G4047" ca="1" si="8293">VLOOKUP(INDIRECT(CHAR(39)&amp;$A4047&amp;CHAR(39)&amp;"!r2c"&amp;$C4047,0),variables,2,0)</f>
        <v>9758</v>
      </c>
      <c r="H4047" s="50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3">
      <c r="A4048" s="48" t="s">
        <v>1264</v>
      </c>
      <c r="B4048" s="47">
        <f t="shared" si="8167"/>
        <v>14</v>
      </c>
      <c r="C4048" s="47">
        <f t="shared" si="8170"/>
        <v>81</v>
      </c>
      <c r="E4048" s="47">
        <f t="shared" ref="E4048" si="8294">plan_id</f>
        <v>25</v>
      </c>
      <c r="F4048" s="47">
        <f t="shared" ca="1" si="8264"/>
        <v>2012</v>
      </c>
      <c r="G4048" s="47">
        <f t="shared" ref="G4048" ca="1" si="8295">VLOOKUP(INDIRECT(CHAR(39)&amp;$A4048&amp;CHAR(39)&amp;"!r2c"&amp;$C4048,0),variables,2,0)</f>
        <v>9803</v>
      </c>
      <c r="H4048" s="50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3">
      <c r="A4049" s="48" t="s">
        <v>1264</v>
      </c>
      <c r="B4049" s="47">
        <f t="shared" si="8167"/>
        <v>14</v>
      </c>
      <c r="C4049" s="47">
        <f t="shared" si="8170"/>
        <v>82</v>
      </c>
      <c r="E4049" s="47">
        <f t="shared" ref="E4049" si="8296">plan_id</f>
        <v>25</v>
      </c>
      <c r="F4049" s="47">
        <f t="shared" ca="1" si="8264"/>
        <v>2012</v>
      </c>
      <c r="G4049" s="47">
        <f t="shared" ref="G4049" ca="1" si="8297">VLOOKUP(INDIRECT(CHAR(39)&amp;$A4049&amp;CHAR(39)&amp;"!r2c"&amp;$C4049,0),variables,2,0)</f>
        <v>9857</v>
      </c>
      <c r="H4049" s="50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3">
      <c r="A4050" s="48" t="s">
        <v>1264</v>
      </c>
      <c r="B4050" s="47">
        <f t="shared" ref="B4050:B4113" si="8298">B3962+1</f>
        <v>14</v>
      </c>
      <c r="C4050" s="47">
        <f t="shared" si="8170"/>
        <v>83</v>
      </c>
      <c r="E4050" s="47">
        <f t="shared" ref="E4050" si="8299">plan_id</f>
        <v>25</v>
      </c>
      <c r="F4050" s="47">
        <f t="shared" ca="1" si="8264"/>
        <v>2012</v>
      </c>
      <c r="G4050" s="47">
        <f t="shared" ref="G4050" ca="1" si="8300">VLOOKUP(INDIRECT(CHAR(39)&amp;$A4050&amp;CHAR(39)&amp;"!r2c"&amp;$C4050,0),variables,2,0)</f>
        <v>9902</v>
      </c>
      <c r="H4050" s="50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3">
      <c r="A4051" s="48" t="s">
        <v>1264</v>
      </c>
      <c r="B4051" s="47">
        <f t="shared" si="8298"/>
        <v>14</v>
      </c>
      <c r="C4051" s="47">
        <f t="shared" ref="C4051:C4114" si="8301">C3963</f>
        <v>84</v>
      </c>
      <c r="E4051" s="47">
        <f t="shared" ref="E4051" si="8302">plan_id</f>
        <v>25</v>
      </c>
      <c r="F4051" s="47">
        <f t="shared" ca="1" si="8264"/>
        <v>2012</v>
      </c>
      <c r="G4051" s="47">
        <f t="shared" ref="G4051" ca="1" si="8303">VLOOKUP(INDIRECT(CHAR(39)&amp;$A4051&amp;CHAR(39)&amp;"!r2c"&amp;$C4051,0),variables,2,0)</f>
        <v>9926</v>
      </c>
      <c r="H4051" s="50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3">
      <c r="A4052" s="48" t="s">
        <v>1264</v>
      </c>
      <c r="B4052" s="47">
        <f t="shared" si="8298"/>
        <v>14</v>
      </c>
      <c r="C4052" s="47">
        <f t="shared" si="8301"/>
        <v>85</v>
      </c>
      <c r="E4052" s="47">
        <f t="shared" ref="E4052" si="8304">plan_id</f>
        <v>25</v>
      </c>
      <c r="F4052" s="47">
        <f t="shared" ca="1" si="8264"/>
        <v>2012</v>
      </c>
      <c r="G4052" s="47">
        <f t="shared" ref="G4052" ca="1" si="8305">VLOOKUP(INDIRECT(CHAR(39)&amp;$A4052&amp;CHAR(39)&amp;"!r2c"&amp;$C4052,0),variables,2,0)</f>
        <v>9666</v>
      </c>
      <c r="H4052" s="50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3">
      <c r="A4053" s="48" t="s">
        <v>1264</v>
      </c>
      <c r="B4053" s="47">
        <f t="shared" si="8298"/>
        <v>14</v>
      </c>
      <c r="C4053" s="47">
        <f t="shared" si="8301"/>
        <v>86</v>
      </c>
      <c r="E4053" s="47">
        <f t="shared" ref="E4053" si="8306">plan_id</f>
        <v>25</v>
      </c>
      <c r="F4053" s="47">
        <f t="shared" ca="1" si="8264"/>
        <v>2012</v>
      </c>
      <c r="G4053" s="47">
        <f t="shared" ref="G4053" ca="1" si="8307">VLOOKUP(INDIRECT(CHAR(39)&amp;$A4053&amp;CHAR(39)&amp;"!r2c"&amp;$C4053,0),variables,2,0)</f>
        <v>9827</v>
      </c>
      <c r="H4053" s="50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3">
      <c r="A4054" s="48" t="s">
        <v>1264</v>
      </c>
      <c r="B4054" s="47">
        <f t="shared" si="8298"/>
        <v>14</v>
      </c>
      <c r="C4054" s="47">
        <f t="shared" si="8301"/>
        <v>87</v>
      </c>
      <c r="E4054" s="47">
        <f t="shared" ref="E4054" si="8308">plan_id</f>
        <v>25</v>
      </c>
      <c r="F4054" s="47">
        <f t="shared" ca="1" si="8264"/>
        <v>2012</v>
      </c>
      <c r="G4054" s="47">
        <f t="shared" ref="G4054" ca="1" si="8309">VLOOKUP(INDIRECT(CHAR(39)&amp;$A4054&amp;CHAR(39)&amp;"!r2c"&amp;$C4054,0),variables,2,0)</f>
        <v>9657</v>
      </c>
      <c r="H4054" s="50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3">
      <c r="A4055" s="48" t="s">
        <v>1264</v>
      </c>
      <c r="B4055" s="47">
        <f t="shared" si="8298"/>
        <v>14</v>
      </c>
      <c r="C4055" s="47">
        <f t="shared" si="8301"/>
        <v>88</v>
      </c>
      <c r="E4055" s="47">
        <f t="shared" ref="E4055" si="8310">plan_id</f>
        <v>25</v>
      </c>
      <c r="F4055" s="47">
        <f t="shared" ca="1" si="8264"/>
        <v>2012</v>
      </c>
      <c r="G4055" s="47">
        <f t="shared" ref="G4055" ca="1" si="8311">VLOOKUP(INDIRECT(CHAR(39)&amp;$A4055&amp;CHAR(39)&amp;"!r2c"&amp;$C4055,0),variables,2,0)</f>
        <v>9834</v>
      </c>
      <c r="H4055" s="50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3">
      <c r="A4056" s="48" t="s">
        <v>1264</v>
      </c>
      <c r="B4056" s="47">
        <f t="shared" si="8298"/>
        <v>14</v>
      </c>
      <c r="C4056" s="47">
        <f t="shared" si="8301"/>
        <v>89</v>
      </c>
      <c r="E4056" s="47">
        <f t="shared" ref="E4056" si="8312">plan_id</f>
        <v>25</v>
      </c>
      <c r="F4056" s="47">
        <f t="shared" ca="1" si="8264"/>
        <v>2012</v>
      </c>
      <c r="G4056" s="47">
        <f t="shared" ref="G4056" ca="1" si="8313">VLOOKUP(INDIRECT(CHAR(39)&amp;$A4056&amp;CHAR(39)&amp;"!r2c"&amp;$C4056,0),variables,2,0)</f>
        <v>9884</v>
      </c>
      <c r="H4056" s="50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3">
      <c r="A4057" s="48" t="s">
        <v>1264</v>
      </c>
      <c r="B4057" s="47">
        <f t="shared" si="8298"/>
        <v>14</v>
      </c>
      <c r="C4057" s="47">
        <f t="shared" si="8301"/>
        <v>90</v>
      </c>
      <c r="E4057" s="47">
        <f t="shared" ref="E4057" si="8314">plan_id</f>
        <v>25</v>
      </c>
      <c r="F4057" s="47">
        <f t="shared" ca="1" si="8264"/>
        <v>2012</v>
      </c>
      <c r="G4057" s="47">
        <f t="shared" ref="G4057" ca="1" si="8315">VLOOKUP(INDIRECT(CHAR(39)&amp;$A4057&amp;CHAR(39)&amp;"!r2c"&amp;$C4057,0),variables,2,0)</f>
        <v>9672</v>
      </c>
      <c r="H4057" s="50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3">
      <c r="A4058" s="48" t="s">
        <v>1264</v>
      </c>
      <c r="B4058" s="47">
        <f t="shared" si="8298"/>
        <v>15</v>
      </c>
      <c r="C4058" s="47">
        <f t="shared" si="8301"/>
        <v>3</v>
      </c>
      <c r="E4058" s="47">
        <f t="shared" ref="E4058" si="8316">plan_id</f>
        <v>25</v>
      </c>
      <c r="F4058" s="47">
        <f t="shared" ca="1" si="8264"/>
        <v>2013</v>
      </c>
      <c r="G4058" s="47">
        <f t="shared" ref="G4058" ca="1" si="8317">VLOOKUP(INDIRECT(CHAR(39)&amp;$A4058&amp;CHAR(39)&amp;"!r2c"&amp;$C4058,0),variables,2,0)</f>
        <v>9704</v>
      </c>
      <c r="H4058" s="50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3">
      <c r="A4059" s="48" t="s">
        <v>1264</v>
      </c>
      <c r="B4059" s="47">
        <f t="shared" si="8298"/>
        <v>15</v>
      </c>
      <c r="C4059" s="47">
        <f t="shared" si="8301"/>
        <v>4</v>
      </c>
      <c r="E4059" s="47">
        <f t="shared" ref="E4059" si="8318">plan_id</f>
        <v>25</v>
      </c>
      <c r="F4059" s="47">
        <f t="shared" ca="1" si="8264"/>
        <v>2013</v>
      </c>
      <c r="G4059" s="47">
        <f t="shared" ref="G4059" ca="1" si="8319">VLOOKUP(INDIRECT(CHAR(39)&amp;$A4059&amp;CHAR(39)&amp;"!r2c"&amp;$C4059,0),variables,2,0)</f>
        <v>9716</v>
      </c>
      <c r="H4059" s="50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3">
      <c r="A4060" s="48" t="s">
        <v>1264</v>
      </c>
      <c r="B4060" s="47">
        <f t="shared" si="8298"/>
        <v>15</v>
      </c>
      <c r="C4060" s="47">
        <f t="shared" si="8301"/>
        <v>5</v>
      </c>
      <c r="E4060" s="47">
        <f t="shared" ref="E4060" si="8320">plan_id</f>
        <v>25</v>
      </c>
      <c r="F4060" s="47">
        <f t="shared" ca="1" si="8264"/>
        <v>2013</v>
      </c>
      <c r="G4060" s="47">
        <f t="shared" ref="G4060" ca="1" si="8321">VLOOKUP(INDIRECT(CHAR(39)&amp;$A4060&amp;CHAR(39)&amp;"!r2c"&amp;$C4060,0),variables,2,0)</f>
        <v>9734</v>
      </c>
      <c r="H4060" s="50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3">
      <c r="A4061" s="48" t="s">
        <v>1264</v>
      </c>
      <c r="B4061" s="47">
        <f t="shared" si="8298"/>
        <v>15</v>
      </c>
      <c r="C4061" s="47">
        <f t="shared" si="8301"/>
        <v>6</v>
      </c>
      <c r="E4061" s="47">
        <f t="shared" ref="E4061" si="8322">plan_id</f>
        <v>25</v>
      </c>
      <c r="F4061" s="47">
        <f t="shared" ca="1" si="8264"/>
        <v>2013</v>
      </c>
      <c r="G4061" s="47">
        <f t="shared" ref="G4061" ca="1" si="8323">VLOOKUP(INDIRECT(CHAR(39)&amp;$A4061&amp;CHAR(39)&amp;"!r2c"&amp;$C4061,0),variables,2,0)</f>
        <v>9749</v>
      </c>
      <c r="H4061" s="50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3">
      <c r="A4062" s="48" t="s">
        <v>1264</v>
      </c>
      <c r="B4062" s="47">
        <f t="shared" si="8298"/>
        <v>15</v>
      </c>
      <c r="C4062" s="47">
        <f t="shared" si="8301"/>
        <v>7</v>
      </c>
      <c r="E4062" s="47">
        <f t="shared" ref="E4062" si="8324">plan_id</f>
        <v>25</v>
      </c>
      <c r="F4062" s="47">
        <f t="shared" ca="1" si="8264"/>
        <v>2013</v>
      </c>
      <c r="G4062" s="47">
        <f t="shared" ref="G4062" ca="1" si="8325">VLOOKUP(INDIRECT(CHAR(39)&amp;$A4062&amp;CHAR(39)&amp;"!r2c"&amp;$C4062,0),variables,2,0)</f>
        <v>9755</v>
      </c>
      <c r="H4062" s="50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3">
      <c r="A4063" s="48" t="s">
        <v>1264</v>
      </c>
      <c r="B4063" s="47">
        <f t="shared" si="8298"/>
        <v>15</v>
      </c>
      <c r="C4063" s="47">
        <f t="shared" si="8301"/>
        <v>8</v>
      </c>
      <c r="E4063" s="47">
        <f t="shared" ref="E4063" si="8326">plan_id</f>
        <v>25</v>
      </c>
      <c r="F4063" s="47">
        <f t="shared" ca="1" si="8264"/>
        <v>2013</v>
      </c>
      <c r="G4063" s="47">
        <f t="shared" ref="G4063" ca="1" si="8327">VLOOKUP(INDIRECT(CHAR(39)&amp;$A4063&amp;CHAR(39)&amp;"!r2c"&amp;$C4063,0),variables,2,0)</f>
        <v>9782</v>
      </c>
      <c r="H4063" s="50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3">
      <c r="A4064" s="48" t="s">
        <v>1264</v>
      </c>
      <c r="B4064" s="47">
        <f t="shared" si="8298"/>
        <v>15</v>
      </c>
      <c r="C4064" s="47">
        <f t="shared" si="8301"/>
        <v>9</v>
      </c>
      <c r="E4064" s="47">
        <f t="shared" ref="E4064" si="8328">plan_id</f>
        <v>25</v>
      </c>
      <c r="F4064" s="47">
        <f t="shared" ca="1" si="8264"/>
        <v>2013</v>
      </c>
      <c r="G4064" s="47">
        <f t="shared" ref="G4064" ca="1" si="8329">VLOOKUP(INDIRECT(CHAR(39)&amp;$A4064&amp;CHAR(39)&amp;"!r2c"&amp;$C4064,0),variables,2,0)</f>
        <v>9788</v>
      </c>
      <c r="H4064" s="50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3">
      <c r="A4065" s="48" t="s">
        <v>1264</v>
      </c>
      <c r="B4065" s="47">
        <f t="shared" si="8298"/>
        <v>15</v>
      </c>
      <c r="C4065" s="47">
        <f t="shared" si="8301"/>
        <v>10</v>
      </c>
      <c r="E4065" s="47">
        <f t="shared" ref="E4065" si="8330">plan_id</f>
        <v>25</v>
      </c>
      <c r="F4065" s="47">
        <f t="shared" ca="1" si="8264"/>
        <v>2013</v>
      </c>
      <c r="G4065" s="47">
        <f t="shared" ref="G4065" ca="1" si="8331">VLOOKUP(INDIRECT(CHAR(39)&amp;$A4065&amp;CHAR(39)&amp;"!r2c"&amp;$C4065,0),variables,2,0)</f>
        <v>9812</v>
      </c>
      <c r="H4065" s="50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3">
      <c r="A4066" s="48" t="s">
        <v>1264</v>
      </c>
      <c r="B4066" s="47">
        <f t="shared" si="8298"/>
        <v>15</v>
      </c>
      <c r="C4066" s="47">
        <f t="shared" si="8301"/>
        <v>11</v>
      </c>
      <c r="E4066" s="47">
        <f t="shared" ref="E4066" si="8332">plan_id</f>
        <v>25</v>
      </c>
      <c r="F4066" s="47">
        <f t="shared" ca="1" si="8264"/>
        <v>2013</v>
      </c>
      <c r="G4066" s="47">
        <f t="shared" ref="G4066" ca="1" si="8333">VLOOKUP(INDIRECT(CHAR(39)&amp;$A4066&amp;CHAR(39)&amp;"!r2c"&amp;$C4066,0),variables,2,0)</f>
        <v>9815</v>
      </c>
      <c r="H4066" s="50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3">
      <c r="A4067" s="48" t="s">
        <v>1264</v>
      </c>
      <c r="B4067" s="47">
        <f t="shared" si="8298"/>
        <v>15</v>
      </c>
      <c r="C4067" s="47">
        <f t="shared" si="8301"/>
        <v>12</v>
      </c>
      <c r="E4067" s="47">
        <f t="shared" ref="E4067" si="8334">plan_id</f>
        <v>25</v>
      </c>
      <c r="F4067" s="47">
        <f t="shared" ca="1" si="8264"/>
        <v>2013</v>
      </c>
      <c r="G4067" s="47">
        <f t="shared" ref="G4067" ca="1" si="8335">VLOOKUP(INDIRECT(CHAR(39)&amp;$A4067&amp;CHAR(39)&amp;"!r2c"&amp;$C4067,0),variables,2,0)</f>
        <v>9821</v>
      </c>
      <c r="H4067" s="50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3">
      <c r="A4068" s="48" t="s">
        <v>1264</v>
      </c>
      <c r="B4068" s="47">
        <f t="shared" si="8298"/>
        <v>15</v>
      </c>
      <c r="C4068" s="47">
        <f t="shared" si="8301"/>
        <v>13</v>
      </c>
      <c r="E4068" s="47">
        <f t="shared" ref="E4068" si="8336">plan_id</f>
        <v>25</v>
      </c>
      <c r="F4068" s="47">
        <f t="shared" ca="1" si="8264"/>
        <v>2013</v>
      </c>
      <c r="G4068" s="47">
        <f t="shared" ref="G4068" ca="1" si="8337">VLOOKUP(INDIRECT(CHAR(39)&amp;$A4068&amp;CHAR(39)&amp;"!r2c"&amp;$C4068,0),variables,2,0)</f>
        <v>9824</v>
      </c>
      <c r="H4068" s="50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3">
      <c r="A4069" s="48" t="s">
        <v>1264</v>
      </c>
      <c r="B4069" s="47">
        <f t="shared" si="8298"/>
        <v>15</v>
      </c>
      <c r="C4069" s="47">
        <f t="shared" si="8301"/>
        <v>14</v>
      </c>
      <c r="E4069" s="47">
        <f t="shared" ref="E4069" si="8338">plan_id</f>
        <v>25</v>
      </c>
      <c r="F4069" s="47">
        <f t="shared" ca="1" si="8264"/>
        <v>2013</v>
      </c>
      <c r="G4069" s="47">
        <f t="shared" ref="G4069" ca="1" si="8339">VLOOKUP(INDIRECT(CHAR(39)&amp;$A4069&amp;CHAR(39)&amp;"!r2c"&amp;$C4069,0),variables,2,0)</f>
        <v>9830</v>
      </c>
      <c r="H4069" s="50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3">
      <c r="A4070" s="48" t="s">
        <v>1264</v>
      </c>
      <c r="B4070" s="47">
        <f t="shared" si="8298"/>
        <v>15</v>
      </c>
      <c r="C4070" s="47">
        <f t="shared" si="8301"/>
        <v>15</v>
      </c>
      <c r="E4070" s="47">
        <f t="shared" ref="E4070" si="8340">plan_id</f>
        <v>25</v>
      </c>
      <c r="F4070" s="47">
        <f t="shared" ca="1" si="8264"/>
        <v>2013</v>
      </c>
      <c r="G4070" s="47">
        <f t="shared" ref="G4070" ca="1" si="8341">VLOOKUP(INDIRECT(CHAR(39)&amp;$A4070&amp;CHAR(39)&amp;"!r2c"&amp;$C4070,0),variables,2,0)</f>
        <v>9833</v>
      </c>
      <c r="H4070" s="50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3">
      <c r="A4071" s="48" t="s">
        <v>1264</v>
      </c>
      <c r="B4071" s="47">
        <f t="shared" si="8298"/>
        <v>15</v>
      </c>
      <c r="C4071" s="47">
        <f t="shared" si="8301"/>
        <v>16</v>
      </c>
      <c r="E4071" s="47">
        <f t="shared" ref="E4071" si="8342">plan_id</f>
        <v>25</v>
      </c>
      <c r="F4071" s="47">
        <f t="shared" ca="1" si="8264"/>
        <v>2013</v>
      </c>
      <c r="G4071" s="47">
        <f t="shared" ref="G4071" ca="1" si="8343">VLOOKUP(INDIRECT(CHAR(39)&amp;$A4071&amp;CHAR(39)&amp;"!r2c"&amp;$C4071,0),variables,2,0)</f>
        <v>9845</v>
      </c>
      <c r="H4071" s="50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3">
      <c r="A4072" s="48" t="s">
        <v>1264</v>
      </c>
      <c r="B4072" s="47">
        <f t="shared" si="8298"/>
        <v>15</v>
      </c>
      <c r="C4072" s="47">
        <f t="shared" si="8301"/>
        <v>17</v>
      </c>
      <c r="E4072" s="47">
        <f t="shared" ref="E4072" si="8344">plan_id</f>
        <v>25</v>
      </c>
      <c r="F4072" s="47">
        <f t="shared" ca="1" si="8264"/>
        <v>2013</v>
      </c>
      <c r="G4072" s="47">
        <f t="shared" ref="G4072" ca="1" si="8345">VLOOKUP(INDIRECT(CHAR(39)&amp;$A4072&amp;CHAR(39)&amp;"!r2c"&amp;$C4072,0),variables,2,0)</f>
        <v>9872</v>
      </c>
      <c r="H4072" s="50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3">
      <c r="A4073" s="48" t="s">
        <v>1264</v>
      </c>
      <c r="B4073" s="47">
        <f t="shared" si="8298"/>
        <v>15</v>
      </c>
      <c r="C4073" s="47">
        <f t="shared" si="8301"/>
        <v>18</v>
      </c>
      <c r="E4073" s="47">
        <f t="shared" ref="E4073" si="8346">plan_id</f>
        <v>25</v>
      </c>
      <c r="F4073" s="47">
        <f t="shared" ca="1" si="8264"/>
        <v>2013</v>
      </c>
      <c r="G4073" s="47">
        <f t="shared" ref="G4073" ca="1" si="8347">VLOOKUP(INDIRECT(CHAR(39)&amp;$A4073&amp;CHAR(39)&amp;"!r2c"&amp;$C4073,0),variables,2,0)</f>
        <v>9887</v>
      </c>
      <c r="H4073" s="50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3">
      <c r="A4074" s="48" t="s">
        <v>1264</v>
      </c>
      <c r="B4074" s="47">
        <f t="shared" si="8298"/>
        <v>15</v>
      </c>
      <c r="C4074" s="47">
        <f t="shared" si="8301"/>
        <v>19</v>
      </c>
      <c r="E4074" s="47">
        <f t="shared" ref="E4074" si="8348">plan_id</f>
        <v>25</v>
      </c>
      <c r="F4074" s="47">
        <f t="shared" ca="1" si="8264"/>
        <v>2013</v>
      </c>
      <c r="G4074" s="47">
        <f t="shared" ref="G4074" ca="1" si="8349">VLOOKUP(INDIRECT(CHAR(39)&amp;$A4074&amp;CHAR(39)&amp;"!r2c"&amp;$C4074,0),variables,2,0)</f>
        <v>9914</v>
      </c>
      <c r="H4074" s="50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3">
      <c r="A4075" s="48" t="s">
        <v>1264</v>
      </c>
      <c r="B4075" s="47">
        <f t="shared" si="8298"/>
        <v>15</v>
      </c>
      <c r="C4075" s="47">
        <f t="shared" si="8301"/>
        <v>20</v>
      </c>
      <c r="E4075" s="47">
        <f t="shared" ref="E4075" si="8350">plan_id</f>
        <v>25</v>
      </c>
      <c r="F4075" s="47">
        <f t="shared" ca="1" si="8264"/>
        <v>2013</v>
      </c>
      <c r="G4075" s="47">
        <f t="shared" ref="G4075" ca="1" si="8351">VLOOKUP(INDIRECT(CHAR(39)&amp;$A4075&amp;CHAR(39)&amp;"!r2c"&amp;$C4075,0),variables,2,0)</f>
        <v>9917</v>
      </c>
      <c r="H4075" s="50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3">
      <c r="A4076" s="48" t="s">
        <v>1264</v>
      </c>
      <c r="B4076" s="47">
        <f t="shared" si="8298"/>
        <v>15</v>
      </c>
      <c r="C4076" s="47">
        <f t="shared" si="8301"/>
        <v>21</v>
      </c>
      <c r="E4076" s="47">
        <f t="shared" ref="E4076" si="8352">plan_id</f>
        <v>25</v>
      </c>
      <c r="F4076" s="47">
        <f t="shared" ca="1" si="8264"/>
        <v>2013</v>
      </c>
      <c r="G4076" s="47">
        <f t="shared" ref="G4076" ca="1" si="8353">VLOOKUP(INDIRECT(CHAR(39)&amp;$A4076&amp;CHAR(39)&amp;"!r2c"&amp;$C4076,0),variables,2,0)</f>
        <v>9920</v>
      </c>
      <c r="H4076" s="50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3">
      <c r="A4077" s="48" t="s">
        <v>1264</v>
      </c>
      <c r="B4077" s="47">
        <f t="shared" si="8298"/>
        <v>15</v>
      </c>
      <c r="C4077" s="47">
        <f t="shared" si="8301"/>
        <v>22</v>
      </c>
      <c r="E4077" s="47">
        <f t="shared" ref="E4077" si="8354">plan_id</f>
        <v>25</v>
      </c>
      <c r="F4077" s="47">
        <f t="shared" ca="1" si="8264"/>
        <v>2013</v>
      </c>
      <c r="G4077" s="47">
        <f t="shared" ref="G4077" ca="1" si="8355">VLOOKUP(INDIRECT(CHAR(39)&amp;$A4077&amp;CHAR(39)&amp;"!r2c"&amp;$C4077,0),variables,2,0)</f>
        <v>9648</v>
      </c>
      <c r="H4077" s="50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3">
      <c r="A4078" s="48" t="s">
        <v>1264</v>
      </c>
      <c r="B4078" s="47">
        <f t="shared" si="8298"/>
        <v>15</v>
      </c>
      <c r="C4078" s="47">
        <f t="shared" si="8301"/>
        <v>23</v>
      </c>
      <c r="E4078" s="47">
        <f t="shared" ref="E4078" si="8356">plan_id</f>
        <v>25</v>
      </c>
      <c r="F4078" s="47">
        <f t="shared" ca="1" si="8264"/>
        <v>2013</v>
      </c>
      <c r="G4078" s="47">
        <f t="shared" ref="G4078" ca="1" si="8357">VLOOKUP(INDIRECT(CHAR(39)&amp;$A4078&amp;CHAR(39)&amp;"!r2c"&amp;$C4078,0),variables,2,0)</f>
        <v>9713</v>
      </c>
      <c r="H4078" s="50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3">
      <c r="A4079" s="48" t="s">
        <v>1264</v>
      </c>
      <c r="B4079" s="47">
        <f t="shared" si="8298"/>
        <v>15</v>
      </c>
      <c r="C4079" s="47">
        <f t="shared" si="8301"/>
        <v>24</v>
      </c>
      <c r="E4079" s="47">
        <f t="shared" ref="E4079" si="8358">plan_id</f>
        <v>25</v>
      </c>
      <c r="F4079" s="47">
        <f t="shared" ca="1" si="8264"/>
        <v>2013</v>
      </c>
      <c r="G4079" s="47">
        <f t="shared" ref="G4079" ca="1" si="8359">VLOOKUP(INDIRECT(CHAR(39)&amp;$A4079&amp;CHAR(39)&amp;"!r2c"&amp;$C4079,0),variables,2,0)</f>
        <v>9719</v>
      </c>
      <c r="H4079" s="50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3">
      <c r="A4080" s="48" t="s">
        <v>1264</v>
      </c>
      <c r="B4080" s="47">
        <f t="shared" si="8298"/>
        <v>15</v>
      </c>
      <c r="C4080" s="47">
        <f t="shared" si="8301"/>
        <v>25</v>
      </c>
      <c r="E4080" s="47">
        <f t="shared" ref="E4080" si="8360">plan_id</f>
        <v>25</v>
      </c>
      <c r="F4080" s="47">
        <f t="shared" ca="1" si="8264"/>
        <v>2013</v>
      </c>
      <c r="G4080" s="47">
        <f t="shared" ref="G4080" ca="1" si="8361">VLOOKUP(INDIRECT(CHAR(39)&amp;$A4080&amp;CHAR(39)&amp;"!r2c"&amp;$C4080,0),variables,2,0)</f>
        <v>9725</v>
      </c>
      <c r="H4080" s="50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3">
      <c r="A4081" s="48" t="s">
        <v>1264</v>
      </c>
      <c r="B4081" s="47">
        <f t="shared" si="8298"/>
        <v>15</v>
      </c>
      <c r="C4081" s="47">
        <f t="shared" si="8301"/>
        <v>26</v>
      </c>
      <c r="E4081" s="47">
        <f t="shared" ref="E4081" si="8362">plan_id</f>
        <v>25</v>
      </c>
      <c r="F4081" s="47">
        <f t="shared" ca="1" si="8264"/>
        <v>2013</v>
      </c>
      <c r="G4081" s="47">
        <f t="shared" ref="G4081" ca="1" si="8363">VLOOKUP(INDIRECT(CHAR(39)&amp;$A4081&amp;CHAR(39)&amp;"!r2c"&amp;$C4081,0),variables,2,0)</f>
        <v>9743</v>
      </c>
      <c r="H4081" s="50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3">
      <c r="A4082" s="48" t="s">
        <v>1264</v>
      </c>
      <c r="B4082" s="47">
        <f t="shared" si="8298"/>
        <v>15</v>
      </c>
      <c r="C4082" s="47">
        <f t="shared" si="8301"/>
        <v>27</v>
      </c>
      <c r="E4082" s="47">
        <f t="shared" ref="E4082" si="8364">plan_id</f>
        <v>25</v>
      </c>
      <c r="F4082" s="47">
        <f t="shared" ca="1" si="8264"/>
        <v>2013</v>
      </c>
      <c r="G4082" s="47">
        <f t="shared" ref="G4082" ca="1" si="8365">VLOOKUP(INDIRECT(CHAR(39)&amp;$A4082&amp;CHAR(39)&amp;"!r2c"&amp;$C4082,0),variables,2,0)</f>
        <v>9746</v>
      </c>
      <c r="H4082" s="50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3">
      <c r="A4083" s="48" t="s">
        <v>1264</v>
      </c>
      <c r="B4083" s="47">
        <f t="shared" si="8298"/>
        <v>15</v>
      </c>
      <c r="C4083" s="47">
        <f t="shared" si="8301"/>
        <v>28</v>
      </c>
      <c r="E4083" s="47">
        <f t="shared" ref="E4083" si="8366">plan_id</f>
        <v>25</v>
      </c>
      <c r="F4083" s="47">
        <f t="shared" ca="1" si="8264"/>
        <v>2013</v>
      </c>
      <c r="G4083" s="47">
        <f t="shared" ref="G4083" ca="1" si="8367">VLOOKUP(INDIRECT(CHAR(39)&amp;$A4083&amp;CHAR(39)&amp;"!r2c"&amp;$C4083,0),variables,2,0)</f>
        <v>9761</v>
      </c>
      <c r="H4083" s="50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3">
      <c r="A4084" s="48" t="s">
        <v>1264</v>
      </c>
      <c r="B4084" s="47">
        <f t="shared" si="8298"/>
        <v>15</v>
      </c>
      <c r="C4084" s="47">
        <f t="shared" si="8301"/>
        <v>29</v>
      </c>
      <c r="E4084" s="47">
        <f t="shared" ref="E4084" si="8368">plan_id</f>
        <v>25</v>
      </c>
      <c r="F4084" s="47">
        <f t="shared" ca="1" si="8264"/>
        <v>2013</v>
      </c>
      <c r="G4084" s="47">
        <f t="shared" ref="G4084" ca="1" si="8369">VLOOKUP(INDIRECT(CHAR(39)&amp;$A4084&amp;CHAR(39)&amp;"!r2c"&amp;$C4084,0),variables,2,0)</f>
        <v>9764</v>
      </c>
      <c r="H4084" s="50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3">
      <c r="A4085" s="48" t="s">
        <v>1264</v>
      </c>
      <c r="B4085" s="47">
        <f t="shared" si="8298"/>
        <v>15</v>
      </c>
      <c r="C4085" s="47">
        <f t="shared" si="8301"/>
        <v>30</v>
      </c>
      <c r="E4085" s="47">
        <f t="shared" ref="E4085" si="8370">plan_id</f>
        <v>25</v>
      </c>
      <c r="F4085" s="47">
        <f t="shared" ca="1" si="8264"/>
        <v>2013</v>
      </c>
      <c r="G4085" s="47">
        <f t="shared" ref="G4085" ca="1" si="8371">VLOOKUP(INDIRECT(CHAR(39)&amp;$A4085&amp;CHAR(39)&amp;"!r2c"&amp;$C4085,0),variables,2,0)</f>
        <v>9767</v>
      </c>
      <c r="H4085" s="50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3">
      <c r="A4086" s="48" t="s">
        <v>1264</v>
      </c>
      <c r="B4086" s="47">
        <f t="shared" si="8298"/>
        <v>15</v>
      </c>
      <c r="C4086" s="47">
        <f t="shared" si="8301"/>
        <v>31</v>
      </c>
      <c r="E4086" s="47">
        <f t="shared" ref="E4086" si="8372">plan_id</f>
        <v>25</v>
      </c>
      <c r="F4086" s="47">
        <f t="shared" ca="1" si="8264"/>
        <v>2013</v>
      </c>
      <c r="G4086" s="47">
        <f t="shared" ref="G4086" ca="1" si="8373">VLOOKUP(INDIRECT(CHAR(39)&amp;$A4086&amp;CHAR(39)&amp;"!r2c"&amp;$C4086,0),variables,2,0)</f>
        <v>9770</v>
      </c>
      <c r="H4086" s="50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3">
      <c r="A4087" s="48" t="s">
        <v>1264</v>
      </c>
      <c r="B4087" s="47">
        <f t="shared" si="8298"/>
        <v>15</v>
      </c>
      <c r="C4087" s="47">
        <f t="shared" si="8301"/>
        <v>32</v>
      </c>
      <c r="E4087" s="47">
        <f t="shared" ref="E4087" si="8374">plan_id</f>
        <v>25</v>
      </c>
      <c r="F4087" s="47">
        <f t="shared" ca="1" si="8264"/>
        <v>2013</v>
      </c>
      <c r="G4087" s="47">
        <f t="shared" ref="G4087" ca="1" si="8375">VLOOKUP(INDIRECT(CHAR(39)&amp;$A4087&amp;CHAR(39)&amp;"!r2c"&amp;$C4087,0),variables,2,0)</f>
        <v>9773</v>
      </c>
      <c r="H4087" s="50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3">
      <c r="A4088" s="48" t="s">
        <v>1264</v>
      </c>
      <c r="B4088" s="47">
        <f t="shared" si="8298"/>
        <v>15</v>
      </c>
      <c r="C4088" s="47">
        <f t="shared" si="8301"/>
        <v>33</v>
      </c>
      <c r="E4088" s="47">
        <f t="shared" ref="E4088" si="8376">plan_id</f>
        <v>25</v>
      </c>
      <c r="F4088" s="47">
        <f t="shared" ca="1" si="8264"/>
        <v>2013</v>
      </c>
      <c r="G4088" s="47">
        <f t="shared" ref="G4088" ca="1" si="8377">VLOOKUP(INDIRECT(CHAR(39)&amp;$A4088&amp;CHAR(39)&amp;"!r2c"&amp;$C4088,0),variables,2,0)</f>
        <v>9776</v>
      </c>
      <c r="H4088" s="50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3">
      <c r="A4089" s="48" t="s">
        <v>1264</v>
      </c>
      <c r="B4089" s="47">
        <f t="shared" si="8298"/>
        <v>15</v>
      </c>
      <c r="C4089" s="47">
        <f t="shared" si="8301"/>
        <v>34</v>
      </c>
      <c r="E4089" s="47">
        <f t="shared" ref="E4089" si="8378">plan_id</f>
        <v>25</v>
      </c>
      <c r="F4089" s="47">
        <f t="shared" ca="1" si="8264"/>
        <v>2013</v>
      </c>
      <c r="G4089" s="47">
        <f t="shared" ref="G4089" ca="1" si="8379">VLOOKUP(INDIRECT(CHAR(39)&amp;$A4089&amp;CHAR(39)&amp;"!r2c"&amp;$C4089,0),variables,2,0)</f>
        <v>9779</v>
      </c>
      <c r="H4089" s="50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3">
      <c r="A4090" s="48" t="s">
        <v>1264</v>
      </c>
      <c r="B4090" s="47">
        <f t="shared" si="8298"/>
        <v>15</v>
      </c>
      <c r="C4090" s="47">
        <f t="shared" si="8301"/>
        <v>35</v>
      </c>
      <c r="E4090" s="47">
        <f t="shared" ref="E4090" si="8380">plan_id</f>
        <v>25</v>
      </c>
      <c r="F4090" s="47">
        <f t="shared" ca="1" si="8264"/>
        <v>2013</v>
      </c>
      <c r="G4090" s="47">
        <f t="shared" ref="G4090" ca="1" si="8381">VLOOKUP(INDIRECT(CHAR(39)&amp;$A4090&amp;CHAR(39)&amp;"!r2c"&amp;$C4090,0),variables,2,0)</f>
        <v>9785</v>
      </c>
      <c r="H4090" s="50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3">
      <c r="A4091" s="48" t="s">
        <v>1264</v>
      </c>
      <c r="B4091" s="47">
        <f t="shared" si="8298"/>
        <v>15</v>
      </c>
      <c r="C4091" s="47">
        <f t="shared" si="8301"/>
        <v>36</v>
      </c>
      <c r="E4091" s="47">
        <f t="shared" ref="E4091" si="8382">plan_id</f>
        <v>25</v>
      </c>
      <c r="F4091" s="47">
        <f t="shared" ca="1" si="8264"/>
        <v>2013</v>
      </c>
      <c r="G4091" s="47">
        <f t="shared" ref="G4091" ca="1" si="8383">VLOOKUP(INDIRECT(CHAR(39)&amp;$A4091&amp;CHAR(39)&amp;"!r2c"&amp;$C4091,0),variables,2,0)</f>
        <v>9794</v>
      </c>
      <c r="H4091" s="50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3">
      <c r="A4092" s="48" t="s">
        <v>1264</v>
      </c>
      <c r="B4092" s="47">
        <f t="shared" si="8298"/>
        <v>15</v>
      </c>
      <c r="C4092" s="47">
        <f t="shared" si="8301"/>
        <v>37</v>
      </c>
      <c r="E4092" s="47">
        <f t="shared" ref="E4092" si="8384">plan_id</f>
        <v>25</v>
      </c>
      <c r="F4092" s="47">
        <f t="shared" ca="1" si="8264"/>
        <v>2013</v>
      </c>
      <c r="G4092" s="47">
        <f t="shared" ref="G4092" ca="1" si="8385">VLOOKUP(INDIRECT(CHAR(39)&amp;$A4092&amp;CHAR(39)&amp;"!r2c"&amp;$C4092,0),variables,2,0)</f>
        <v>9797</v>
      </c>
      <c r="H4092" s="50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3">
      <c r="A4093" s="48" t="s">
        <v>1264</v>
      </c>
      <c r="B4093" s="47">
        <f t="shared" si="8298"/>
        <v>15</v>
      </c>
      <c r="C4093" s="47">
        <f t="shared" si="8301"/>
        <v>38</v>
      </c>
      <c r="E4093" s="47">
        <f t="shared" ref="E4093" si="8386">plan_id</f>
        <v>25</v>
      </c>
      <c r="F4093" s="47">
        <f t="shared" ca="1" si="8264"/>
        <v>2013</v>
      </c>
      <c r="G4093" s="47">
        <f t="shared" ref="G4093" ca="1" si="8387">VLOOKUP(INDIRECT(CHAR(39)&amp;$A4093&amp;CHAR(39)&amp;"!r2c"&amp;$C4093,0),variables,2,0)</f>
        <v>9806</v>
      </c>
      <c r="H4093" s="50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3">
      <c r="A4094" s="48" t="s">
        <v>1264</v>
      </c>
      <c r="B4094" s="47">
        <f t="shared" si="8298"/>
        <v>15</v>
      </c>
      <c r="C4094" s="47">
        <f t="shared" si="8301"/>
        <v>39</v>
      </c>
      <c r="E4094" s="47">
        <f t="shared" ref="E4094" si="8388">plan_id</f>
        <v>25</v>
      </c>
      <c r="F4094" s="47">
        <f t="shared" ca="1" si="8264"/>
        <v>2013</v>
      </c>
      <c r="G4094" s="47">
        <f t="shared" ref="G4094" ca="1" si="8389">VLOOKUP(INDIRECT(CHAR(39)&amp;$A4094&amp;CHAR(39)&amp;"!r2c"&amp;$C4094,0),variables,2,0)</f>
        <v>9809</v>
      </c>
      <c r="H4094" s="50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3">
      <c r="A4095" s="48" t="s">
        <v>1264</v>
      </c>
      <c r="B4095" s="47">
        <f t="shared" si="8298"/>
        <v>15</v>
      </c>
      <c r="C4095" s="47">
        <f t="shared" si="8301"/>
        <v>40</v>
      </c>
      <c r="E4095" s="47">
        <f t="shared" ref="E4095" si="8390">plan_id</f>
        <v>25</v>
      </c>
      <c r="F4095" s="47">
        <f t="shared" ca="1" si="8264"/>
        <v>2013</v>
      </c>
      <c r="G4095" s="47">
        <f t="shared" ref="G4095" ca="1" si="8391">VLOOKUP(INDIRECT(CHAR(39)&amp;$A4095&amp;CHAR(39)&amp;"!r2c"&amp;$C4095,0),variables,2,0)</f>
        <v>9818</v>
      </c>
      <c r="H4095" s="50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3">
      <c r="A4096" s="48" t="s">
        <v>1264</v>
      </c>
      <c r="B4096" s="47">
        <f t="shared" si="8298"/>
        <v>15</v>
      </c>
      <c r="C4096" s="47">
        <f t="shared" si="8301"/>
        <v>41</v>
      </c>
      <c r="E4096" s="47">
        <f t="shared" ref="E4096" si="8392">plan_id</f>
        <v>25</v>
      </c>
      <c r="F4096" s="47">
        <f t="shared" ca="1" si="8264"/>
        <v>2013</v>
      </c>
      <c r="G4096" s="47">
        <f t="shared" ref="G4096" ca="1" si="8393">VLOOKUP(INDIRECT(CHAR(39)&amp;$A4096&amp;CHAR(39)&amp;"!r2c"&amp;$C4096,0),variables,2,0)</f>
        <v>9839</v>
      </c>
      <c r="H4096" s="50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3">
      <c r="A4097" s="48" t="s">
        <v>1264</v>
      </c>
      <c r="B4097" s="47">
        <f t="shared" si="8298"/>
        <v>15</v>
      </c>
      <c r="C4097" s="47">
        <f t="shared" si="8301"/>
        <v>42</v>
      </c>
      <c r="E4097" s="47">
        <f t="shared" ref="E4097" si="8394">plan_id</f>
        <v>25</v>
      </c>
      <c r="F4097" s="47">
        <f t="shared" ref="F4097:F4160" ca="1" si="8395">INDIRECT(CHAR(39)&amp;$A4097&amp;CHAR(39)&amp;"!r"&amp;$B4097&amp;"c2",0)</f>
        <v>2013</v>
      </c>
      <c r="G4097" s="47">
        <f t="shared" ref="G4097" ca="1" si="8396">VLOOKUP(INDIRECT(CHAR(39)&amp;$A4097&amp;CHAR(39)&amp;"!r2c"&amp;$C4097,0),variables,2,0)</f>
        <v>9860</v>
      </c>
      <c r="H4097" s="50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3">
      <c r="A4098" s="48" t="s">
        <v>1264</v>
      </c>
      <c r="B4098" s="47">
        <f t="shared" si="8298"/>
        <v>15</v>
      </c>
      <c r="C4098" s="47">
        <f t="shared" si="8301"/>
        <v>43</v>
      </c>
      <c r="E4098" s="47">
        <f t="shared" ref="E4098" si="8397">plan_id</f>
        <v>25</v>
      </c>
      <c r="F4098" s="47">
        <f t="shared" ca="1" si="8395"/>
        <v>2013</v>
      </c>
      <c r="G4098" s="47">
        <f t="shared" ref="G4098" ca="1" si="8398">VLOOKUP(INDIRECT(CHAR(39)&amp;$A4098&amp;CHAR(39)&amp;"!r2c"&amp;$C4098,0),variables,2,0)</f>
        <v>9863</v>
      </c>
      <c r="H4098" s="50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3">
      <c r="A4099" s="48" t="s">
        <v>1264</v>
      </c>
      <c r="B4099" s="47">
        <f t="shared" si="8298"/>
        <v>15</v>
      </c>
      <c r="C4099" s="47">
        <f t="shared" si="8301"/>
        <v>44</v>
      </c>
      <c r="E4099" s="47">
        <f t="shared" ref="E4099" si="8399">plan_id</f>
        <v>25</v>
      </c>
      <c r="F4099" s="47">
        <f t="shared" ca="1" si="8395"/>
        <v>2013</v>
      </c>
      <c r="G4099" s="47">
        <f t="shared" ref="G4099" ca="1" si="8400">VLOOKUP(INDIRECT(CHAR(39)&amp;$A4099&amp;CHAR(39)&amp;"!r2c"&amp;$C4099,0),variables,2,0)</f>
        <v>9878</v>
      </c>
      <c r="H4099" s="50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3">
      <c r="A4100" s="48" t="s">
        <v>1264</v>
      </c>
      <c r="B4100" s="47">
        <f t="shared" si="8298"/>
        <v>15</v>
      </c>
      <c r="C4100" s="47">
        <f t="shared" si="8301"/>
        <v>45</v>
      </c>
      <c r="E4100" s="47">
        <f t="shared" ref="E4100" si="8401">plan_id</f>
        <v>25</v>
      </c>
      <c r="F4100" s="47">
        <f t="shared" ca="1" si="8395"/>
        <v>2013</v>
      </c>
      <c r="G4100" s="47">
        <f t="shared" ref="G4100" ca="1" si="8402">VLOOKUP(INDIRECT(CHAR(39)&amp;$A4100&amp;CHAR(39)&amp;"!r2c"&amp;$C4100,0),variables,2,0)</f>
        <v>9923</v>
      </c>
      <c r="H4100" s="50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3">
      <c r="A4101" s="48" t="s">
        <v>1264</v>
      </c>
      <c r="B4101" s="47">
        <f t="shared" si="8298"/>
        <v>15</v>
      </c>
      <c r="C4101" s="47">
        <f t="shared" si="8301"/>
        <v>46</v>
      </c>
      <c r="E4101" s="47">
        <f t="shared" ref="E4101" si="8403">plan_id</f>
        <v>25</v>
      </c>
      <c r="F4101" s="47">
        <f t="shared" ca="1" si="8395"/>
        <v>2013</v>
      </c>
      <c r="G4101" s="47">
        <f t="shared" ref="G4101" ca="1" si="8404">VLOOKUP(INDIRECT(CHAR(39)&amp;$A4101&amp;CHAR(39)&amp;"!r2c"&amp;$C4101,0),variables,2,0)</f>
        <v>9932</v>
      </c>
      <c r="H4101" s="50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3">
      <c r="A4102" s="48" t="s">
        <v>1264</v>
      </c>
      <c r="B4102" s="47">
        <f t="shared" si="8298"/>
        <v>15</v>
      </c>
      <c r="C4102" s="47">
        <f t="shared" si="8301"/>
        <v>47</v>
      </c>
      <c r="E4102" s="47">
        <f t="shared" ref="E4102" si="8405">plan_id</f>
        <v>25</v>
      </c>
      <c r="F4102" s="47">
        <f t="shared" ca="1" si="8395"/>
        <v>2013</v>
      </c>
      <c r="G4102" s="47">
        <f t="shared" ref="G4102" ca="1" si="8406">VLOOKUP(INDIRECT(CHAR(39)&amp;$A4102&amp;CHAR(39)&amp;"!r2c"&amp;$C4102,0),variables,2,0)</f>
        <v>9935</v>
      </c>
      <c r="H4102" s="50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3">
      <c r="A4103" s="48" t="s">
        <v>1264</v>
      </c>
      <c r="B4103" s="47">
        <f t="shared" si="8298"/>
        <v>15</v>
      </c>
      <c r="C4103" s="47">
        <f t="shared" si="8301"/>
        <v>48</v>
      </c>
      <c r="E4103" s="47">
        <f t="shared" ref="E4103" si="8407">plan_id</f>
        <v>25</v>
      </c>
      <c r="F4103" s="47">
        <f t="shared" ca="1" si="8395"/>
        <v>2013</v>
      </c>
      <c r="G4103" s="47">
        <f t="shared" ref="G4103" ca="1" si="8408">VLOOKUP(INDIRECT(CHAR(39)&amp;$A4103&amp;CHAR(39)&amp;"!r2c"&amp;$C4103,0),variables,2,0)</f>
        <v>9651</v>
      </c>
      <c r="H4103" s="50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3">
      <c r="A4104" s="48" t="s">
        <v>1264</v>
      </c>
      <c r="B4104" s="47">
        <f t="shared" si="8298"/>
        <v>15</v>
      </c>
      <c r="C4104" s="47">
        <f t="shared" si="8301"/>
        <v>49</v>
      </c>
      <c r="E4104" s="47">
        <f t="shared" ref="E4104" si="8409">plan_id</f>
        <v>25</v>
      </c>
      <c r="F4104" s="47">
        <f t="shared" ca="1" si="8395"/>
        <v>2013</v>
      </c>
      <c r="G4104" s="47">
        <f t="shared" ref="G4104" ca="1" si="8410">VLOOKUP(INDIRECT(CHAR(39)&amp;$A4104&amp;CHAR(39)&amp;"!r2c"&amp;$C4104,0),variables,2,0)</f>
        <v>9722</v>
      </c>
      <c r="H4104" s="50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3">
      <c r="A4105" s="48" t="s">
        <v>1264</v>
      </c>
      <c r="B4105" s="47">
        <f t="shared" si="8298"/>
        <v>15</v>
      </c>
      <c r="C4105" s="47">
        <f t="shared" si="8301"/>
        <v>50</v>
      </c>
      <c r="E4105" s="47">
        <f t="shared" ref="E4105" si="8411">plan_id</f>
        <v>25</v>
      </c>
      <c r="F4105" s="47">
        <f t="shared" ca="1" si="8395"/>
        <v>2013</v>
      </c>
      <c r="G4105" s="47">
        <f t="shared" ref="G4105" ca="1" si="8412">VLOOKUP(INDIRECT(CHAR(39)&amp;$A4105&amp;CHAR(39)&amp;"!r2c"&amp;$C4105,0),variables,2,0)</f>
        <v>9848</v>
      </c>
      <c r="H4105" s="50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3">
      <c r="A4106" s="48" t="s">
        <v>1264</v>
      </c>
      <c r="B4106" s="47">
        <f t="shared" si="8298"/>
        <v>15</v>
      </c>
      <c r="C4106" s="47">
        <f t="shared" si="8301"/>
        <v>51</v>
      </c>
      <c r="E4106" s="47">
        <f t="shared" ref="E4106" si="8413">plan_id</f>
        <v>25</v>
      </c>
      <c r="F4106" s="47">
        <f t="shared" ca="1" si="8395"/>
        <v>2013</v>
      </c>
      <c r="G4106" s="47">
        <f t="shared" ref="G4106" ca="1" si="8414">VLOOKUP(INDIRECT(CHAR(39)&amp;$A4106&amp;CHAR(39)&amp;"!r2c"&amp;$C4106,0),variables,2,0)</f>
        <v>9866</v>
      </c>
      <c r="H4106" s="50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3">
      <c r="A4107" s="48" t="s">
        <v>1264</v>
      </c>
      <c r="B4107" s="47">
        <f t="shared" si="8298"/>
        <v>15</v>
      </c>
      <c r="C4107" s="47">
        <f t="shared" si="8301"/>
        <v>52</v>
      </c>
      <c r="E4107" s="47">
        <f t="shared" ref="E4107" si="8415">plan_id</f>
        <v>25</v>
      </c>
      <c r="F4107" s="47">
        <f t="shared" ca="1" si="8395"/>
        <v>2013</v>
      </c>
      <c r="G4107" s="47">
        <f t="shared" ref="G4107" ca="1" si="8416">VLOOKUP(INDIRECT(CHAR(39)&amp;$A4107&amp;CHAR(39)&amp;"!r2c"&amp;$C4107,0),variables,2,0)</f>
        <v>9899</v>
      </c>
      <c r="H4107" s="50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3">
      <c r="A4108" s="48" t="s">
        <v>1264</v>
      </c>
      <c r="B4108" s="47">
        <f t="shared" si="8298"/>
        <v>15</v>
      </c>
      <c r="C4108" s="47">
        <f t="shared" si="8301"/>
        <v>53</v>
      </c>
      <c r="E4108" s="47">
        <f t="shared" ref="E4108" si="8417">plan_id</f>
        <v>25</v>
      </c>
      <c r="F4108" s="47">
        <f t="shared" ca="1" si="8395"/>
        <v>2013</v>
      </c>
      <c r="G4108" s="47">
        <f t="shared" ref="G4108" ca="1" si="8418">VLOOKUP(INDIRECT(CHAR(39)&amp;$A4108&amp;CHAR(39)&amp;"!r2c"&amp;$C4108,0),variables,2,0)</f>
        <v>9905</v>
      </c>
      <c r="H4108" s="50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3">
      <c r="A4109" s="48" t="s">
        <v>1264</v>
      </c>
      <c r="B4109" s="47">
        <f t="shared" si="8298"/>
        <v>15</v>
      </c>
      <c r="C4109" s="47">
        <f t="shared" si="8301"/>
        <v>54</v>
      </c>
      <c r="E4109" s="47">
        <f t="shared" ref="E4109" si="8419">plan_id</f>
        <v>25</v>
      </c>
      <c r="F4109" s="47">
        <f t="shared" ca="1" si="8395"/>
        <v>2013</v>
      </c>
      <c r="G4109" s="47">
        <f t="shared" ref="G4109" ca="1" si="8420">VLOOKUP(INDIRECT(CHAR(39)&amp;$A4109&amp;CHAR(39)&amp;"!r2c"&amp;$C4109,0),variables,2,0)</f>
        <v>9929</v>
      </c>
      <c r="H4109" s="50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3">
      <c r="A4110" s="48" t="s">
        <v>1264</v>
      </c>
      <c r="B4110" s="47">
        <f t="shared" si="8298"/>
        <v>15</v>
      </c>
      <c r="C4110" s="47">
        <f t="shared" si="8301"/>
        <v>55</v>
      </c>
      <c r="E4110" s="47">
        <f t="shared" ref="E4110" si="8421">plan_id</f>
        <v>25</v>
      </c>
      <c r="F4110" s="47">
        <f t="shared" ca="1" si="8395"/>
        <v>2013</v>
      </c>
      <c r="G4110" s="47">
        <f t="shared" ref="G4110" ca="1" si="8422">VLOOKUP(INDIRECT(CHAR(39)&amp;$A4110&amp;CHAR(39)&amp;"!r2c"&amp;$C4110,0),variables,2,0)</f>
        <v>9654</v>
      </c>
      <c r="H4110" s="50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3">
      <c r="A4111" s="48" t="s">
        <v>1264</v>
      </c>
      <c r="B4111" s="47">
        <f t="shared" si="8298"/>
        <v>15</v>
      </c>
      <c r="C4111" s="47">
        <f t="shared" si="8301"/>
        <v>56</v>
      </c>
      <c r="E4111" s="47">
        <f t="shared" ref="E4111" si="8423">plan_id</f>
        <v>25</v>
      </c>
      <c r="F4111" s="47">
        <f t="shared" ca="1" si="8395"/>
        <v>2013</v>
      </c>
      <c r="G4111" s="47">
        <f t="shared" ref="G4111" ca="1" si="8424">VLOOKUP(INDIRECT(CHAR(39)&amp;$A4111&amp;CHAR(39)&amp;"!r2c"&amp;$C4111,0),variables,2,0)</f>
        <v>9707</v>
      </c>
      <c r="H4111" s="50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3">
      <c r="A4112" s="48" t="s">
        <v>1264</v>
      </c>
      <c r="B4112" s="47">
        <f t="shared" si="8298"/>
        <v>15</v>
      </c>
      <c r="C4112" s="47">
        <f t="shared" si="8301"/>
        <v>57</v>
      </c>
      <c r="E4112" s="47">
        <f t="shared" ref="E4112" si="8425">plan_id</f>
        <v>25</v>
      </c>
      <c r="F4112" s="47">
        <f t="shared" ca="1" si="8395"/>
        <v>2013</v>
      </c>
      <c r="G4112" s="47">
        <f t="shared" ref="G4112" ca="1" si="8426">VLOOKUP(INDIRECT(CHAR(39)&amp;$A4112&amp;CHAR(39)&amp;"!r2c"&amp;$C4112,0),variables,2,0)</f>
        <v>9669</v>
      </c>
      <c r="H4112" s="50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3">
      <c r="A4113" s="48" t="s">
        <v>1264</v>
      </c>
      <c r="B4113" s="47">
        <f t="shared" si="8298"/>
        <v>15</v>
      </c>
      <c r="C4113" s="47">
        <f t="shared" si="8301"/>
        <v>58</v>
      </c>
      <c r="E4113" s="47">
        <f t="shared" ref="E4113" si="8427">plan_id</f>
        <v>25</v>
      </c>
      <c r="F4113" s="47">
        <f t="shared" ca="1" si="8395"/>
        <v>2013</v>
      </c>
      <c r="G4113" s="47">
        <f t="shared" ref="G4113" ca="1" si="8428">VLOOKUP(INDIRECT(CHAR(39)&amp;$A4113&amp;CHAR(39)&amp;"!r2c"&amp;$C4113,0),variables,2,0)</f>
        <v>9851</v>
      </c>
      <c r="H4113" s="50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3">
      <c r="A4114" s="48" t="s">
        <v>1264</v>
      </c>
      <c r="B4114" s="47">
        <f t="shared" ref="B4114:B4177" si="8429">B4026+1</f>
        <v>15</v>
      </c>
      <c r="C4114" s="47">
        <f t="shared" si="8301"/>
        <v>59</v>
      </c>
      <c r="E4114" s="47">
        <f t="shared" ref="E4114" si="8430">plan_id</f>
        <v>25</v>
      </c>
      <c r="F4114" s="47">
        <f t="shared" ca="1" si="8395"/>
        <v>2013</v>
      </c>
      <c r="G4114" s="47">
        <f t="shared" ref="G4114" ca="1" si="8431">VLOOKUP(INDIRECT(CHAR(39)&amp;$A4114&amp;CHAR(39)&amp;"!r2c"&amp;$C4114,0),variables,2,0)</f>
        <v>9890</v>
      </c>
      <c r="H4114" s="50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3">
      <c r="A4115" s="48" t="s">
        <v>1264</v>
      </c>
      <c r="B4115" s="47">
        <f t="shared" si="8429"/>
        <v>15</v>
      </c>
      <c r="C4115" s="47">
        <f t="shared" ref="C4115:C4178" si="8432">C4027</f>
        <v>60</v>
      </c>
      <c r="E4115" s="47">
        <f t="shared" ref="E4115" si="8433">plan_id</f>
        <v>25</v>
      </c>
      <c r="F4115" s="47">
        <f t="shared" ca="1" si="8395"/>
        <v>2013</v>
      </c>
      <c r="G4115" s="47">
        <f t="shared" ref="G4115" ca="1" si="8434">VLOOKUP(INDIRECT(CHAR(39)&amp;$A4115&amp;CHAR(39)&amp;"!r2c"&amp;$C4115,0),variables,2,0)</f>
        <v>9893</v>
      </c>
      <c r="H4115" s="50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3">
      <c r="A4116" s="48" t="s">
        <v>1264</v>
      </c>
      <c r="B4116" s="47">
        <f t="shared" si="8429"/>
        <v>15</v>
      </c>
      <c r="C4116" s="47">
        <f t="shared" si="8432"/>
        <v>61</v>
      </c>
      <c r="E4116" s="47">
        <f t="shared" ref="E4116" si="8435">plan_id</f>
        <v>25</v>
      </c>
      <c r="F4116" s="47">
        <f t="shared" ca="1" si="8395"/>
        <v>2013</v>
      </c>
      <c r="G4116" s="47">
        <f t="shared" ref="G4116" ca="1" si="8436">VLOOKUP(INDIRECT(CHAR(39)&amp;$A4116&amp;CHAR(39)&amp;"!r2c"&amp;$C4116,0),variables,2,0)</f>
        <v>9896</v>
      </c>
      <c r="H4116" s="50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3">
      <c r="A4117" s="48" t="s">
        <v>1264</v>
      </c>
      <c r="B4117" s="47">
        <f t="shared" si="8429"/>
        <v>15</v>
      </c>
      <c r="C4117" s="47">
        <f t="shared" si="8432"/>
        <v>62</v>
      </c>
      <c r="E4117" s="47">
        <f t="shared" ref="E4117" si="8437">plan_id</f>
        <v>25</v>
      </c>
      <c r="F4117" s="47">
        <f t="shared" ca="1" si="8395"/>
        <v>2013</v>
      </c>
      <c r="G4117" s="47">
        <f t="shared" ref="G4117" ca="1" si="8438">VLOOKUP(INDIRECT(CHAR(39)&amp;$A4117&amp;CHAR(39)&amp;"!r2c"&amp;$C4117,0),variables,2,0)</f>
        <v>9660</v>
      </c>
      <c r="H4117" s="50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3">
      <c r="A4118" s="48" t="s">
        <v>1264</v>
      </c>
      <c r="B4118" s="47">
        <f t="shared" si="8429"/>
        <v>15</v>
      </c>
      <c r="C4118" s="47">
        <f t="shared" si="8432"/>
        <v>63</v>
      </c>
      <c r="E4118" s="47">
        <f t="shared" ref="E4118" si="8439">plan_id</f>
        <v>25</v>
      </c>
      <c r="F4118" s="47">
        <f t="shared" ca="1" si="8395"/>
        <v>2013</v>
      </c>
      <c r="G4118" s="47">
        <f t="shared" ref="G4118" ca="1" si="8440">VLOOKUP(INDIRECT(CHAR(39)&amp;$A4118&amp;CHAR(39)&amp;"!r2c"&amp;$C4118,0),variables,2,0)</f>
        <v>9701</v>
      </c>
      <c r="H4118" s="50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3">
      <c r="A4119" s="48" t="s">
        <v>1264</v>
      </c>
      <c r="B4119" s="47">
        <f t="shared" si="8429"/>
        <v>15</v>
      </c>
      <c r="C4119" s="47">
        <f t="shared" si="8432"/>
        <v>64</v>
      </c>
      <c r="E4119" s="47">
        <f t="shared" ref="E4119" si="8441">plan_id</f>
        <v>25</v>
      </c>
      <c r="F4119" s="47">
        <f t="shared" ca="1" si="8395"/>
        <v>2013</v>
      </c>
      <c r="G4119" s="47">
        <f t="shared" ref="G4119" ca="1" si="8442">VLOOKUP(INDIRECT(CHAR(39)&amp;$A4119&amp;CHAR(39)&amp;"!r2c"&amp;$C4119,0),variables,2,0)</f>
        <v>9728</v>
      </c>
      <c r="H4119" s="50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3">
      <c r="A4120" s="48" t="s">
        <v>1264</v>
      </c>
      <c r="B4120" s="47">
        <f t="shared" si="8429"/>
        <v>15</v>
      </c>
      <c r="C4120" s="47">
        <f t="shared" si="8432"/>
        <v>65</v>
      </c>
      <c r="E4120" s="47">
        <f t="shared" ref="E4120" si="8443">plan_id</f>
        <v>25</v>
      </c>
      <c r="F4120" s="47">
        <f t="shared" ca="1" si="8395"/>
        <v>2013</v>
      </c>
      <c r="G4120" s="47">
        <f t="shared" ref="G4120" ca="1" si="8444">VLOOKUP(INDIRECT(CHAR(39)&amp;$A4120&amp;CHAR(39)&amp;"!r2c"&amp;$C4120,0),variables,2,0)</f>
        <v>9731</v>
      </c>
      <c r="H4120" s="50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3">
      <c r="A4121" s="48" t="s">
        <v>1264</v>
      </c>
      <c r="B4121" s="47">
        <f t="shared" si="8429"/>
        <v>15</v>
      </c>
      <c r="C4121" s="47">
        <f t="shared" si="8432"/>
        <v>66</v>
      </c>
      <c r="E4121" s="47">
        <f t="shared" ref="E4121" si="8445">plan_id</f>
        <v>25</v>
      </c>
      <c r="F4121" s="47">
        <f t="shared" ca="1" si="8395"/>
        <v>2013</v>
      </c>
      <c r="G4121" s="47">
        <f t="shared" ref="G4121" ca="1" si="8446">VLOOKUP(INDIRECT(CHAR(39)&amp;$A4121&amp;CHAR(39)&amp;"!r2c"&amp;$C4121,0),variables,2,0)</f>
        <v>9737</v>
      </c>
      <c r="H4121" s="50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3">
      <c r="A4122" s="48" t="s">
        <v>1264</v>
      </c>
      <c r="B4122" s="47">
        <f t="shared" si="8429"/>
        <v>15</v>
      </c>
      <c r="C4122" s="47">
        <f t="shared" si="8432"/>
        <v>67</v>
      </c>
      <c r="E4122" s="47">
        <f t="shared" ref="E4122" si="8447">plan_id</f>
        <v>25</v>
      </c>
      <c r="F4122" s="47">
        <f t="shared" ca="1" si="8395"/>
        <v>2013</v>
      </c>
      <c r="G4122" s="47">
        <f t="shared" ref="G4122" ca="1" si="8448">VLOOKUP(INDIRECT(CHAR(39)&amp;$A4122&amp;CHAR(39)&amp;"!r2c"&amp;$C4122,0),variables,2,0)</f>
        <v>9740</v>
      </c>
      <c r="H4122" s="50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3">
      <c r="A4123" s="48" t="s">
        <v>1264</v>
      </c>
      <c r="B4123" s="47">
        <f t="shared" si="8429"/>
        <v>15</v>
      </c>
      <c r="C4123" s="47">
        <f t="shared" si="8432"/>
        <v>68</v>
      </c>
      <c r="E4123" s="47">
        <f t="shared" ref="E4123" si="8449">plan_id</f>
        <v>25</v>
      </c>
      <c r="F4123" s="47">
        <f t="shared" ca="1" si="8395"/>
        <v>2013</v>
      </c>
      <c r="G4123" s="47">
        <f t="shared" ref="G4123" ca="1" si="8450">VLOOKUP(INDIRECT(CHAR(39)&amp;$A4123&amp;CHAR(39)&amp;"!r2c"&amp;$C4123,0),variables,2,0)</f>
        <v>9752</v>
      </c>
      <c r="H4123" s="50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3">
      <c r="A4124" s="48" t="s">
        <v>1264</v>
      </c>
      <c r="B4124" s="47">
        <f t="shared" si="8429"/>
        <v>15</v>
      </c>
      <c r="C4124" s="47">
        <f t="shared" si="8432"/>
        <v>69</v>
      </c>
      <c r="E4124" s="47">
        <f t="shared" ref="E4124" si="8451">plan_id</f>
        <v>25</v>
      </c>
      <c r="F4124" s="47">
        <f t="shared" ca="1" si="8395"/>
        <v>2013</v>
      </c>
      <c r="G4124" s="47">
        <f t="shared" ref="G4124" ca="1" si="8452">VLOOKUP(INDIRECT(CHAR(39)&amp;$A4124&amp;CHAR(39)&amp;"!r2c"&amp;$C4124,0),variables,2,0)</f>
        <v>9791</v>
      </c>
      <c r="H4124" s="50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3">
      <c r="A4125" s="48" t="s">
        <v>1264</v>
      </c>
      <c r="B4125" s="47">
        <f t="shared" si="8429"/>
        <v>15</v>
      </c>
      <c r="C4125" s="47">
        <f t="shared" si="8432"/>
        <v>70</v>
      </c>
      <c r="E4125" s="47">
        <f t="shared" ref="E4125" si="8453">plan_id</f>
        <v>25</v>
      </c>
      <c r="F4125" s="47">
        <f t="shared" ca="1" si="8395"/>
        <v>2013</v>
      </c>
      <c r="G4125" s="47">
        <f t="shared" ref="G4125" ca="1" si="8454">VLOOKUP(INDIRECT(CHAR(39)&amp;$A4125&amp;CHAR(39)&amp;"!r2c"&amp;$C4125,0),variables,2,0)</f>
        <v>9800</v>
      </c>
      <c r="H4125" s="50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3">
      <c r="A4126" s="48" t="s">
        <v>1264</v>
      </c>
      <c r="B4126" s="47">
        <f t="shared" si="8429"/>
        <v>15</v>
      </c>
      <c r="C4126" s="47">
        <f t="shared" si="8432"/>
        <v>71</v>
      </c>
      <c r="E4126" s="47">
        <f t="shared" ref="E4126" si="8455">plan_id</f>
        <v>25</v>
      </c>
      <c r="F4126" s="47">
        <f t="shared" ca="1" si="8395"/>
        <v>2013</v>
      </c>
      <c r="G4126" s="47">
        <f t="shared" ref="G4126" ca="1" si="8456">VLOOKUP(INDIRECT(CHAR(39)&amp;$A4126&amp;CHAR(39)&amp;"!r2c"&amp;$C4126,0),variables,2,0)</f>
        <v>9842</v>
      </c>
      <c r="H4126" s="50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3">
      <c r="A4127" s="48" t="s">
        <v>1264</v>
      </c>
      <c r="B4127" s="47">
        <f t="shared" si="8429"/>
        <v>15</v>
      </c>
      <c r="C4127" s="47">
        <f t="shared" si="8432"/>
        <v>72</v>
      </c>
      <c r="E4127" s="47">
        <f t="shared" ref="E4127" si="8457">plan_id</f>
        <v>25</v>
      </c>
      <c r="F4127" s="47">
        <f t="shared" ca="1" si="8395"/>
        <v>2013</v>
      </c>
      <c r="G4127" s="47">
        <f t="shared" ref="G4127" ca="1" si="8458">VLOOKUP(INDIRECT(CHAR(39)&amp;$A4127&amp;CHAR(39)&amp;"!r2c"&amp;$C4127,0),variables,2,0)</f>
        <v>9854</v>
      </c>
      <c r="H4127" s="50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3">
      <c r="A4128" s="48" t="s">
        <v>1264</v>
      </c>
      <c r="B4128" s="47">
        <f t="shared" si="8429"/>
        <v>15</v>
      </c>
      <c r="C4128" s="47">
        <f t="shared" si="8432"/>
        <v>73</v>
      </c>
      <c r="E4128" s="47">
        <f t="shared" ref="E4128" si="8459">plan_id</f>
        <v>25</v>
      </c>
      <c r="F4128" s="47">
        <f t="shared" ca="1" si="8395"/>
        <v>2013</v>
      </c>
      <c r="G4128" s="47">
        <f t="shared" ref="G4128" ca="1" si="8460">VLOOKUP(INDIRECT(CHAR(39)&amp;$A4128&amp;CHAR(39)&amp;"!r2c"&amp;$C4128,0),variables,2,0)</f>
        <v>9869</v>
      </c>
      <c r="H4128" s="50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3">
      <c r="A4129" s="48" t="s">
        <v>1264</v>
      </c>
      <c r="B4129" s="47">
        <f t="shared" si="8429"/>
        <v>15</v>
      </c>
      <c r="C4129" s="47">
        <f t="shared" si="8432"/>
        <v>74</v>
      </c>
      <c r="E4129" s="47">
        <f t="shared" ref="E4129" si="8461">plan_id</f>
        <v>25</v>
      </c>
      <c r="F4129" s="47">
        <f t="shared" ca="1" si="8395"/>
        <v>2013</v>
      </c>
      <c r="G4129" s="47">
        <f t="shared" ref="G4129" ca="1" si="8462">VLOOKUP(INDIRECT(CHAR(39)&amp;$A4129&amp;CHAR(39)&amp;"!r2c"&amp;$C4129,0),variables,2,0)</f>
        <v>9873</v>
      </c>
      <c r="H4129" s="50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3">
      <c r="A4130" s="48" t="s">
        <v>1264</v>
      </c>
      <c r="B4130" s="47">
        <f t="shared" si="8429"/>
        <v>15</v>
      </c>
      <c r="C4130" s="47">
        <f t="shared" si="8432"/>
        <v>75</v>
      </c>
      <c r="E4130" s="47">
        <f t="shared" ref="E4130" si="8463">plan_id</f>
        <v>25</v>
      </c>
      <c r="F4130" s="47">
        <f t="shared" ca="1" si="8395"/>
        <v>2013</v>
      </c>
      <c r="G4130" s="47">
        <f t="shared" ref="G4130" ca="1" si="8464">VLOOKUP(INDIRECT(CHAR(39)&amp;$A4130&amp;CHAR(39)&amp;"!r2c"&amp;$C4130,0),variables,2,0)</f>
        <v>9881</v>
      </c>
      <c r="H4130" s="50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3">
      <c r="A4131" s="48" t="s">
        <v>1264</v>
      </c>
      <c r="B4131" s="47">
        <f t="shared" si="8429"/>
        <v>15</v>
      </c>
      <c r="C4131" s="47">
        <f t="shared" si="8432"/>
        <v>76</v>
      </c>
      <c r="E4131" s="47">
        <f t="shared" ref="E4131" si="8465">plan_id</f>
        <v>25</v>
      </c>
      <c r="F4131" s="47">
        <f t="shared" ca="1" si="8395"/>
        <v>2013</v>
      </c>
      <c r="G4131" s="47">
        <f t="shared" ref="G4131" ca="1" si="8466">VLOOKUP(INDIRECT(CHAR(39)&amp;$A4131&amp;CHAR(39)&amp;"!r2c"&amp;$C4131,0),variables,2,0)</f>
        <v>9908</v>
      </c>
      <c r="H4131" s="50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3">
      <c r="A4132" s="48" t="s">
        <v>1264</v>
      </c>
      <c r="B4132" s="47">
        <f t="shared" si="8429"/>
        <v>15</v>
      </c>
      <c r="C4132" s="47">
        <f t="shared" si="8432"/>
        <v>77</v>
      </c>
      <c r="E4132" s="47">
        <f t="shared" ref="E4132" si="8467">plan_id</f>
        <v>25</v>
      </c>
      <c r="F4132" s="47">
        <f t="shared" ca="1" si="8395"/>
        <v>2013</v>
      </c>
      <c r="G4132" s="47">
        <f t="shared" ref="G4132" ca="1" si="8468">VLOOKUP(INDIRECT(CHAR(39)&amp;$A4132&amp;CHAR(39)&amp;"!r2c"&amp;$C4132,0),variables,2,0)</f>
        <v>9911</v>
      </c>
      <c r="H4132" s="50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3">
      <c r="A4133" s="48" t="s">
        <v>1264</v>
      </c>
      <c r="B4133" s="47">
        <f t="shared" si="8429"/>
        <v>15</v>
      </c>
      <c r="C4133" s="47">
        <f t="shared" si="8432"/>
        <v>78</v>
      </c>
      <c r="E4133" s="47">
        <f t="shared" ref="E4133" si="8469">plan_id</f>
        <v>25</v>
      </c>
      <c r="F4133" s="47">
        <f t="shared" ca="1" si="8395"/>
        <v>2013</v>
      </c>
      <c r="G4133" s="47">
        <f t="shared" ref="G4133" ca="1" si="8470">VLOOKUP(INDIRECT(CHAR(39)&amp;$A4133&amp;CHAR(39)&amp;"!r2c"&amp;$C4133,0),variables,2,0)</f>
        <v>9663</v>
      </c>
      <c r="H4133" s="50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3">
      <c r="A4134" s="48" t="s">
        <v>1264</v>
      </c>
      <c r="B4134" s="47">
        <f t="shared" si="8429"/>
        <v>15</v>
      </c>
      <c r="C4134" s="47">
        <f t="shared" si="8432"/>
        <v>79</v>
      </c>
      <c r="E4134" s="47">
        <f t="shared" ref="E4134" si="8471">plan_id</f>
        <v>25</v>
      </c>
      <c r="F4134" s="47">
        <f t="shared" ca="1" si="8395"/>
        <v>2013</v>
      </c>
      <c r="G4134" s="47">
        <f t="shared" ref="G4134" ca="1" si="8472">VLOOKUP(INDIRECT(CHAR(39)&amp;$A4134&amp;CHAR(39)&amp;"!r2c"&amp;$C4134,0),variables,2,0)</f>
        <v>9710</v>
      </c>
      <c r="H4134" s="50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3">
      <c r="A4135" s="48" t="s">
        <v>1264</v>
      </c>
      <c r="B4135" s="47">
        <f t="shared" si="8429"/>
        <v>15</v>
      </c>
      <c r="C4135" s="47">
        <f t="shared" si="8432"/>
        <v>80</v>
      </c>
      <c r="E4135" s="47">
        <f t="shared" ref="E4135" si="8473">plan_id</f>
        <v>25</v>
      </c>
      <c r="F4135" s="47">
        <f t="shared" ca="1" si="8395"/>
        <v>2013</v>
      </c>
      <c r="G4135" s="47">
        <f t="shared" ref="G4135" ca="1" si="8474">VLOOKUP(INDIRECT(CHAR(39)&amp;$A4135&amp;CHAR(39)&amp;"!r2c"&amp;$C4135,0),variables,2,0)</f>
        <v>9758</v>
      </c>
      <c r="H4135" s="50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3">
      <c r="A4136" s="48" t="s">
        <v>1264</v>
      </c>
      <c r="B4136" s="47">
        <f t="shared" si="8429"/>
        <v>15</v>
      </c>
      <c r="C4136" s="47">
        <f t="shared" si="8432"/>
        <v>81</v>
      </c>
      <c r="E4136" s="47">
        <f t="shared" ref="E4136" si="8475">plan_id</f>
        <v>25</v>
      </c>
      <c r="F4136" s="47">
        <f t="shared" ca="1" si="8395"/>
        <v>2013</v>
      </c>
      <c r="G4136" s="47">
        <f t="shared" ref="G4136" ca="1" si="8476">VLOOKUP(INDIRECT(CHAR(39)&amp;$A4136&amp;CHAR(39)&amp;"!r2c"&amp;$C4136,0),variables,2,0)</f>
        <v>9803</v>
      </c>
      <c r="H4136" s="50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3">
      <c r="A4137" s="48" t="s">
        <v>1264</v>
      </c>
      <c r="B4137" s="47">
        <f t="shared" si="8429"/>
        <v>15</v>
      </c>
      <c r="C4137" s="47">
        <f t="shared" si="8432"/>
        <v>82</v>
      </c>
      <c r="E4137" s="47">
        <f t="shared" ref="E4137" si="8477">plan_id</f>
        <v>25</v>
      </c>
      <c r="F4137" s="47">
        <f t="shared" ca="1" si="8395"/>
        <v>2013</v>
      </c>
      <c r="G4137" s="47">
        <f t="shared" ref="G4137" ca="1" si="8478">VLOOKUP(INDIRECT(CHAR(39)&amp;$A4137&amp;CHAR(39)&amp;"!r2c"&amp;$C4137,0),variables,2,0)</f>
        <v>9857</v>
      </c>
      <c r="H4137" s="50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3">
      <c r="A4138" s="48" t="s">
        <v>1264</v>
      </c>
      <c r="B4138" s="47">
        <f t="shared" si="8429"/>
        <v>15</v>
      </c>
      <c r="C4138" s="47">
        <f t="shared" si="8432"/>
        <v>83</v>
      </c>
      <c r="E4138" s="47">
        <f t="shared" ref="E4138" si="8479">plan_id</f>
        <v>25</v>
      </c>
      <c r="F4138" s="47">
        <f t="shared" ca="1" si="8395"/>
        <v>2013</v>
      </c>
      <c r="G4138" s="47">
        <f t="shared" ref="G4138" ca="1" si="8480">VLOOKUP(INDIRECT(CHAR(39)&amp;$A4138&amp;CHAR(39)&amp;"!r2c"&amp;$C4138,0),variables,2,0)</f>
        <v>9902</v>
      </c>
      <c r="H4138" s="50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3">
      <c r="A4139" s="48" t="s">
        <v>1264</v>
      </c>
      <c r="B4139" s="47">
        <f t="shared" si="8429"/>
        <v>15</v>
      </c>
      <c r="C4139" s="47">
        <f t="shared" si="8432"/>
        <v>84</v>
      </c>
      <c r="E4139" s="47">
        <f t="shared" ref="E4139" si="8481">plan_id</f>
        <v>25</v>
      </c>
      <c r="F4139" s="47">
        <f t="shared" ca="1" si="8395"/>
        <v>2013</v>
      </c>
      <c r="G4139" s="47">
        <f t="shared" ref="G4139" ca="1" si="8482">VLOOKUP(INDIRECT(CHAR(39)&amp;$A4139&amp;CHAR(39)&amp;"!r2c"&amp;$C4139,0),variables,2,0)</f>
        <v>9926</v>
      </c>
      <c r="H4139" s="50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3">
      <c r="A4140" s="48" t="s">
        <v>1264</v>
      </c>
      <c r="B4140" s="47">
        <f t="shared" si="8429"/>
        <v>15</v>
      </c>
      <c r="C4140" s="47">
        <f t="shared" si="8432"/>
        <v>85</v>
      </c>
      <c r="E4140" s="47">
        <f t="shared" ref="E4140" si="8483">plan_id</f>
        <v>25</v>
      </c>
      <c r="F4140" s="47">
        <f t="shared" ca="1" si="8395"/>
        <v>2013</v>
      </c>
      <c r="G4140" s="47">
        <f t="shared" ref="G4140" ca="1" si="8484">VLOOKUP(INDIRECT(CHAR(39)&amp;$A4140&amp;CHAR(39)&amp;"!r2c"&amp;$C4140,0),variables,2,0)</f>
        <v>9666</v>
      </c>
      <c r="H4140" s="50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3">
      <c r="A4141" s="48" t="s">
        <v>1264</v>
      </c>
      <c r="B4141" s="47">
        <f t="shared" si="8429"/>
        <v>15</v>
      </c>
      <c r="C4141" s="47">
        <f t="shared" si="8432"/>
        <v>86</v>
      </c>
      <c r="E4141" s="47">
        <f t="shared" ref="E4141" si="8485">plan_id</f>
        <v>25</v>
      </c>
      <c r="F4141" s="47">
        <f t="shared" ca="1" si="8395"/>
        <v>2013</v>
      </c>
      <c r="G4141" s="47">
        <f t="shared" ref="G4141" ca="1" si="8486">VLOOKUP(INDIRECT(CHAR(39)&amp;$A4141&amp;CHAR(39)&amp;"!r2c"&amp;$C4141,0),variables,2,0)</f>
        <v>9827</v>
      </c>
      <c r="H4141" s="50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3">
      <c r="A4142" s="48" t="s">
        <v>1264</v>
      </c>
      <c r="B4142" s="47">
        <f t="shared" si="8429"/>
        <v>15</v>
      </c>
      <c r="C4142" s="47">
        <f t="shared" si="8432"/>
        <v>87</v>
      </c>
      <c r="E4142" s="47">
        <f t="shared" ref="E4142" si="8487">plan_id</f>
        <v>25</v>
      </c>
      <c r="F4142" s="47">
        <f t="shared" ca="1" si="8395"/>
        <v>2013</v>
      </c>
      <c r="G4142" s="47">
        <f t="shared" ref="G4142" ca="1" si="8488">VLOOKUP(INDIRECT(CHAR(39)&amp;$A4142&amp;CHAR(39)&amp;"!r2c"&amp;$C4142,0),variables,2,0)</f>
        <v>9657</v>
      </c>
      <c r="H4142" s="50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3">
      <c r="A4143" s="48" t="s">
        <v>1264</v>
      </c>
      <c r="B4143" s="47">
        <f t="shared" si="8429"/>
        <v>15</v>
      </c>
      <c r="C4143" s="47">
        <f t="shared" si="8432"/>
        <v>88</v>
      </c>
      <c r="E4143" s="47">
        <f t="shared" ref="E4143" si="8489">plan_id</f>
        <v>25</v>
      </c>
      <c r="F4143" s="47">
        <f t="shared" ca="1" si="8395"/>
        <v>2013</v>
      </c>
      <c r="G4143" s="47">
        <f t="shared" ref="G4143" ca="1" si="8490">VLOOKUP(INDIRECT(CHAR(39)&amp;$A4143&amp;CHAR(39)&amp;"!r2c"&amp;$C4143,0),variables,2,0)</f>
        <v>9834</v>
      </c>
      <c r="H4143" s="50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3">
      <c r="A4144" s="48" t="s">
        <v>1264</v>
      </c>
      <c r="B4144" s="47">
        <f t="shared" si="8429"/>
        <v>15</v>
      </c>
      <c r="C4144" s="47">
        <f t="shared" si="8432"/>
        <v>89</v>
      </c>
      <c r="E4144" s="47">
        <f t="shared" ref="E4144" si="8491">plan_id</f>
        <v>25</v>
      </c>
      <c r="F4144" s="47">
        <f t="shared" ca="1" si="8395"/>
        <v>2013</v>
      </c>
      <c r="G4144" s="47">
        <f t="shared" ref="G4144" ca="1" si="8492">VLOOKUP(INDIRECT(CHAR(39)&amp;$A4144&amp;CHAR(39)&amp;"!r2c"&amp;$C4144,0),variables,2,0)</f>
        <v>9884</v>
      </c>
      <c r="H4144" s="50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3">
      <c r="A4145" s="48" t="s">
        <v>1264</v>
      </c>
      <c r="B4145" s="47">
        <f t="shared" si="8429"/>
        <v>15</v>
      </c>
      <c r="C4145" s="47">
        <f t="shared" si="8432"/>
        <v>90</v>
      </c>
      <c r="E4145" s="47">
        <f t="shared" ref="E4145" si="8493">plan_id</f>
        <v>25</v>
      </c>
      <c r="F4145" s="47">
        <f t="shared" ca="1" si="8395"/>
        <v>2013</v>
      </c>
      <c r="G4145" s="47">
        <f t="shared" ref="G4145" ca="1" si="8494">VLOOKUP(INDIRECT(CHAR(39)&amp;$A4145&amp;CHAR(39)&amp;"!r2c"&amp;$C4145,0),variables,2,0)</f>
        <v>9672</v>
      </c>
      <c r="H4145" s="50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3">
      <c r="A4146" s="48" t="s">
        <v>1264</v>
      </c>
      <c r="B4146" s="47">
        <f t="shared" si="8429"/>
        <v>16</v>
      </c>
      <c r="C4146" s="47">
        <f t="shared" si="8432"/>
        <v>3</v>
      </c>
      <c r="E4146" s="47">
        <f t="shared" ref="E4146" si="8495">plan_id</f>
        <v>25</v>
      </c>
      <c r="F4146" s="47">
        <f t="shared" ca="1" si="8395"/>
        <v>2014</v>
      </c>
      <c r="G4146" s="47">
        <f t="shared" ref="G4146" ca="1" si="8496">VLOOKUP(INDIRECT(CHAR(39)&amp;$A4146&amp;CHAR(39)&amp;"!r2c"&amp;$C4146,0),variables,2,0)</f>
        <v>9704</v>
      </c>
      <c r="H4146" s="50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3">
      <c r="A4147" s="48" t="s">
        <v>1264</v>
      </c>
      <c r="B4147" s="47">
        <f t="shared" si="8429"/>
        <v>16</v>
      </c>
      <c r="C4147" s="47">
        <f t="shared" si="8432"/>
        <v>4</v>
      </c>
      <c r="E4147" s="47">
        <f t="shared" ref="E4147" si="8497">plan_id</f>
        <v>25</v>
      </c>
      <c r="F4147" s="47">
        <f t="shared" ca="1" si="8395"/>
        <v>2014</v>
      </c>
      <c r="G4147" s="47">
        <f t="shared" ref="G4147" ca="1" si="8498">VLOOKUP(INDIRECT(CHAR(39)&amp;$A4147&amp;CHAR(39)&amp;"!r2c"&amp;$C4147,0),variables,2,0)</f>
        <v>9716</v>
      </c>
      <c r="H4147" s="50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3">
      <c r="A4148" s="48" t="s">
        <v>1264</v>
      </c>
      <c r="B4148" s="47">
        <f t="shared" si="8429"/>
        <v>16</v>
      </c>
      <c r="C4148" s="47">
        <f t="shared" si="8432"/>
        <v>5</v>
      </c>
      <c r="E4148" s="47">
        <f t="shared" ref="E4148" si="8499">plan_id</f>
        <v>25</v>
      </c>
      <c r="F4148" s="47">
        <f t="shared" ca="1" si="8395"/>
        <v>2014</v>
      </c>
      <c r="G4148" s="47">
        <f t="shared" ref="G4148" ca="1" si="8500">VLOOKUP(INDIRECT(CHAR(39)&amp;$A4148&amp;CHAR(39)&amp;"!r2c"&amp;$C4148,0),variables,2,0)</f>
        <v>9734</v>
      </c>
      <c r="H4148" s="50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3">
      <c r="A4149" s="48" t="s">
        <v>1264</v>
      </c>
      <c r="B4149" s="47">
        <f t="shared" si="8429"/>
        <v>16</v>
      </c>
      <c r="C4149" s="47">
        <f t="shared" si="8432"/>
        <v>6</v>
      </c>
      <c r="E4149" s="47">
        <f t="shared" ref="E4149" si="8501">plan_id</f>
        <v>25</v>
      </c>
      <c r="F4149" s="47">
        <f t="shared" ca="1" si="8395"/>
        <v>2014</v>
      </c>
      <c r="G4149" s="47">
        <f t="shared" ref="G4149" ca="1" si="8502">VLOOKUP(INDIRECT(CHAR(39)&amp;$A4149&amp;CHAR(39)&amp;"!r2c"&amp;$C4149,0),variables,2,0)</f>
        <v>9749</v>
      </c>
      <c r="H4149" s="50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3">
      <c r="A4150" s="48" t="s">
        <v>1264</v>
      </c>
      <c r="B4150" s="47">
        <f t="shared" si="8429"/>
        <v>16</v>
      </c>
      <c r="C4150" s="47">
        <f t="shared" si="8432"/>
        <v>7</v>
      </c>
      <c r="E4150" s="47">
        <f t="shared" ref="E4150" si="8503">plan_id</f>
        <v>25</v>
      </c>
      <c r="F4150" s="47">
        <f t="shared" ca="1" si="8395"/>
        <v>2014</v>
      </c>
      <c r="G4150" s="47">
        <f t="shared" ref="G4150" ca="1" si="8504">VLOOKUP(INDIRECT(CHAR(39)&amp;$A4150&amp;CHAR(39)&amp;"!r2c"&amp;$C4150,0),variables,2,0)</f>
        <v>9755</v>
      </c>
      <c r="H4150" s="50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3">
      <c r="A4151" s="48" t="s">
        <v>1264</v>
      </c>
      <c r="B4151" s="47">
        <f t="shared" si="8429"/>
        <v>16</v>
      </c>
      <c r="C4151" s="47">
        <f t="shared" si="8432"/>
        <v>8</v>
      </c>
      <c r="E4151" s="47">
        <f t="shared" ref="E4151" si="8505">plan_id</f>
        <v>25</v>
      </c>
      <c r="F4151" s="47">
        <f t="shared" ca="1" si="8395"/>
        <v>2014</v>
      </c>
      <c r="G4151" s="47">
        <f t="shared" ref="G4151" ca="1" si="8506">VLOOKUP(INDIRECT(CHAR(39)&amp;$A4151&amp;CHAR(39)&amp;"!r2c"&amp;$C4151,0),variables,2,0)</f>
        <v>9782</v>
      </c>
      <c r="H4151" s="50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3">
      <c r="A4152" s="48" t="s">
        <v>1264</v>
      </c>
      <c r="B4152" s="47">
        <f t="shared" si="8429"/>
        <v>16</v>
      </c>
      <c r="C4152" s="47">
        <f t="shared" si="8432"/>
        <v>9</v>
      </c>
      <c r="E4152" s="47">
        <f t="shared" ref="E4152" si="8507">plan_id</f>
        <v>25</v>
      </c>
      <c r="F4152" s="47">
        <f t="shared" ca="1" si="8395"/>
        <v>2014</v>
      </c>
      <c r="G4152" s="47">
        <f t="shared" ref="G4152" ca="1" si="8508">VLOOKUP(INDIRECT(CHAR(39)&amp;$A4152&amp;CHAR(39)&amp;"!r2c"&amp;$C4152,0),variables,2,0)</f>
        <v>9788</v>
      </c>
      <c r="H4152" s="50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3">
      <c r="A4153" s="48" t="s">
        <v>1264</v>
      </c>
      <c r="B4153" s="47">
        <f t="shared" si="8429"/>
        <v>16</v>
      </c>
      <c r="C4153" s="47">
        <f t="shared" si="8432"/>
        <v>10</v>
      </c>
      <c r="E4153" s="47">
        <f t="shared" ref="E4153" si="8509">plan_id</f>
        <v>25</v>
      </c>
      <c r="F4153" s="47">
        <f t="shared" ca="1" si="8395"/>
        <v>2014</v>
      </c>
      <c r="G4153" s="47">
        <f t="shared" ref="G4153" ca="1" si="8510">VLOOKUP(INDIRECT(CHAR(39)&amp;$A4153&amp;CHAR(39)&amp;"!r2c"&amp;$C4153,0),variables,2,0)</f>
        <v>9812</v>
      </c>
      <c r="H4153" s="50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3">
      <c r="A4154" s="48" t="s">
        <v>1264</v>
      </c>
      <c r="B4154" s="47">
        <f t="shared" si="8429"/>
        <v>16</v>
      </c>
      <c r="C4154" s="47">
        <f t="shared" si="8432"/>
        <v>11</v>
      </c>
      <c r="E4154" s="47">
        <f t="shared" ref="E4154" si="8511">plan_id</f>
        <v>25</v>
      </c>
      <c r="F4154" s="47">
        <f t="shared" ca="1" si="8395"/>
        <v>2014</v>
      </c>
      <c r="G4154" s="47">
        <f t="shared" ref="G4154" ca="1" si="8512">VLOOKUP(INDIRECT(CHAR(39)&amp;$A4154&amp;CHAR(39)&amp;"!r2c"&amp;$C4154,0),variables,2,0)</f>
        <v>9815</v>
      </c>
      <c r="H4154" s="50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3">
      <c r="A4155" s="48" t="s">
        <v>1264</v>
      </c>
      <c r="B4155" s="47">
        <f t="shared" si="8429"/>
        <v>16</v>
      </c>
      <c r="C4155" s="47">
        <f t="shared" si="8432"/>
        <v>12</v>
      </c>
      <c r="E4155" s="47">
        <f t="shared" ref="E4155" si="8513">plan_id</f>
        <v>25</v>
      </c>
      <c r="F4155" s="47">
        <f t="shared" ca="1" si="8395"/>
        <v>2014</v>
      </c>
      <c r="G4155" s="47">
        <f t="shared" ref="G4155" ca="1" si="8514">VLOOKUP(INDIRECT(CHAR(39)&amp;$A4155&amp;CHAR(39)&amp;"!r2c"&amp;$C4155,0),variables,2,0)</f>
        <v>9821</v>
      </c>
      <c r="H4155" s="50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3">
      <c r="A4156" s="48" t="s">
        <v>1264</v>
      </c>
      <c r="B4156" s="47">
        <f t="shared" si="8429"/>
        <v>16</v>
      </c>
      <c r="C4156" s="47">
        <f t="shared" si="8432"/>
        <v>13</v>
      </c>
      <c r="E4156" s="47">
        <f t="shared" ref="E4156" si="8515">plan_id</f>
        <v>25</v>
      </c>
      <c r="F4156" s="47">
        <f t="shared" ca="1" si="8395"/>
        <v>2014</v>
      </c>
      <c r="G4156" s="47">
        <f t="shared" ref="G4156" ca="1" si="8516">VLOOKUP(INDIRECT(CHAR(39)&amp;$A4156&amp;CHAR(39)&amp;"!r2c"&amp;$C4156,0),variables,2,0)</f>
        <v>9824</v>
      </c>
      <c r="H4156" s="50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3">
      <c r="A4157" s="48" t="s">
        <v>1264</v>
      </c>
      <c r="B4157" s="47">
        <f t="shared" si="8429"/>
        <v>16</v>
      </c>
      <c r="C4157" s="47">
        <f t="shared" si="8432"/>
        <v>14</v>
      </c>
      <c r="E4157" s="47">
        <f t="shared" ref="E4157" si="8517">plan_id</f>
        <v>25</v>
      </c>
      <c r="F4157" s="47">
        <f t="shared" ca="1" si="8395"/>
        <v>2014</v>
      </c>
      <c r="G4157" s="47">
        <f t="shared" ref="G4157" ca="1" si="8518">VLOOKUP(INDIRECT(CHAR(39)&amp;$A4157&amp;CHAR(39)&amp;"!r2c"&amp;$C4157,0),variables,2,0)</f>
        <v>9830</v>
      </c>
      <c r="H4157" s="50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3">
      <c r="A4158" s="48" t="s">
        <v>1264</v>
      </c>
      <c r="B4158" s="47">
        <f t="shared" si="8429"/>
        <v>16</v>
      </c>
      <c r="C4158" s="47">
        <f t="shared" si="8432"/>
        <v>15</v>
      </c>
      <c r="E4158" s="47">
        <f t="shared" ref="E4158" si="8519">plan_id</f>
        <v>25</v>
      </c>
      <c r="F4158" s="47">
        <f t="shared" ca="1" si="8395"/>
        <v>2014</v>
      </c>
      <c r="G4158" s="47">
        <f t="shared" ref="G4158" ca="1" si="8520">VLOOKUP(INDIRECT(CHAR(39)&amp;$A4158&amp;CHAR(39)&amp;"!r2c"&amp;$C4158,0),variables,2,0)</f>
        <v>9833</v>
      </c>
      <c r="H4158" s="50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3">
      <c r="A4159" s="48" t="s">
        <v>1264</v>
      </c>
      <c r="B4159" s="47">
        <f t="shared" si="8429"/>
        <v>16</v>
      </c>
      <c r="C4159" s="47">
        <f t="shared" si="8432"/>
        <v>16</v>
      </c>
      <c r="E4159" s="47">
        <f t="shared" ref="E4159" si="8521">plan_id</f>
        <v>25</v>
      </c>
      <c r="F4159" s="47">
        <f t="shared" ca="1" si="8395"/>
        <v>2014</v>
      </c>
      <c r="G4159" s="47">
        <f t="shared" ref="G4159" ca="1" si="8522">VLOOKUP(INDIRECT(CHAR(39)&amp;$A4159&amp;CHAR(39)&amp;"!r2c"&amp;$C4159,0),variables,2,0)</f>
        <v>9845</v>
      </c>
      <c r="H4159" s="50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3">
      <c r="A4160" s="48" t="s">
        <v>1264</v>
      </c>
      <c r="B4160" s="47">
        <f t="shared" si="8429"/>
        <v>16</v>
      </c>
      <c r="C4160" s="47">
        <f t="shared" si="8432"/>
        <v>17</v>
      </c>
      <c r="E4160" s="47">
        <f t="shared" ref="E4160" si="8523">plan_id</f>
        <v>25</v>
      </c>
      <c r="F4160" s="47">
        <f t="shared" ca="1" si="8395"/>
        <v>2014</v>
      </c>
      <c r="G4160" s="47">
        <f t="shared" ref="G4160" ca="1" si="8524">VLOOKUP(INDIRECT(CHAR(39)&amp;$A4160&amp;CHAR(39)&amp;"!r2c"&amp;$C4160,0),variables,2,0)</f>
        <v>9872</v>
      </c>
      <c r="H4160" s="50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3">
      <c r="A4161" s="48" t="s">
        <v>1264</v>
      </c>
      <c r="B4161" s="47">
        <f t="shared" si="8429"/>
        <v>16</v>
      </c>
      <c r="C4161" s="47">
        <f t="shared" si="8432"/>
        <v>18</v>
      </c>
      <c r="E4161" s="47">
        <f t="shared" ref="E4161" si="8525">plan_id</f>
        <v>25</v>
      </c>
      <c r="F4161" s="47">
        <f t="shared" ref="F4161:F4224" ca="1" si="8526">INDIRECT(CHAR(39)&amp;$A4161&amp;CHAR(39)&amp;"!r"&amp;$B4161&amp;"c2",0)</f>
        <v>2014</v>
      </c>
      <c r="G4161" s="47">
        <f t="shared" ref="G4161" ca="1" si="8527">VLOOKUP(INDIRECT(CHAR(39)&amp;$A4161&amp;CHAR(39)&amp;"!r2c"&amp;$C4161,0),variables,2,0)</f>
        <v>9887</v>
      </c>
      <c r="H4161" s="50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3">
      <c r="A4162" s="48" t="s">
        <v>1264</v>
      </c>
      <c r="B4162" s="47">
        <f t="shared" si="8429"/>
        <v>16</v>
      </c>
      <c r="C4162" s="47">
        <f t="shared" si="8432"/>
        <v>19</v>
      </c>
      <c r="E4162" s="47">
        <f t="shared" ref="E4162" si="8528">plan_id</f>
        <v>25</v>
      </c>
      <c r="F4162" s="47">
        <f t="shared" ca="1" si="8526"/>
        <v>2014</v>
      </c>
      <c r="G4162" s="47">
        <f t="shared" ref="G4162" ca="1" si="8529">VLOOKUP(INDIRECT(CHAR(39)&amp;$A4162&amp;CHAR(39)&amp;"!r2c"&amp;$C4162,0),variables,2,0)</f>
        <v>9914</v>
      </c>
      <c r="H4162" s="50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3">
      <c r="A4163" s="48" t="s">
        <v>1264</v>
      </c>
      <c r="B4163" s="47">
        <f t="shared" si="8429"/>
        <v>16</v>
      </c>
      <c r="C4163" s="47">
        <f t="shared" si="8432"/>
        <v>20</v>
      </c>
      <c r="E4163" s="47">
        <f t="shared" ref="E4163" si="8530">plan_id</f>
        <v>25</v>
      </c>
      <c r="F4163" s="47">
        <f t="shared" ca="1" si="8526"/>
        <v>2014</v>
      </c>
      <c r="G4163" s="47">
        <f t="shared" ref="G4163" ca="1" si="8531">VLOOKUP(INDIRECT(CHAR(39)&amp;$A4163&amp;CHAR(39)&amp;"!r2c"&amp;$C4163,0),variables,2,0)</f>
        <v>9917</v>
      </c>
      <c r="H4163" s="50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3">
      <c r="A4164" s="48" t="s">
        <v>1264</v>
      </c>
      <c r="B4164" s="47">
        <f t="shared" si="8429"/>
        <v>16</v>
      </c>
      <c r="C4164" s="47">
        <f t="shared" si="8432"/>
        <v>21</v>
      </c>
      <c r="E4164" s="47">
        <f t="shared" ref="E4164" si="8532">plan_id</f>
        <v>25</v>
      </c>
      <c r="F4164" s="47">
        <f t="shared" ca="1" si="8526"/>
        <v>2014</v>
      </c>
      <c r="G4164" s="47">
        <f t="shared" ref="G4164" ca="1" si="8533">VLOOKUP(INDIRECT(CHAR(39)&amp;$A4164&amp;CHAR(39)&amp;"!r2c"&amp;$C4164,0),variables,2,0)</f>
        <v>9920</v>
      </c>
      <c r="H4164" s="50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3">
      <c r="A4165" s="48" t="s">
        <v>1264</v>
      </c>
      <c r="B4165" s="47">
        <f t="shared" si="8429"/>
        <v>16</v>
      </c>
      <c r="C4165" s="47">
        <f t="shared" si="8432"/>
        <v>22</v>
      </c>
      <c r="E4165" s="47">
        <f t="shared" ref="E4165" si="8534">plan_id</f>
        <v>25</v>
      </c>
      <c r="F4165" s="47">
        <f t="shared" ca="1" si="8526"/>
        <v>2014</v>
      </c>
      <c r="G4165" s="47">
        <f t="shared" ref="G4165" ca="1" si="8535">VLOOKUP(INDIRECT(CHAR(39)&amp;$A4165&amp;CHAR(39)&amp;"!r2c"&amp;$C4165,0),variables,2,0)</f>
        <v>9648</v>
      </c>
      <c r="H4165" s="50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3">
      <c r="A4166" s="48" t="s">
        <v>1264</v>
      </c>
      <c r="B4166" s="47">
        <f t="shared" si="8429"/>
        <v>16</v>
      </c>
      <c r="C4166" s="47">
        <f t="shared" si="8432"/>
        <v>23</v>
      </c>
      <c r="E4166" s="47">
        <f t="shared" ref="E4166" si="8536">plan_id</f>
        <v>25</v>
      </c>
      <c r="F4166" s="47">
        <f t="shared" ca="1" si="8526"/>
        <v>2014</v>
      </c>
      <c r="G4166" s="47">
        <f t="shared" ref="G4166" ca="1" si="8537">VLOOKUP(INDIRECT(CHAR(39)&amp;$A4166&amp;CHAR(39)&amp;"!r2c"&amp;$C4166,0),variables,2,0)</f>
        <v>9713</v>
      </c>
      <c r="H4166" s="50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3">
      <c r="A4167" s="48" t="s">
        <v>1264</v>
      </c>
      <c r="B4167" s="47">
        <f t="shared" si="8429"/>
        <v>16</v>
      </c>
      <c r="C4167" s="47">
        <f t="shared" si="8432"/>
        <v>24</v>
      </c>
      <c r="E4167" s="47">
        <f t="shared" ref="E4167" si="8538">plan_id</f>
        <v>25</v>
      </c>
      <c r="F4167" s="47">
        <f t="shared" ca="1" si="8526"/>
        <v>2014</v>
      </c>
      <c r="G4167" s="47">
        <f t="shared" ref="G4167" ca="1" si="8539">VLOOKUP(INDIRECT(CHAR(39)&amp;$A4167&amp;CHAR(39)&amp;"!r2c"&amp;$C4167,0),variables,2,0)</f>
        <v>9719</v>
      </c>
      <c r="H4167" s="50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3">
      <c r="A4168" s="48" t="s">
        <v>1264</v>
      </c>
      <c r="B4168" s="47">
        <f t="shared" si="8429"/>
        <v>16</v>
      </c>
      <c r="C4168" s="47">
        <f t="shared" si="8432"/>
        <v>25</v>
      </c>
      <c r="E4168" s="47">
        <f t="shared" ref="E4168" si="8540">plan_id</f>
        <v>25</v>
      </c>
      <c r="F4168" s="47">
        <f t="shared" ca="1" si="8526"/>
        <v>2014</v>
      </c>
      <c r="G4168" s="47">
        <f t="shared" ref="G4168" ca="1" si="8541">VLOOKUP(INDIRECT(CHAR(39)&amp;$A4168&amp;CHAR(39)&amp;"!r2c"&amp;$C4168,0),variables,2,0)</f>
        <v>9725</v>
      </c>
      <c r="H4168" s="50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3">
      <c r="A4169" s="48" t="s">
        <v>1264</v>
      </c>
      <c r="B4169" s="47">
        <f t="shared" si="8429"/>
        <v>16</v>
      </c>
      <c r="C4169" s="47">
        <f t="shared" si="8432"/>
        <v>26</v>
      </c>
      <c r="E4169" s="47">
        <f t="shared" ref="E4169" si="8542">plan_id</f>
        <v>25</v>
      </c>
      <c r="F4169" s="47">
        <f t="shared" ca="1" si="8526"/>
        <v>2014</v>
      </c>
      <c r="G4169" s="47">
        <f t="shared" ref="G4169" ca="1" si="8543">VLOOKUP(INDIRECT(CHAR(39)&amp;$A4169&amp;CHAR(39)&amp;"!r2c"&amp;$C4169,0),variables,2,0)</f>
        <v>9743</v>
      </c>
      <c r="H4169" s="50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3">
      <c r="A4170" s="48" t="s">
        <v>1264</v>
      </c>
      <c r="B4170" s="47">
        <f t="shared" si="8429"/>
        <v>16</v>
      </c>
      <c r="C4170" s="47">
        <f t="shared" si="8432"/>
        <v>27</v>
      </c>
      <c r="E4170" s="47">
        <f t="shared" ref="E4170" si="8544">plan_id</f>
        <v>25</v>
      </c>
      <c r="F4170" s="47">
        <f t="shared" ca="1" si="8526"/>
        <v>2014</v>
      </c>
      <c r="G4170" s="47">
        <f t="shared" ref="G4170" ca="1" si="8545">VLOOKUP(INDIRECT(CHAR(39)&amp;$A4170&amp;CHAR(39)&amp;"!r2c"&amp;$C4170,0),variables,2,0)</f>
        <v>9746</v>
      </c>
      <c r="H4170" s="50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3">
      <c r="A4171" s="48" t="s">
        <v>1264</v>
      </c>
      <c r="B4171" s="47">
        <f t="shared" si="8429"/>
        <v>16</v>
      </c>
      <c r="C4171" s="47">
        <f t="shared" si="8432"/>
        <v>28</v>
      </c>
      <c r="E4171" s="47">
        <f t="shared" ref="E4171" si="8546">plan_id</f>
        <v>25</v>
      </c>
      <c r="F4171" s="47">
        <f t="shared" ca="1" si="8526"/>
        <v>2014</v>
      </c>
      <c r="G4171" s="47">
        <f t="shared" ref="G4171" ca="1" si="8547">VLOOKUP(INDIRECT(CHAR(39)&amp;$A4171&amp;CHAR(39)&amp;"!r2c"&amp;$C4171,0),variables,2,0)</f>
        <v>9761</v>
      </c>
      <c r="H4171" s="50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3">
      <c r="A4172" s="48" t="s">
        <v>1264</v>
      </c>
      <c r="B4172" s="47">
        <f t="shared" si="8429"/>
        <v>16</v>
      </c>
      <c r="C4172" s="47">
        <f t="shared" si="8432"/>
        <v>29</v>
      </c>
      <c r="E4172" s="47">
        <f t="shared" ref="E4172" si="8548">plan_id</f>
        <v>25</v>
      </c>
      <c r="F4172" s="47">
        <f t="shared" ca="1" si="8526"/>
        <v>2014</v>
      </c>
      <c r="G4172" s="47">
        <f t="shared" ref="G4172" ca="1" si="8549">VLOOKUP(INDIRECT(CHAR(39)&amp;$A4172&amp;CHAR(39)&amp;"!r2c"&amp;$C4172,0),variables,2,0)</f>
        <v>9764</v>
      </c>
      <c r="H4172" s="50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3">
      <c r="A4173" s="48" t="s">
        <v>1264</v>
      </c>
      <c r="B4173" s="47">
        <f t="shared" si="8429"/>
        <v>16</v>
      </c>
      <c r="C4173" s="47">
        <f t="shared" si="8432"/>
        <v>30</v>
      </c>
      <c r="E4173" s="47">
        <f t="shared" ref="E4173" si="8550">plan_id</f>
        <v>25</v>
      </c>
      <c r="F4173" s="47">
        <f t="shared" ca="1" si="8526"/>
        <v>2014</v>
      </c>
      <c r="G4173" s="47">
        <f t="shared" ref="G4173" ca="1" si="8551">VLOOKUP(INDIRECT(CHAR(39)&amp;$A4173&amp;CHAR(39)&amp;"!r2c"&amp;$C4173,0),variables,2,0)</f>
        <v>9767</v>
      </c>
      <c r="H4173" s="50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3">
      <c r="A4174" s="48" t="s">
        <v>1264</v>
      </c>
      <c r="B4174" s="47">
        <f t="shared" si="8429"/>
        <v>16</v>
      </c>
      <c r="C4174" s="47">
        <f t="shared" si="8432"/>
        <v>31</v>
      </c>
      <c r="E4174" s="47">
        <f t="shared" ref="E4174" si="8552">plan_id</f>
        <v>25</v>
      </c>
      <c r="F4174" s="47">
        <f t="shared" ca="1" si="8526"/>
        <v>2014</v>
      </c>
      <c r="G4174" s="47">
        <f t="shared" ref="G4174" ca="1" si="8553">VLOOKUP(INDIRECT(CHAR(39)&amp;$A4174&amp;CHAR(39)&amp;"!r2c"&amp;$C4174,0),variables,2,0)</f>
        <v>9770</v>
      </c>
      <c r="H4174" s="50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3">
      <c r="A4175" s="48" t="s">
        <v>1264</v>
      </c>
      <c r="B4175" s="47">
        <f t="shared" si="8429"/>
        <v>16</v>
      </c>
      <c r="C4175" s="47">
        <f t="shared" si="8432"/>
        <v>32</v>
      </c>
      <c r="E4175" s="47">
        <f t="shared" ref="E4175" si="8554">plan_id</f>
        <v>25</v>
      </c>
      <c r="F4175" s="47">
        <f t="shared" ca="1" si="8526"/>
        <v>2014</v>
      </c>
      <c r="G4175" s="47">
        <f t="shared" ref="G4175" ca="1" si="8555">VLOOKUP(INDIRECT(CHAR(39)&amp;$A4175&amp;CHAR(39)&amp;"!r2c"&amp;$C4175,0),variables,2,0)</f>
        <v>9773</v>
      </c>
      <c r="H4175" s="50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3">
      <c r="A4176" s="48" t="s">
        <v>1264</v>
      </c>
      <c r="B4176" s="47">
        <f t="shared" si="8429"/>
        <v>16</v>
      </c>
      <c r="C4176" s="47">
        <f t="shared" si="8432"/>
        <v>33</v>
      </c>
      <c r="E4176" s="47">
        <f t="shared" ref="E4176" si="8556">plan_id</f>
        <v>25</v>
      </c>
      <c r="F4176" s="47">
        <f t="shared" ca="1" si="8526"/>
        <v>2014</v>
      </c>
      <c r="G4176" s="47">
        <f t="shared" ref="G4176" ca="1" si="8557">VLOOKUP(INDIRECT(CHAR(39)&amp;$A4176&amp;CHAR(39)&amp;"!r2c"&amp;$C4176,0),variables,2,0)</f>
        <v>9776</v>
      </c>
      <c r="H4176" s="50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3">
      <c r="A4177" s="48" t="s">
        <v>1264</v>
      </c>
      <c r="B4177" s="47">
        <f t="shared" si="8429"/>
        <v>16</v>
      </c>
      <c r="C4177" s="47">
        <f t="shared" si="8432"/>
        <v>34</v>
      </c>
      <c r="E4177" s="47">
        <f t="shared" ref="E4177" si="8558">plan_id</f>
        <v>25</v>
      </c>
      <c r="F4177" s="47">
        <f t="shared" ca="1" si="8526"/>
        <v>2014</v>
      </c>
      <c r="G4177" s="47">
        <f t="shared" ref="G4177" ca="1" si="8559">VLOOKUP(INDIRECT(CHAR(39)&amp;$A4177&amp;CHAR(39)&amp;"!r2c"&amp;$C4177,0),variables,2,0)</f>
        <v>9779</v>
      </c>
      <c r="H4177" s="50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3">
      <c r="A4178" s="48" t="s">
        <v>1264</v>
      </c>
      <c r="B4178" s="47">
        <f t="shared" ref="B4178:B4241" si="8560">B4090+1</f>
        <v>16</v>
      </c>
      <c r="C4178" s="47">
        <f t="shared" si="8432"/>
        <v>35</v>
      </c>
      <c r="E4178" s="47">
        <f t="shared" ref="E4178" si="8561">plan_id</f>
        <v>25</v>
      </c>
      <c r="F4178" s="47">
        <f t="shared" ca="1" si="8526"/>
        <v>2014</v>
      </c>
      <c r="G4178" s="47">
        <f t="shared" ref="G4178" ca="1" si="8562">VLOOKUP(INDIRECT(CHAR(39)&amp;$A4178&amp;CHAR(39)&amp;"!r2c"&amp;$C4178,0),variables,2,0)</f>
        <v>9785</v>
      </c>
      <c r="H4178" s="50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3">
      <c r="A4179" s="48" t="s">
        <v>1264</v>
      </c>
      <c r="B4179" s="47">
        <f t="shared" si="8560"/>
        <v>16</v>
      </c>
      <c r="C4179" s="47">
        <f t="shared" ref="C4179:C4242" si="8563">C4091</f>
        <v>36</v>
      </c>
      <c r="E4179" s="47">
        <f t="shared" ref="E4179" si="8564">plan_id</f>
        <v>25</v>
      </c>
      <c r="F4179" s="47">
        <f t="shared" ca="1" si="8526"/>
        <v>2014</v>
      </c>
      <c r="G4179" s="47">
        <f t="shared" ref="G4179" ca="1" si="8565">VLOOKUP(INDIRECT(CHAR(39)&amp;$A4179&amp;CHAR(39)&amp;"!r2c"&amp;$C4179,0),variables,2,0)</f>
        <v>9794</v>
      </c>
      <c r="H4179" s="50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3">
      <c r="A4180" s="48" t="s">
        <v>1264</v>
      </c>
      <c r="B4180" s="47">
        <f t="shared" si="8560"/>
        <v>16</v>
      </c>
      <c r="C4180" s="47">
        <f t="shared" si="8563"/>
        <v>37</v>
      </c>
      <c r="E4180" s="47">
        <f t="shared" ref="E4180" si="8566">plan_id</f>
        <v>25</v>
      </c>
      <c r="F4180" s="47">
        <f t="shared" ca="1" si="8526"/>
        <v>2014</v>
      </c>
      <c r="G4180" s="47">
        <f t="shared" ref="G4180" ca="1" si="8567">VLOOKUP(INDIRECT(CHAR(39)&amp;$A4180&amp;CHAR(39)&amp;"!r2c"&amp;$C4180,0),variables,2,0)</f>
        <v>9797</v>
      </c>
      <c r="H4180" s="50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3">
      <c r="A4181" s="48" t="s">
        <v>1264</v>
      </c>
      <c r="B4181" s="47">
        <f t="shared" si="8560"/>
        <v>16</v>
      </c>
      <c r="C4181" s="47">
        <f t="shared" si="8563"/>
        <v>38</v>
      </c>
      <c r="E4181" s="47">
        <f t="shared" ref="E4181" si="8568">plan_id</f>
        <v>25</v>
      </c>
      <c r="F4181" s="47">
        <f t="shared" ca="1" si="8526"/>
        <v>2014</v>
      </c>
      <c r="G4181" s="47">
        <f t="shared" ref="G4181" ca="1" si="8569">VLOOKUP(INDIRECT(CHAR(39)&amp;$A4181&amp;CHAR(39)&amp;"!r2c"&amp;$C4181,0),variables,2,0)</f>
        <v>9806</v>
      </c>
      <c r="H4181" s="50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3">
      <c r="A4182" s="48" t="s">
        <v>1264</v>
      </c>
      <c r="B4182" s="47">
        <f t="shared" si="8560"/>
        <v>16</v>
      </c>
      <c r="C4182" s="47">
        <f t="shared" si="8563"/>
        <v>39</v>
      </c>
      <c r="E4182" s="47">
        <f t="shared" ref="E4182" si="8570">plan_id</f>
        <v>25</v>
      </c>
      <c r="F4182" s="47">
        <f t="shared" ca="1" si="8526"/>
        <v>2014</v>
      </c>
      <c r="G4182" s="47">
        <f t="shared" ref="G4182" ca="1" si="8571">VLOOKUP(INDIRECT(CHAR(39)&amp;$A4182&amp;CHAR(39)&amp;"!r2c"&amp;$C4182,0),variables,2,0)</f>
        <v>9809</v>
      </c>
      <c r="H4182" s="50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3">
      <c r="A4183" s="48" t="s">
        <v>1264</v>
      </c>
      <c r="B4183" s="47">
        <f t="shared" si="8560"/>
        <v>16</v>
      </c>
      <c r="C4183" s="47">
        <f t="shared" si="8563"/>
        <v>40</v>
      </c>
      <c r="E4183" s="47">
        <f t="shared" ref="E4183" si="8572">plan_id</f>
        <v>25</v>
      </c>
      <c r="F4183" s="47">
        <f t="shared" ca="1" si="8526"/>
        <v>2014</v>
      </c>
      <c r="G4183" s="47">
        <f t="shared" ref="G4183" ca="1" si="8573">VLOOKUP(INDIRECT(CHAR(39)&amp;$A4183&amp;CHAR(39)&amp;"!r2c"&amp;$C4183,0),variables,2,0)</f>
        <v>9818</v>
      </c>
      <c r="H4183" s="50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3">
      <c r="A4184" s="48" t="s">
        <v>1264</v>
      </c>
      <c r="B4184" s="47">
        <f t="shared" si="8560"/>
        <v>16</v>
      </c>
      <c r="C4184" s="47">
        <f t="shared" si="8563"/>
        <v>41</v>
      </c>
      <c r="E4184" s="47">
        <f t="shared" ref="E4184" si="8574">plan_id</f>
        <v>25</v>
      </c>
      <c r="F4184" s="47">
        <f t="shared" ca="1" si="8526"/>
        <v>2014</v>
      </c>
      <c r="G4184" s="47">
        <f t="shared" ref="G4184" ca="1" si="8575">VLOOKUP(INDIRECT(CHAR(39)&amp;$A4184&amp;CHAR(39)&amp;"!r2c"&amp;$C4184,0),variables,2,0)</f>
        <v>9839</v>
      </c>
      <c r="H4184" s="50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3">
      <c r="A4185" s="48" t="s">
        <v>1264</v>
      </c>
      <c r="B4185" s="47">
        <f t="shared" si="8560"/>
        <v>16</v>
      </c>
      <c r="C4185" s="47">
        <f t="shared" si="8563"/>
        <v>42</v>
      </c>
      <c r="E4185" s="47">
        <f t="shared" ref="E4185" si="8576">plan_id</f>
        <v>25</v>
      </c>
      <c r="F4185" s="47">
        <f t="shared" ca="1" si="8526"/>
        <v>2014</v>
      </c>
      <c r="G4185" s="47">
        <f t="shared" ref="G4185" ca="1" si="8577">VLOOKUP(INDIRECT(CHAR(39)&amp;$A4185&amp;CHAR(39)&amp;"!r2c"&amp;$C4185,0),variables,2,0)</f>
        <v>9860</v>
      </c>
      <c r="H4185" s="50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3">
      <c r="A4186" s="48" t="s">
        <v>1264</v>
      </c>
      <c r="B4186" s="47">
        <f t="shared" si="8560"/>
        <v>16</v>
      </c>
      <c r="C4186" s="47">
        <f t="shared" si="8563"/>
        <v>43</v>
      </c>
      <c r="E4186" s="47">
        <f t="shared" ref="E4186" si="8578">plan_id</f>
        <v>25</v>
      </c>
      <c r="F4186" s="47">
        <f t="shared" ca="1" si="8526"/>
        <v>2014</v>
      </c>
      <c r="G4186" s="47">
        <f t="shared" ref="G4186" ca="1" si="8579">VLOOKUP(INDIRECT(CHAR(39)&amp;$A4186&amp;CHAR(39)&amp;"!r2c"&amp;$C4186,0),variables,2,0)</f>
        <v>9863</v>
      </c>
      <c r="H4186" s="50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3">
      <c r="A4187" s="48" t="s">
        <v>1264</v>
      </c>
      <c r="B4187" s="47">
        <f t="shared" si="8560"/>
        <v>16</v>
      </c>
      <c r="C4187" s="47">
        <f t="shared" si="8563"/>
        <v>44</v>
      </c>
      <c r="E4187" s="47">
        <f t="shared" ref="E4187" si="8580">plan_id</f>
        <v>25</v>
      </c>
      <c r="F4187" s="47">
        <f t="shared" ca="1" si="8526"/>
        <v>2014</v>
      </c>
      <c r="G4187" s="47">
        <f t="shared" ref="G4187" ca="1" si="8581">VLOOKUP(INDIRECT(CHAR(39)&amp;$A4187&amp;CHAR(39)&amp;"!r2c"&amp;$C4187,0),variables,2,0)</f>
        <v>9878</v>
      </c>
      <c r="H4187" s="50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3">
      <c r="A4188" s="48" t="s">
        <v>1264</v>
      </c>
      <c r="B4188" s="47">
        <f t="shared" si="8560"/>
        <v>16</v>
      </c>
      <c r="C4188" s="47">
        <f t="shared" si="8563"/>
        <v>45</v>
      </c>
      <c r="E4188" s="47">
        <f t="shared" ref="E4188" si="8582">plan_id</f>
        <v>25</v>
      </c>
      <c r="F4188" s="47">
        <f t="shared" ca="1" si="8526"/>
        <v>2014</v>
      </c>
      <c r="G4188" s="47">
        <f t="shared" ref="G4188" ca="1" si="8583">VLOOKUP(INDIRECT(CHAR(39)&amp;$A4188&amp;CHAR(39)&amp;"!r2c"&amp;$C4188,0),variables,2,0)</f>
        <v>9923</v>
      </c>
      <c r="H4188" s="50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3">
      <c r="A4189" s="48" t="s">
        <v>1264</v>
      </c>
      <c r="B4189" s="47">
        <f t="shared" si="8560"/>
        <v>16</v>
      </c>
      <c r="C4189" s="47">
        <f t="shared" si="8563"/>
        <v>46</v>
      </c>
      <c r="E4189" s="47">
        <f t="shared" ref="E4189" si="8584">plan_id</f>
        <v>25</v>
      </c>
      <c r="F4189" s="47">
        <f t="shared" ca="1" si="8526"/>
        <v>2014</v>
      </c>
      <c r="G4189" s="47">
        <f t="shared" ref="G4189" ca="1" si="8585">VLOOKUP(INDIRECT(CHAR(39)&amp;$A4189&amp;CHAR(39)&amp;"!r2c"&amp;$C4189,0),variables,2,0)</f>
        <v>9932</v>
      </c>
      <c r="H4189" s="50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3">
      <c r="A4190" s="48" t="s">
        <v>1264</v>
      </c>
      <c r="B4190" s="47">
        <f t="shared" si="8560"/>
        <v>16</v>
      </c>
      <c r="C4190" s="47">
        <f t="shared" si="8563"/>
        <v>47</v>
      </c>
      <c r="E4190" s="47">
        <f t="shared" ref="E4190" si="8586">plan_id</f>
        <v>25</v>
      </c>
      <c r="F4190" s="47">
        <f t="shared" ca="1" si="8526"/>
        <v>2014</v>
      </c>
      <c r="G4190" s="47">
        <f t="shared" ref="G4190" ca="1" si="8587">VLOOKUP(INDIRECT(CHAR(39)&amp;$A4190&amp;CHAR(39)&amp;"!r2c"&amp;$C4190,0),variables,2,0)</f>
        <v>9935</v>
      </c>
      <c r="H4190" s="50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3">
      <c r="A4191" s="48" t="s">
        <v>1264</v>
      </c>
      <c r="B4191" s="47">
        <f t="shared" si="8560"/>
        <v>16</v>
      </c>
      <c r="C4191" s="47">
        <f t="shared" si="8563"/>
        <v>48</v>
      </c>
      <c r="E4191" s="47">
        <f t="shared" ref="E4191" si="8588">plan_id</f>
        <v>25</v>
      </c>
      <c r="F4191" s="47">
        <f t="shared" ca="1" si="8526"/>
        <v>2014</v>
      </c>
      <c r="G4191" s="47">
        <f t="shared" ref="G4191" ca="1" si="8589">VLOOKUP(INDIRECT(CHAR(39)&amp;$A4191&amp;CHAR(39)&amp;"!r2c"&amp;$C4191,0),variables,2,0)</f>
        <v>9651</v>
      </c>
      <c r="H4191" s="50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3">
      <c r="A4192" s="48" t="s">
        <v>1264</v>
      </c>
      <c r="B4192" s="47">
        <f t="shared" si="8560"/>
        <v>16</v>
      </c>
      <c r="C4192" s="47">
        <f t="shared" si="8563"/>
        <v>49</v>
      </c>
      <c r="E4192" s="47">
        <f t="shared" ref="E4192" si="8590">plan_id</f>
        <v>25</v>
      </c>
      <c r="F4192" s="47">
        <f t="shared" ca="1" si="8526"/>
        <v>2014</v>
      </c>
      <c r="G4192" s="47">
        <f t="shared" ref="G4192" ca="1" si="8591">VLOOKUP(INDIRECT(CHAR(39)&amp;$A4192&amp;CHAR(39)&amp;"!r2c"&amp;$C4192,0),variables,2,0)</f>
        <v>9722</v>
      </c>
      <c r="H4192" s="50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3">
      <c r="A4193" s="48" t="s">
        <v>1264</v>
      </c>
      <c r="B4193" s="47">
        <f t="shared" si="8560"/>
        <v>16</v>
      </c>
      <c r="C4193" s="47">
        <f t="shared" si="8563"/>
        <v>50</v>
      </c>
      <c r="E4193" s="47">
        <f t="shared" ref="E4193" si="8592">plan_id</f>
        <v>25</v>
      </c>
      <c r="F4193" s="47">
        <f t="shared" ca="1" si="8526"/>
        <v>2014</v>
      </c>
      <c r="G4193" s="47">
        <f t="shared" ref="G4193" ca="1" si="8593">VLOOKUP(INDIRECT(CHAR(39)&amp;$A4193&amp;CHAR(39)&amp;"!r2c"&amp;$C4193,0),variables,2,0)</f>
        <v>9848</v>
      </c>
      <c r="H4193" s="50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3">
      <c r="A4194" s="48" t="s">
        <v>1264</v>
      </c>
      <c r="B4194" s="47">
        <f t="shared" si="8560"/>
        <v>16</v>
      </c>
      <c r="C4194" s="47">
        <f t="shared" si="8563"/>
        <v>51</v>
      </c>
      <c r="E4194" s="47">
        <f t="shared" ref="E4194" si="8594">plan_id</f>
        <v>25</v>
      </c>
      <c r="F4194" s="47">
        <f t="shared" ca="1" si="8526"/>
        <v>2014</v>
      </c>
      <c r="G4194" s="47">
        <f t="shared" ref="G4194" ca="1" si="8595">VLOOKUP(INDIRECT(CHAR(39)&amp;$A4194&amp;CHAR(39)&amp;"!r2c"&amp;$C4194,0),variables,2,0)</f>
        <v>9866</v>
      </c>
      <c r="H4194" s="50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3">
      <c r="A4195" s="48" t="s">
        <v>1264</v>
      </c>
      <c r="B4195" s="47">
        <f t="shared" si="8560"/>
        <v>16</v>
      </c>
      <c r="C4195" s="47">
        <f t="shared" si="8563"/>
        <v>52</v>
      </c>
      <c r="E4195" s="47">
        <f t="shared" ref="E4195" si="8596">plan_id</f>
        <v>25</v>
      </c>
      <c r="F4195" s="47">
        <f t="shared" ca="1" si="8526"/>
        <v>2014</v>
      </c>
      <c r="G4195" s="47">
        <f t="shared" ref="G4195" ca="1" si="8597">VLOOKUP(INDIRECT(CHAR(39)&amp;$A4195&amp;CHAR(39)&amp;"!r2c"&amp;$C4195,0),variables,2,0)</f>
        <v>9899</v>
      </c>
      <c r="H4195" s="50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3">
      <c r="A4196" s="48" t="s">
        <v>1264</v>
      </c>
      <c r="B4196" s="47">
        <f t="shared" si="8560"/>
        <v>16</v>
      </c>
      <c r="C4196" s="47">
        <f t="shared" si="8563"/>
        <v>53</v>
      </c>
      <c r="E4196" s="47">
        <f t="shared" ref="E4196" si="8598">plan_id</f>
        <v>25</v>
      </c>
      <c r="F4196" s="47">
        <f t="shared" ca="1" si="8526"/>
        <v>2014</v>
      </c>
      <c r="G4196" s="47">
        <f t="shared" ref="G4196" ca="1" si="8599">VLOOKUP(INDIRECT(CHAR(39)&amp;$A4196&amp;CHAR(39)&amp;"!r2c"&amp;$C4196,0),variables,2,0)</f>
        <v>9905</v>
      </c>
      <c r="H4196" s="50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3">
      <c r="A4197" s="48" t="s">
        <v>1264</v>
      </c>
      <c r="B4197" s="47">
        <f t="shared" si="8560"/>
        <v>16</v>
      </c>
      <c r="C4197" s="47">
        <f t="shared" si="8563"/>
        <v>54</v>
      </c>
      <c r="E4197" s="47">
        <f t="shared" ref="E4197" si="8600">plan_id</f>
        <v>25</v>
      </c>
      <c r="F4197" s="47">
        <f t="shared" ca="1" si="8526"/>
        <v>2014</v>
      </c>
      <c r="G4197" s="47">
        <f t="shared" ref="G4197" ca="1" si="8601">VLOOKUP(INDIRECT(CHAR(39)&amp;$A4197&amp;CHAR(39)&amp;"!r2c"&amp;$C4197,0),variables,2,0)</f>
        <v>9929</v>
      </c>
      <c r="H4197" s="50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3">
      <c r="A4198" s="48" t="s">
        <v>1264</v>
      </c>
      <c r="B4198" s="47">
        <f t="shared" si="8560"/>
        <v>16</v>
      </c>
      <c r="C4198" s="47">
        <f t="shared" si="8563"/>
        <v>55</v>
      </c>
      <c r="E4198" s="47">
        <f t="shared" ref="E4198" si="8602">plan_id</f>
        <v>25</v>
      </c>
      <c r="F4198" s="47">
        <f t="shared" ca="1" si="8526"/>
        <v>2014</v>
      </c>
      <c r="G4198" s="47">
        <f t="shared" ref="G4198" ca="1" si="8603">VLOOKUP(INDIRECT(CHAR(39)&amp;$A4198&amp;CHAR(39)&amp;"!r2c"&amp;$C4198,0),variables,2,0)</f>
        <v>9654</v>
      </c>
      <c r="H4198" s="50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3">
      <c r="A4199" s="48" t="s">
        <v>1264</v>
      </c>
      <c r="B4199" s="47">
        <f t="shared" si="8560"/>
        <v>16</v>
      </c>
      <c r="C4199" s="47">
        <f t="shared" si="8563"/>
        <v>56</v>
      </c>
      <c r="E4199" s="47">
        <f t="shared" ref="E4199" si="8604">plan_id</f>
        <v>25</v>
      </c>
      <c r="F4199" s="47">
        <f t="shared" ca="1" si="8526"/>
        <v>2014</v>
      </c>
      <c r="G4199" s="47">
        <f t="shared" ref="G4199" ca="1" si="8605">VLOOKUP(INDIRECT(CHAR(39)&amp;$A4199&amp;CHAR(39)&amp;"!r2c"&amp;$C4199,0),variables,2,0)</f>
        <v>9707</v>
      </c>
      <c r="H4199" s="50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3">
      <c r="A4200" s="48" t="s">
        <v>1264</v>
      </c>
      <c r="B4200" s="47">
        <f t="shared" si="8560"/>
        <v>16</v>
      </c>
      <c r="C4200" s="47">
        <f t="shared" si="8563"/>
        <v>57</v>
      </c>
      <c r="E4200" s="47">
        <f t="shared" ref="E4200" si="8606">plan_id</f>
        <v>25</v>
      </c>
      <c r="F4200" s="47">
        <f t="shared" ca="1" si="8526"/>
        <v>2014</v>
      </c>
      <c r="G4200" s="47">
        <f t="shared" ref="G4200" ca="1" si="8607">VLOOKUP(INDIRECT(CHAR(39)&amp;$A4200&amp;CHAR(39)&amp;"!r2c"&amp;$C4200,0),variables,2,0)</f>
        <v>9669</v>
      </c>
      <c r="H4200" s="50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3">
      <c r="A4201" s="48" t="s">
        <v>1264</v>
      </c>
      <c r="B4201" s="47">
        <f t="shared" si="8560"/>
        <v>16</v>
      </c>
      <c r="C4201" s="47">
        <f t="shared" si="8563"/>
        <v>58</v>
      </c>
      <c r="E4201" s="47">
        <f t="shared" ref="E4201" si="8608">plan_id</f>
        <v>25</v>
      </c>
      <c r="F4201" s="47">
        <f t="shared" ca="1" si="8526"/>
        <v>2014</v>
      </c>
      <c r="G4201" s="47">
        <f t="shared" ref="G4201" ca="1" si="8609">VLOOKUP(INDIRECT(CHAR(39)&amp;$A4201&amp;CHAR(39)&amp;"!r2c"&amp;$C4201,0),variables,2,0)</f>
        <v>9851</v>
      </c>
      <c r="H4201" s="50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3">
      <c r="A4202" s="48" t="s">
        <v>1264</v>
      </c>
      <c r="B4202" s="47">
        <f t="shared" si="8560"/>
        <v>16</v>
      </c>
      <c r="C4202" s="47">
        <f t="shared" si="8563"/>
        <v>59</v>
      </c>
      <c r="E4202" s="47">
        <f t="shared" ref="E4202" si="8610">plan_id</f>
        <v>25</v>
      </c>
      <c r="F4202" s="47">
        <f t="shared" ca="1" si="8526"/>
        <v>2014</v>
      </c>
      <c r="G4202" s="47">
        <f t="shared" ref="G4202" ca="1" si="8611">VLOOKUP(INDIRECT(CHAR(39)&amp;$A4202&amp;CHAR(39)&amp;"!r2c"&amp;$C4202,0),variables,2,0)</f>
        <v>9890</v>
      </c>
      <c r="H4202" s="50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3">
      <c r="A4203" s="48" t="s">
        <v>1264</v>
      </c>
      <c r="B4203" s="47">
        <f t="shared" si="8560"/>
        <v>16</v>
      </c>
      <c r="C4203" s="47">
        <f t="shared" si="8563"/>
        <v>60</v>
      </c>
      <c r="E4203" s="47">
        <f t="shared" ref="E4203" si="8612">plan_id</f>
        <v>25</v>
      </c>
      <c r="F4203" s="47">
        <f t="shared" ca="1" si="8526"/>
        <v>2014</v>
      </c>
      <c r="G4203" s="47">
        <f t="shared" ref="G4203" ca="1" si="8613">VLOOKUP(INDIRECT(CHAR(39)&amp;$A4203&amp;CHAR(39)&amp;"!r2c"&amp;$C4203,0),variables,2,0)</f>
        <v>9893</v>
      </c>
      <c r="H4203" s="50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3">
      <c r="A4204" s="48" t="s">
        <v>1264</v>
      </c>
      <c r="B4204" s="47">
        <f t="shared" si="8560"/>
        <v>16</v>
      </c>
      <c r="C4204" s="47">
        <f t="shared" si="8563"/>
        <v>61</v>
      </c>
      <c r="E4204" s="47">
        <f t="shared" ref="E4204" si="8614">plan_id</f>
        <v>25</v>
      </c>
      <c r="F4204" s="47">
        <f t="shared" ca="1" si="8526"/>
        <v>2014</v>
      </c>
      <c r="G4204" s="47">
        <f t="shared" ref="G4204" ca="1" si="8615">VLOOKUP(INDIRECT(CHAR(39)&amp;$A4204&amp;CHAR(39)&amp;"!r2c"&amp;$C4204,0),variables,2,0)</f>
        <v>9896</v>
      </c>
      <c r="H4204" s="50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3">
      <c r="A4205" s="48" t="s">
        <v>1264</v>
      </c>
      <c r="B4205" s="47">
        <f t="shared" si="8560"/>
        <v>16</v>
      </c>
      <c r="C4205" s="47">
        <f t="shared" si="8563"/>
        <v>62</v>
      </c>
      <c r="E4205" s="47">
        <f t="shared" ref="E4205" si="8616">plan_id</f>
        <v>25</v>
      </c>
      <c r="F4205" s="47">
        <f t="shared" ca="1" si="8526"/>
        <v>2014</v>
      </c>
      <c r="G4205" s="47">
        <f t="shared" ref="G4205" ca="1" si="8617">VLOOKUP(INDIRECT(CHAR(39)&amp;$A4205&amp;CHAR(39)&amp;"!r2c"&amp;$C4205,0),variables,2,0)</f>
        <v>9660</v>
      </c>
      <c r="H4205" s="50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3">
      <c r="A4206" s="48" t="s">
        <v>1264</v>
      </c>
      <c r="B4206" s="47">
        <f t="shared" si="8560"/>
        <v>16</v>
      </c>
      <c r="C4206" s="47">
        <f t="shared" si="8563"/>
        <v>63</v>
      </c>
      <c r="E4206" s="47">
        <f t="shared" ref="E4206" si="8618">plan_id</f>
        <v>25</v>
      </c>
      <c r="F4206" s="47">
        <f t="shared" ca="1" si="8526"/>
        <v>2014</v>
      </c>
      <c r="G4206" s="47">
        <f t="shared" ref="G4206" ca="1" si="8619">VLOOKUP(INDIRECT(CHAR(39)&amp;$A4206&amp;CHAR(39)&amp;"!r2c"&amp;$C4206,0),variables,2,0)</f>
        <v>9701</v>
      </c>
      <c r="H4206" s="50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3">
      <c r="A4207" s="48" t="s">
        <v>1264</v>
      </c>
      <c r="B4207" s="47">
        <f t="shared" si="8560"/>
        <v>16</v>
      </c>
      <c r="C4207" s="47">
        <f t="shared" si="8563"/>
        <v>64</v>
      </c>
      <c r="E4207" s="47">
        <f t="shared" ref="E4207" si="8620">plan_id</f>
        <v>25</v>
      </c>
      <c r="F4207" s="47">
        <f t="shared" ca="1" si="8526"/>
        <v>2014</v>
      </c>
      <c r="G4207" s="47">
        <f t="shared" ref="G4207" ca="1" si="8621">VLOOKUP(INDIRECT(CHAR(39)&amp;$A4207&amp;CHAR(39)&amp;"!r2c"&amp;$C4207,0),variables,2,0)</f>
        <v>9728</v>
      </c>
      <c r="H4207" s="50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3">
      <c r="A4208" s="48" t="s">
        <v>1264</v>
      </c>
      <c r="B4208" s="47">
        <f t="shared" si="8560"/>
        <v>16</v>
      </c>
      <c r="C4208" s="47">
        <f t="shared" si="8563"/>
        <v>65</v>
      </c>
      <c r="E4208" s="47">
        <f t="shared" ref="E4208" si="8622">plan_id</f>
        <v>25</v>
      </c>
      <c r="F4208" s="47">
        <f t="shared" ca="1" si="8526"/>
        <v>2014</v>
      </c>
      <c r="G4208" s="47">
        <f t="shared" ref="G4208" ca="1" si="8623">VLOOKUP(INDIRECT(CHAR(39)&amp;$A4208&amp;CHAR(39)&amp;"!r2c"&amp;$C4208,0),variables,2,0)</f>
        <v>9731</v>
      </c>
      <c r="H4208" s="50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3">
      <c r="A4209" s="48" t="s">
        <v>1264</v>
      </c>
      <c r="B4209" s="47">
        <f t="shared" si="8560"/>
        <v>16</v>
      </c>
      <c r="C4209" s="47">
        <f t="shared" si="8563"/>
        <v>66</v>
      </c>
      <c r="E4209" s="47">
        <f t="shared" ref="E4209" si="8624">plan_id</f>
        <v>25</v>
      </c>
      <c r="F4209" s="47">
        <f t="shared" ca="1" si="8526"/>
        <v>2014</v>
      </c>
      <c r="G4209" s="47">
        <f t="shared" ref="G4209" ca="1" si="8625">VLOOKUP(INDIRECT(CHAR(39)&amp;$A4209&amp;CHAR(39)&amp;"!r2c"&amp;$C4209,0),variables,2,0)</f>
        <v>9737</v>
      </c>
      <c r="H4209" s="50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3">
      <c r="A4210" s="48" t="s">
        <v>1264</v>
      </c>
      <c r="B4210" s="47">
        <f t="shared" si="8560"/>
        <v>16</v>
      </c>
      <c r="C4210" s="47">
        <f t="shared" si="8563"/>
        <v>67</v>
      </c>
      <c r="E4210" s="47">
        <f t="shared" ref="E4210" si="8626">plan_id</f>
        <v>25</v>
      </c>
      <c r="F4210" s="47">
        <f t="shared" ca="1" si="8526"/>
        <v>2014</v>
      </c>
      <c r="G4210" s="47">
        <f t="shared" ref="G4210" ca="1" si="8627">VLOOKUP(INDIRECT(CHAR(39)&amp;$A4210&amp;CHAR(39)&amp;"!r2c"&amp;$C4210,0),variables,2,0)</f>
        <v>9740</v>
      </c>
      <c r="H4210" s="50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3">
      <c r="A4211" s="48" t="s">
        <v>1264</v>
      </c>
      <c r="B4211" s="47">
        <f t="shared" si="8560"/>
        <v>16</v>
      </c>
      <c r="C4211" s="47">
        <f t="shared" si="8563"/>
        <v>68</v>
      </c>
      <c r="E4211" s="47">
        <f t="shared" ref="E4211" si="8628">plan_id</f>
        <v>25</v>
      </c>
      <c r="F4211" s="47">
        <f t="shared" ca="1" si="8526"/>
        <v>2014</v>
      </c>
      <c r="G4211" s="47">
        <f t="shared" ref="G4211" ca="1" si="8629">VLOOKUP(INDIRECT(CHAR(39)&amp;$A4211&amp;CHAR(39)&amp;"!r2c"&amp;$C4211,0),variables,2,0)</f>
        <v>9752</v>
      </c>
      <c r="H4211" s="50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3">
      <c r="A4212" s="48" t="s">
        <v>1264</v>
      </c>
      <c r="B4212" s="47">
        <f t="shared" si="8560"/>
        <v>16</v>
      </c>
      <c r="C4212" s="47">
        <f t="shared" si="8563"/>
        <v>69</v>
      </c>
      <c r="E4212" s="47">
        <f t="shared" ref="E4212" si="8630">plan_id</f>
        <v>25</v>
      </c>
      <c r="F4212" s="47">
        <f t="shared" ca="1" si="8526"/>
        <v>2014</v>
      </c>
      <c r="G4212" s="47">
        <f t="shared" ref="G4212" ca="1" si="8631">VLOOKUP(INDIRECT(CHAR(39)&amp;$A4212&amp;CHAR(39)&amp;"!r2c"&amp;$C4212,0),variables,2,0)</f>
        <v>9791</v>
      </c>
      <c r="H4212" s="50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3">
      <c r="A4213" s="48" t="s">
        <v>1264</v>
      </c>
      <c r="B4213" s="47">
        <f t="shared" si="8560"/>
        <v>16</v>
      </c>
      <c r="C4213" s="47">
        <f t="shared" si="8563"/>
        <v>70</v>
      </c>
      <c r="E4213" s="47">
        <f t="shared" ref="E4213" si="8632">plan_id</f>
        <v>25</v>
      </c>
      <c r="F4213" s="47">
        <f t="shared" ca="1" si="8526"/>
        <v>2014</v>
      </c>
      <c r="G4213" s="47">
        <f t="shared" ref="G4213" ca="1" si="8633">VLOOKUP(INDIRECT(CHAR(39)&amp;$A4213&amp;CHAR(39)&amp;"!r2c"&amp;$C4213,0),variables,2,0)</f>
        <v>9800</v>
      </c>
      <c r="H4213" s="50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3">
      <c r="A4214" s="48" t="s">
        <v>1264</v>
      </c>
      <c r="B4214" s="47">
        <f t="shared" si="8560"/>
        <v>16</v>
      </c>
      <c r="C4214" s="47">
        <f t="shared" si="8563"/>
        <v>71</v>
      </c>
      <c r="E4214" s="47">
        <f t="shared" ref="E4214" si="8634">plan_id</f>
        <v>25</v>
      </c>
      <c r="F4214" s="47">
        <f t="shared" ca="1" si="8526"/>
        <v>2014</v>
      </c>
      <c r="G4214" s="47">
        <f t="shared" ref="G4214" ca="1" si="8635">VLOOKUP(INDIRECT(CHAR(39)&amp;$A4214&amp;CHAR(39)&amp;"!r2c"&amp;$C4214,0),variables,2,0)</f>
        <v>9842</v>
      </c>
      <c r="H4214" s="50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3">
      <c r="A4215" s="48" t="s">
        <v>1264</v>
      </c>
      <c r="B4215" s="47">
        <f t="shared" si="8560"/>
        <v>16</v>
      </c>
      <c r="C4215" s="47">
        <f t="shared" si="8563"/>
        <v>72</v>
      </c>
      <c r="E4215" s="47">
        <f t="shared" ref="E4215" si="8636">plan_id</f>
        <v>25</v>
      </c>
      <c r="F4215" s="47">
        <f t="shared" ca="1" si="8526"/>
        <v>2014</v>
      </c>
      <c r="G4215" s="47">
        <f t="shared" ref="G4215" ca="1" si="8637">VLOOKUP(INDIRECT(CHAR(39)&amp;$A4215&amp;CHAR(39)&amp;"!r2c"&amp;$C4215,0),variables,2,0)</f>
        <v>9854</v>
      </c>
      <c r="H4215" s="50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3">
      <c r="A4216" s="48" t="s">
        <v>1264</v>
      </c>
      <c r="B4216" s="47">
        <f t="shared" si="8560"/>
        <v>16</v>
      </c>
      <c r="C4216" s="47">
        <f t="shared" si="8563"/>
        <v>73</v>
      </c>
      <c r="E4216" s="47">
        <f t="shared" ref="E4216" si="8638">plan_id</f>
        <v>25</v>
      </c>
      <c r="F4216" s="47">
        <f t="shared" ca="1" si="8526"/>
        <v>2014</v>
      </c>
      <c r="G4216" s="47">
        <f t="shared" ref="G4216" ca="1" si="8639">VLOOKUP(INDIRECT(CHAR(39)&amp;$A4216&amp;CHAR(39)&amp;"!r2c"&amp;$C4216,0),variables,2,0)</f>
        <v>9869</v>
      </c>
      <c r="H4216" s="50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3">
      <c r="A4217" s="48" t="s">
        <v>1264</v>
      </c>
      <c r="B4217" s="47">
        <f t="shared" si="8560"/>
        <v>16</v>
      </c>
      <c r="C4217" s="47">
        <f t="shared" si="8563"/>
        <v>74</v>
      </c>
      <c r="E4217" s="47">
        <f t="shared" ref="E4217" si="8640">plan_id</f>
        <v>25</v>
      </c>
      <c r="F4217" s="47">
        <f t="shared" ca="1" si="8526"/>
        <v>2014</v>
      </c>
      <c r="G4217" s="47">
        <f t="shared" ref="G4217" ca="1" si="8641">VLOOKUP(INDIRECT(CHAR(39)&amp;$A4217&amp;CHAR(39)&amp;"!r2c"&amp;$C4217,0),variables,2,0)</f>
        <v>9873</v>
      </c>
      <c r="H4217" s="50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3">
      <c r="A4218" s="48" t="s">
        <v>1264</v>
      </c>
      <c r="B4218" s="47">
        <f t="shared" si="8560"/>
        <v>16</v>
      </c>
      <c r="C4218" s="47">
        <f t="shared" si="8563"/>
        <v>75</v>
      </c>
      <c r="E4218" s="47">
        <f t="shared" ref="E4218" si="8642">plan_id</f>
        <v>25</v>
      </c>
      <c r="F4218" s="47">
        <f t="shared" ca="1" si="8526"/>
        <v>2014</v>
      </c>
      <c r="G4218" s="47">
        <f t="shared" ref="G4218" ca="1" si="8643">VLOOKUP(INDIRECT(CHAR(39)&amp;$A4218&amp;CHAR(39)&amp;"!r2c"&amp;$C4218,0),variables,2,0)</f>
        <v>9881</v>
      </c>
      <c r="H4218" s="50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3">
      <c r="A4219" s="48" t="s">
        <v>1264</v>
      </c>
      <c r="B4219" s="47">
        <f t="shared" si="8560"/>
        <v>16</v>
      </c>
      <c r="C4219" s="47">
        <f t="shared" si="8563"/>
        <v>76</v>
      </c>
      <c r="E4219" s="47">
        <f t="shared" ref="E4219" si="8644">plan_id</f>
        <v>25</v>
      </c>
      <c r="F4219" s="47">
        <f t="shared" ca="1" si="8526"/>
        <v>2014</v>
      </c>
      <c r="G4219" s="47">
        <f t="shared" ref="G4219" ca="1" si="8645">VLOOKUP(INDIRECT(CHAR(39)&amp;$A4219&amp;CHAR(39)&amp;"!r2c"&amp;$C4219,0),variables,2,0)</f>
        <v>9908</v>
      </c>
      <c r="H4219" s="50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3">
      <c r="A4220" s="48" t="s">
        <v>1264</v>
      </c>
      <c r="B4220" s="47">
        <f t="shared" si="8560"/>
        <v>16</v>
      </c>
      <c r="C4220" s="47">
        <f t="shared" si="8563"/>
        <v>77</v>
      </c>
      <c r="E4220" s="47">
        <f t="shared" ref="E4220" si="8646">plan_id</f>
        <v>25</v>
      </c>
      <c r="F4220" s="47">
        <f t="shared" ca="1" si="8526"/>
        <v>2014</v>
      </c>
      <c r="G4220" s="47">
        <f t="shared" ref="G4220" ca="1" si="8647">VLOOKUP(INDIRECT(CHAR(39)&amp;$A4220&amp;CHAR(39)&amp;"!r2c"&amp;$C4220,0),variables,2,0)</f>
        <v>9911</v>
      </c>
      <c r="H4220" s="50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3">
      <c r="A4221" s="48" t="s">
        <v>1264</v>
      </c>
      <c r="B4221" s="47">
        <f t="shared" si="8560"/>
        <v>16</v>
      </c>
      <c r="C4221" s="47">
        <f t="shared" si="8563"/>
        <v>78</v>
      </c>
      <c r="E4221" s="47">
        <f t="shared" ref="E4221" si="8648">plan_id</f>
        <v>25</v>
      </c>
      <c r="F4221" s="47">
        <f t="shared" ca="1" si="8526"/>
        <v>2014</v>
      </c>
      <c r="G4221" s="47">
        <f t="shared" ref="G4221" ca="1" si="8649">VLOOKUP(INDIRECT(CHAR(39)&amp;$A4221&amp;CHAR(39)&amp;"!r2c"&amp;$C4221,0),variables,2,0)</f>
        <v>9663</v>
      </c>
      <c r="H4221" s="50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3">
      <c r="A4222" s="48" t="s">
        <v>1264</v>
      </c>
      <c r="B4222" s="47">
        <f t="shared" si="8560"/>
        <v>16</v>
      </c>
      <c r="C4222" s="47">
        <f t="shared" si="8563"/>
        <v>79</v>
      </c>
      <c r="E4222" s="47">
        <f t="shared" ref="E4222" si="8650">plan_id</f>
        <v>25</v>
      </c>
      <c r="F4222" s="47">
        <f t="shared" ca="1" si="8526"/>
        <v>2014</v>
      </c>
      <c r="G4222" s="47">
        <f t="shared" ref="G4222" ca="1" si="8651">VLOOKUP(INDIRECT(CHAR(39)&amp;$A4222&amp;CHAR(39)&amp;"!r2c"&amp;$C4222,0),variables,2,0)</f>
        <v>9710</v>
      </c>
      <c r="H4222" s="50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3">
      <c r="A4223" s="48" t="s">
        <v>1264</v>
      </c>
      <c r="B4223" s="47">
        <f t="shared" si="8560"/>
        <v>16</v>
      </c>
      <c r="C4223" s="47">
        <f t="shared" si="8563"/>
        <v>80</v>
      </c>
      <c r="E4223" s="47">
        <f t="shared" ref="E4223" si="8652">plan_id</f>
        <v>25</v>
      </c>
      <c r="F4223" s="47">
        <f t="shared" ca="1" si="8526"/>
        <v>2014</v>
      </c>
      <c r="G4223" s="47">
        <f t="shared" ref="G4223" ca="1" si="8653">VLOOKUP(INDIRECT(CHAR(39)&amp;$A4223&amp;CHAR(39)&amp;"!r2c"&amp;$C4223,0),variables,2,0)</f>
        <v>9758</v>
      </c>
      <c r="H4223" s="50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3">
      <c r="A4224" s="48" t="s">
        <v>1264</v>
      </c>
      <c r="B4224" s="47">
        <f t="shared" si="8560"/>
        <v>16</v>
      </c>
      <c r="C4224" s="47">
        <f t="shared" si="8563"/>
        <v>81</v>
      </c>
      <c r="E4224" s="47">
        <f t="shared" ref="E4224" si="8654">plan_id</f>
        <v>25</v>
      </c>
      <c r="F4224" s="47">
        <f t="shared" ca="1" si="8526"/>
        <v>2014</v>
      </c>
      <c r="G4224" s="47">
        <f t="shared" ref="G4224" ca="1" si="8655">VLOOKUP(INDIRECT(CHAR(39)&amp;$A4224&amp;CHAR(39)&amp;"!r2c"&amp;$C4224,0),variables,2,0)</f>
        <v>9803</v>
      </c>
      <c r="H4224" s="50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3">
      <c r="A4225" s="48" t="s">
        <v>1264</v>
      </c>
      <c r="B4225" s="47">
        <f t="shared" si="8560"/>
        <v>16</v>
      </c>
      <c r="C4225" s="47">
        <f t="shared" si="8563"/>
        <v>82</v>
      </c>
      <c r="E4225" s="47">
        <f t="shared" ref="E4225" si="8656">plan_id</f>
        <v>25</v>
      </c>
      <c r="F4225" s="47">
        <f t="shared" ref="F4225:F4288" ca="1" si="8657">INDIRECT(CHAR(39)&amp;$A4225&amp;CHAR(39)&amp;"!r"&amp;$B4225&amp;"c2",0)</f>
        <v>2014</v>
      </c>
      <c r="G4225" s="47">
        <f t="shared" ref="G4225" ca="1" si="8658">VLOOKUP(INDIRECT(CHAR(39)&amp;$A4225&amp;CHAR(39)&amp;"!r2c"&amp;$C4225,0),variables,2,0)</f>
        <v>9857</v>
      </c>
      <c r="H4225" s="50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3">
      <c r="A4226" s="48" t="s">
        <v>1264</v>
      </c>
      <c r="B4226" s="47">
        <f t="shared" si="8560"/>
        <v>16</v>
      </c>
      <c r="C4226" s="47">
        <f t="shared" si="8563"/>
        <v>83</v>
      </c>
      <c r="E4226" s="47">
        <f t="shared" ref="E4226" si="8659">plan_id</f>
        <v>25</v>
      </c>
      <c r="F4226" s="47">
        <f t="shared" ca="1" si="8657"/>
        <v>2014</v>
      </c>
      <c r="G4226" s="47">
        <f t="shared" ref="G4226" ca="1" si="8660">VLOOKUP(INDIRECT(CHAR(39)&amp;$A4226&amp;CHAR(39)&amp;"!r2c"&amp;$C4226,0),variables,2,0)</f>
        <v>9902</v>
      </c>
      <c r="H4226" s="50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3">
      <c r="A4227" s="48" t="s">
        <v>1264</v>
      </c>
      <c r="B4227" s="47">
        <f t="shared" si="8560"/>
        <v>16</v>
      </c>
      <c r="C4227" s="47">
        <f t="shared" si="8563"/>
        <v>84</v>
      </c>
      <c r="E4227" s="47">
        <f t="shared" ref="E4227" si="8661">plan_id</f>
        <v>25</v>
      </c>
      <c r="F4227" s="47">
        <f t="shared" ca="1" si="8657"/>
        <v>2014</v>
      </c>
      <c r="G4227" s="47">
        <f t="shared" ref="G4227" ca="1" si="8662">VLOOKUP(INDIRECT(CHAR(39)&amp;$A4227&amp;CHAR(39)&amp;"!r2c"&amp;$C4227,0),variables,2,0)</f>
        <v>9926</v>
      </c>
      <c r="H4227" s="50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3">
      <c r="A4228" s="48" t="s">
        <v>1264</v>
      </c>
      <c r="B4228" s="47">
        <f t="shared" si="8560"/>
        <v>16</v>
      </c>
      <c r="C4228" s="47">
        <f t="shared" si="8563"/>
        <v>85</v>
      </c>
      <c r="E4228" s="47">
        <f t="shared" ref="E4228" si="8663">plan_id</f>
        <v>25</v>
      </c>
      <c r="F4228" s="47">
        <f t="shared" ca="1" si="8657"/>
        <v>2014</v>
      </c>
      <c r="G4228" s="47">
        <f t="shared" ref="G4228" ca="1" si="8664">VLOOKUP(INDIRECT(CHAR(39)&amp;$A4228&amp;CHAR(39)&amp;"!r2c"&amp;$C4228,0),variables,2,0)</f>
        <v>9666</v>
      </c>
      <c r="H4228" s="50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3">
      <c r="A4229" s="48" t="s">
        <v>1264</v>
      </c>
      <c r="B4229" s="47">
        <f t="shared" si="8560"/>
        <v>16</v>
      </c>
      <c r="C4229" s="47">
        <f t="shared" si="8563"/>
        <v>86</v>
      </c>
      <c r="E4229" s="47">
        <f t="shared" ref="E4229" si="8665">plan_id</f>
        <v>25</v>
      </c>
      <c r="F4229" s="47">
        <f t="shared" ca="1" si="8657"/>
        <v>2014</v>
      </c>
      <c r="G4229" s="47">
        <f t="shared" ref="G4229" ca="1" si="8666">VLOOKUP(INDIRECT(CHAR(39)&amp;$A4229&amp;CHAR(39)&amp;"!r2c"&amp;$C4229,0),variables,2,0)</f>
        <v>9827</v>
      </c>
      <c r="H4229" s="50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3">
      <c r="A4230" s="48" t="s">
        <v>1264</v>
      </c>
      <c r="B4230" s="47">
        <f t="shared" si="8560"/>
        <v>16</v>
      </c>
      <c r="C4230" s="47">
        <f t="shared" si="8563"/>
        <v>87</v>
      </c>
      <c r="E4230" s="47">
        <f t="shared" ref="E4230" si="8667">plan_id</f>
        <v>25</v>
      </c>
      <c r="F4230" s="47">
        <f t="shared" ca="1" si="8657"/>
        <v>2014</v>
      </c>
      <c r="G4230" s="47">
        <f t="shared" ref="G4230" ca="1" si="8668">VLOOKUP(INDIRECT(CHAR(39)&amp;$A4230&amp;CHAR(39)&amp;"!r2c"&amp;$C4230,0),variables,2,0)</f>
        <v>9657</v>
      </c>
      <c r="H4230" s="50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3">
      <c r="A4231" s="48" t="s">
        <v>1264</v>
      </c>
      <c r="B4231" s="47">
        <f t="shared" si="8560"/>
        <v>16</v>
      </c>
      <c r="C4231" s="47">
        <f t="shared" si="8563"/>
        <v>88</v>
      </c>
      <c r="E4231" s="47">
        <f t="shared" ref="E4231" si="8669">plan_id</f>
        <v>25</v>
      </c>
      <c r="F4231" s="47">
        <f t="shared" ca="1" si="8657"/>
        <v>2014</v>
      </c>
      <c r="G4231" s="47">
        <f t="shared" ref="G4231" ca="1" si="8670">VLOOKUP(INDIRECT(CHAR(39)&amp;$A4231&amp;CHAR(39)&amp;"!r2c"&amp;$C4231,0),variables,2,0)</f>
        <v>9834</v>
      </c>
      <c r="H4231" s="50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3">
      <c r="A4232" s="48" t="s">
        <v>1264</v>
      </c>
      <c r="B4232" s="47">
        <f t="shared" si="8560"/>
        <v>16</v>
      </c>
      <c r="C4232" s="47">
        <f t="shared" si="8563"/>
        <v>89</v>
      </c>
      <c r="E4232" s="47">
        <f t="shared" ref="E4232" si="8671">plan_id</f>
        <v>25</v>
      </c>
      <c r="F4232" s="47">
        <f t="shared" ca="1" si="8657"/>
        <v>2014</v>
      </c>
      <c r="G4232" s="47">
        <f t="shared" ref="G4232" ca="1" si="8672">VLOOKUP(INDIRECT(CHAR(39)&amp;$A4232&amp;CHAR(39)&amp;"!r2c"&amp;$C4232,0),variables,2,0)</f>
        <v>9884</v>
      </c>
      <c r="H4232" s="50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3">
      <c r="A4233" s="48" t="s">
        <v>1264</v>
      </c>
      <c r="B4233" s="47">
        <f t="shared" si="8560"/>
        <v>16</v>
      </c>
      <c r="C4233" s="47">
        <f t="shared" si="8563"/>
        <v>90</v>
      </c>
      <c r="E4233" s="47">
        <f t="shared" ref="E4233" si="8673">plan_id</f>
        <v>25</v>
      </c>
      <c r="F4233" s="47">
        <f t="shared" ca="1" si="8657"/>
        <v>2014</v>
      </c>
      <c r="G4233" s="47">
        <f t="shared" ref="G4233" ca="1" si="8674">VLOOKUP(INDIRECT(CHAR(39)&amp;$A4233&amp;CHAR(39)&amp;"!r2c"&amp;$C4233,0),variables,2,0)</f>
        <v>9672</v>
      </c>
      <c r="H4233" s="50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3">
      <c r="A4234" s="48" t="s">
        <v>1264</v>
      </c>
      <c r="B4234" s="47">
        <f t="shared" si="8560"/>
        <v>17</v>
      </c>
      <c r="C4234" s="47">
        <f t="shared" si="8563"/>
        <v>3</v>
      </c>
      <c r="E4234" s="47">
        <f t="shared" ref="E4234" si="8675">plan_id</f>
        <v>25</v>
      </c>
      <c r="F4234" s="47">
        <f t="shared" ca="1" si="8657"/>
        <v>2015</v>
      </c>
      <c r="G4234" s="47">
        <f t="shared" ref="G4234" ca="1" si="8676">VLOOKUP(INDIRECT(CHAR(39)&amp;$A4234&amp;CHAR(39)&amp;"!r2c"&amp;$C4234,0),variables,2,0)</f>
        <v>9704</v>
      </c>
      <c r="H4234" s="50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3">
      <c r="A4235" s="48" t="s">
        <v>1264</v>
      </c>
      <c r="B4235" s="47">
        <f t="shared" si="8560"/>
        <v>17</v>
      </c>
      <c r="C4235" s="47">
        <f t="shared" si="8563"/>
        <v>4</v>
      </c>
      <c r="E4235" s="47">
        <f t="shared" ref="E4235" si="8677">plan_id</f>
        <v>25</v>
      </c>
      <c r="F4235" s="47">
        <f t="shared" ca="1" si="8657"/>
        <v>2015</v>
      </c>
      <c r="G4235" s="47">
        <f t="shared" ref="G4235" ca="1" si="8678">VLOOKUP(INDIRECT(CHAR(39)&amp;$A4235&amp;CHAR(39)&amp;"!r2c"&amp;$C4235,0),variables,2,0)</f>
        <v>9716</v>
      </c>
      <c r="H4235" s="50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3">
      <c r="A4236" s="48" t="s">
        <v>1264</v>
      </c>
      <c r="B4236" s="47">
        <f t="shared" si="8560"/>
        <v>17</v>
      </c>
      <c r="C4236" s="47">
        <f t="shared" si="8563"/>
        <v>5</v>
      </c>
      <c r="E4236" s="47">
        <f t="shared" ref="E4236" si="8679">plan_id</f>
        <v>25</v>
      </c>
      <c r="F4236" s="47">
        <f t="shared" ca="1" si="8657"/>
        <v>2015</v>
      </c>
      <c r="G4236" s="47">
        <f t="shared" ref="G4236" ca="1" si="8680">VLOOKUP(INDIRECT(CHAR(39)&amp;$A4236&amp;CHAR(39)&amp;"!r2c"&amp;$C4236,0),variables,2,0)</f>
        <v>9734</v>
      </c>
      <c r="H4236" s="50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3">
      <c r="A4237" s="48" t="s">
        <v>1264</v>
      </c>
      <c r="B4237" s="47">
        <f t="shared" si="8560"/>
        <v>17</v>
      </c>
      <c r="C4237" s="47">
        <f t="shared" si="8563"/>
        <v>6</v>
      </c>
      <c r="E4237" s="47">
        <f t="shared" ref="E4237" si="8681">plan_id</f>
        <v>25</v>
      </c>
      <c r="F4237" s="47">
        <f t="shared" ca="1" si="8657"/>
        <v>2015</v>
      </c>
      <c r="G4237" s="47">
        <f t="shared" ref="G4237" ca="1" si="8682">VLOOKUP(INDIRECT(CHAR(39)&amp;$A4237&amp;CHAR(39)&amp;"!r2c"&amp;$C4237,0),variables,2,0)</f>
        <v>9749</v>
      </c>
      <c r="H4237" s="50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3">
      <c r="A4238" s="48" t="s">
        <v>1264</v>
      </c>
      <c r="B4238" s="47">
        <f t="shared" si="8560"/>
        <v>17</v>
      </c>
      <c r="C4238" s="47">
        <f t="shared" si="8563"/>
        <v>7</v>
      </c>
      <c r="E4238" s="47">
        <f t="shared" ref="E4238" si="8683">plan_id</f>
        <v>25</v>
      </c>
      <c r="F4238" s="47">
        <f t="shared" ca="1" si="8657"/>
        <v>2015</v>
      </c>
      <c r="G4238" s="47">
        <f t="shared" ref="G4238" ca="1" si="8684">VLOOKUP(INDIRECT(CHAR(39)&amp;$A4238&amp;CHAR(39)&amp;"!r2c"&amp;$C4238,0),variables,2,0)</f>
        <v>9755</v>
      </c>
      <c r="H4238" s="50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3">
      <c r="A4239" s="48" t="s">
        <v>1264</v>
      </c>
      <c r="B4239" s="47">
        <f t="shared" si="8560"/>
        <v>17</v>
      </c>
      <c r="C4239" s="47">
        <f t="shared" si="8563"/>
        <v>8</v>
      </c>
      <c r="E4239" s="47">
        <f t="shared" ref="E4239" si="8685">plan_id</f>
        <v>25</v>
      </c>
      <c r="F4239" s="47">
        <f t="shared" ca="1" si="8657"/>
        <v>2015</v>
      </c>
      <c r="G4239" s="47">
        <f t="shared" ref="G4239" ca="1" si="8686">VLOOKUP(INDIRECT(CHAR(39)&amp;$A4239&amp;CHAR(39)&amp;"!r2c"&amp;$C4239,0),variables,2,0)</f>
        <v>9782</v>
      </c>
      <c r="H4239" s="50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3">
      <c r="A4240" s="48" t="s">
        <v>1264</v>
      </c>
      <c r="B4240" s="47">
        <f t="shared" si="8560"/>
        <v>17</v>
      </c>
      <c r="C4240" s="47">
        <f t="shared" si="8563"/>
        <v>9</v>
      </c>
      <c r="E4240" s="47">
        <f t="shared" ref="E4240" si="8687">plan_id</f>
        <v>25</v>
      </c>
      <c r="F4240" s="47">
        <f t="shared" ca="1" si="8657"/>
        <v>2015</v>
      </c>
      <c r="G4240" s="47">
        <f t="shared" ref="G4240" ca="1" si="8688">VLOOKUP(INDIRECT(CHAR(39)&amp;$A4240&amp;CHAR(39)&amp;"!r2c"&amp;$C4240,0),variables,2,0)</f>
        <v>9788</v>
      </c>
      <c r="H4240" s="50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3">
      <c r="A4241" s="48" t="s">
        <v>1264</v>
      </c>
      <c r="B4241" s="47">
        <f t="shared" si="8560"/>
        <v>17</v>
      </c>
      <c r="C4241" s="47">
        <f t="shared" si="8563"/>
        <v>10</v>
      </c>
      <c r="E4241" s="47">
        <f t="shared" ref="E4241" si="8689">plan_id</f>
        <v>25</v>
      </c>
      <c r="F4241" s="47">
        <f t="shared" ca="1" si="8657"/>
        <v>2015</v>
      </c>
      <c r="G4241" s="47">
        <f t="shared" ref="G4241" ca="1" si="8690">VLOOKUP(INDIRECT(CHAR(39)&amp;$A4241&amp;CHAR(39)&amp;"!r2c"&amp;$C4241,0),variables,2,0)</f>
        <v>9812</v>
      </c>
      <c r="H4241" s="50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3">
      <c r="A4242" s="48" t="s">
        <v>1264</v>
      </c>
      <c r="B4242" s="47">
        <f t="shared" ref="B4242:B4305" si="8691">B4154+1</f>
        <v>17</v>
      </c>
      <c r="C4242" s="47">
        <f t="shared" si="8563"/>
        <v>11</v>
      </c>
      <c r="E4242" s="47">
        <f t="shared" ref="E4242" si="8692">plan_id</f>
        <v>25</v>
      </c>
      <c r="F4242" s="47">
        <f t="shared" ca="1" si="8657"/>
        <v>2015</v>
      </c>
      <c r="G4242" s="47">
        <f t="shared" ref="G4242" ca="1" si="8693">VLOOKUP(INDIRECT(CHAR(39)&amp;$A4242&amp;CHAR(39)&amp;"!r2c"&amp;$C4242,0),variables,2,0)</f>
        <v>9815</v>
      </c>
      <c r="H4242" s="50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3">
      <c r="A4243" s="48" t="s">
        <v>1264</v>
      </c>
      <c r="B4243" s="47">
        <f t="shared" si="8691"/>
        <v>17</v>
      </c>
      <c r="C4243" s="47">
        <f t="shared" ref="C4243:C4306" si="8694">C4155</f>
        <v>12</v>
      </c>
      <c r="E4243" s="47">
        <f t="shared" ref="E4243" si="8695">plan_id</f>
        <v>25</v>
      </c>
      <c r="F4243" s="47">
        <f t="shared" ca="1" si="8657"/>
        <v>2015</v>
      </c>
      <c r="G4243" s="47">
        <f t="shared" ref="G4243" ca="1" si="8696">VLOOKUP(INDIRECT(CHAR(39)&amp;$A4243&amp;CHAR(39)&amp;"!r2c"&amp;$C4243,0),variables,2,0)</f>
        <v>9821</v>
      </c>
      <c r="H4243" s="50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3">
      <c r="A4244" s="48" t="s">
        <v>1264</v>
      </c>
      <c r="B4244" s="47">
        <f t="shared" si="8691"/>
        <v>17</v>
      </c>
      <c r="C4244" s="47">
        <f t="shared" si="8694"/>
        <v>13</v>
      </c>
      <c r="E4244" s="47">
        <f t="shared" ref="E4244" si="8697">plan_id</f>
        <v>25</v>
      </c>
      <c r="F4244" s="47">
        <f t="shared" ca="1" si="8657"/>
        <v>2015</v>
      </c>
      <c r="G4244" s="47">
        <f t="shared" ref="G4244" ca="1" si="8698">VLOOKUP(INDIRECT(CHAR(39)&amp;$A4244&amp;CHAR(39)&amp;"!r2c"&amp;$C4244,0),variables,2,0)</f>
        <v>9824</v>
      </c>
      <c r="H4244" s="50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3">
      <c r="A4245" s="48" t="s">
        <v>1264</v>
      </c>
      <c r="B4245" s="47">
        <f t="shared" si="8691"/>
        <v>17</v>
      </c>
      <c r="C4245" s="47">
        <f t="shared" si="8694"/>
        <v>14</v>
      </c>
      <c r="E4245" s="47">
        <f t="shared" ref="E4245" si="8699">plan_id</f>
        <v>25</v>
      </c>
      <c r="F4245" s="47">
        <f t="shared" ca="1" si="8657"/>
        <v>2015</v>
      </c>
      <c r="G4245" s="47">
        <f t="shared" ref="G4245" ca="1" si="8700">VLOOKUP(INDIRECT(CHAR(39)&amp;$A4245&amp;CHAR(39)&amp;"!r2c"&amp;$C4245,0),variables,2,0)</f>
        <v>9830</v>
      </c>
      <c r="H4245" s="50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3">
      <c r="A4246" s="48" t="s">
        <v>1264</v>
      </c>
      <c r="B4246" s="47">
        <f t="shared" si="8691"/>
        <v>17</v>
      </c>
      <c r="C4246" s="47">
        <f t="shared" si="8694"/>
        <v>15</v>
      </c>
      <c r="E4246" s="47">
        <f t="shared" ref="E4246" si="8701">plan_id</f>
        <v>25</v>
      </c>
      <c r="F4246" s="47">
        <f t="shared" ca="1" si="8657"/>
        <v>2015</v>
      </c>
      <c r="G4246" s="47">
        <f t="shared" ref="G4246" ca="1" si="8702">VLOOKUP(INDIRECT(CHAR(39)&amp;$A4246&amp;CHAR(39)&amp;"!r2c"&amp;$C4246,0),variables,2,0)</f>
        <v>9833</v>
      </c>
      <c r="H4246" s="50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3">
      <c r="A4247" s="48" t="s">
        <v>1264</v>
      </c>
      <c r="B4247" s="47">
        <f t="shared" si="8691"/>
        <v>17</v>
      </c>
      <c r="C4247" s="47">
        <f t="shared" si="8694"/>
        <v>16</v>
      </c>
      <c r="E4247" s="47">
        <f t="shared" ref="E4247" si="8703">plan_id</f>
        <v>25</v>
      </c>
      <c r="F4247" s="47">
        <f t="shared" ca="1" si="8657"/>
        <v>2015</v>
      </c>
      <c r="G4247" s="47">
        <f t="shared" ref="G4247" ca="1" si="8704">VLOOKUP(INDIRECT(CHAR(39)&amp;$A4247&amp;CHAR(39)&amp;"!r2c"&amp;$C4247,0),variables,2,0)</f>
        <v>9845</v>
      </c>
      <c r="H4247" s="50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3">
      <c r="A4248" s="48" t="s">
        <v>1264</v>
      </c>
      <c r="B4248" s="47">
        <f t="shared" si="8691"/>
        <v>17</v>
      </c>
      <c r="C4248" s="47">
        <f t="shared" si="8694"/>
        <v>17</v>
      </c>
      <c r="E4248" s="47">
        <f t="shared" ref="E4248" si="8705">plan_id</f>
        <v>25</v>
      </c>
      <c r="F4248" s="47">
        <f t="shared" ca="1" si="8657"/>
        <v>2015</v>
      </c>
      <c r="G4248" s="47">
        <f t="shared" ref="G4248" ca="1" si="8706">VLOOKUP(INDIRECT(CHAR(39)&amp;$A4248&amp;CHAR(39)&amp;"!r2c"&amp;$C4248,0),variables,2,0)</f>
        <v>9872</v>
      </c>
      <c r="H4248" s="50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3">
      <c r="A4249" s="48" t="s">
        <v>1264</v>
      </c>
      <c r="B4249" s="47">
        <f t="shared" si="8691"/>
        <v>17</v>
      </c>
      <c r="C4249" s="47">
        <f t="shared" si="8694"/>
        <v>18</v>
      </c>
      <c r="E4249" s="47">
        <f t="shared" ref="E4249" si="8707">plan_id</f>
        <v>25</v>
      </c>
      <c r="F4249" s="47">
        <f t="shared" ca="1" si="8657"/>
        <v>2015</v>
      </c>
      <c r="G4249" s="47">
        <f t="shared" ref="G4249" ca="1" si="8708">VLOOKUP(INDIRECT(CHAR(39)&amp;$A4249&amp;CHAR(39)&amp;"!r2c"&amp;$C4249,0),variables,2,0)</f>
        <v>9887</v>
      </c>
      <c r="H4249" s="50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3">
      <c r="A4250" s="48" t="s">
        <v>1264</v>
      </c>
      <c r="B4250" s="47">
        <f t="shared" si="8691"/>
        <v>17</v>
      </c>
      <c r="C4250" s="47">
        <f t="shared" si="8694"/>
        <v>19</v>
      </c>
      <c r="E4250" s="47">
        <f t="shared" ref="E4250" si="8709">plan_id</f>
        <v>25</v>
      </c>
      <c r="F4250" s="47">
        <f t="shared" ca="1" si="8657"/>
        <v>2015</v>
      </c>
      <c r="G4250" s="47">
        <f t="shared" ref="G4250" ca="1" si="8710">VLOOKUP(INDIRECT(CHAR(39)&amp;$A4250&amp;CHAR(39)&amp;"!r2c"&amp;$C4250,0),variables,2,0)</f>
        <v>9914</v>
      </c>
      <c r="H4250" s="50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3">
      <c r="A4251" s="48" t="s">
        <v>1264</v>
      </c>
      <c r="B4251" s="47">
        <f t="shared" si="8691"/>
        <v>17</v>
      </c>
      <c r="C4251" s="47">
        <f t="shared" si="8694"/>
        <v>20</v>
      </c>
      <c r="E4251" s="47">
        <f t="shared" ref="E4251" si="8711">plan_id</f>
        <v>25</v>
      </c>
      <c r="F4251" s="47">
        <f t="shared" ca="1" si="8657"/>
        <v>2015</v>
      </c>
      <c r="G4251" s="47">
        <f t="shared" ref="G4251" ca="1" si="8712">VLOOKUP(INDIRECT(CHAR(39)&amp;$A4251&amp;CHAR(39)&amp;"!r2c"&amp;$C4251,0),variables,2,0)</f>
        <v>9917</v>
      </c>
      <c r="H4251" s="50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3">
      <c r="A4252" s="48" t="s">
        <v>1264</v>
      </c>
      <c r="B4252" s="47">
        <f t="shared" si="8691"/>
        <v>17</v>
      </c>
      <c r="C4252" s="47">
        <f t="shared" si="8694"/>
        <v>21</v>
      </c>
      <c r="E4252" s="47">
        <f t="shared" ref="E4252" si="8713">plan_id</f>
        <v>25</v>
      </c>
      <c r="F4252" s="47">
        <f t="shared" ca="1" si="8657"/>
        <v>2015</v>
      </c>
      <c r="G4252" s="47">
        <f t="shared" ref="G4252" ca="1" si="8714">VLOOKUP(INDIRECT(CHAR(39)&amp;$A4252&amp;CHAR(39)&amp;"!r2c"&amp;$C4252,0),variables,2,0)</f>
        <v>9920</v>
      </c>
      <c r="H4252" s="50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3">
      <c r="A4253" s="48" t="s">
        <v>1264</v>
      </c>
      <c r="B4253" s="47">
        <f t="shared" si="8691"/>
        <v>17</v>
      </c>
      <c r="C4253" s="47">
        <f t="shared" si="8694"/>
        <v>22</v>
      </c>
      <c r="E4253" s="47">
        <f t="shared" ref="E4253" si="8715">plan_id</f>
        <v>25</v>
      </c>
      <c r="F4253" s="47">
        <f t="shared" ca="1" si="8657"/>
        <v>2015</v>
      </c>
      <c r="G4253" s="47">
        <f t="shared" ref="G4253" ca="1" si="8716">VLOOKUP(INDIRECT(CHAR(39)&amp;$A4253&amp;CHAR(39)&amp;"!r2c"&amp;$C4253,0),variables,2,0)</f>
        <v>9648</v>
      </c>
      <c r="H4253" s="50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3">
      <c r="A4254" s="48" t="s">
        <v>1264</v>
      </c>
      <c r="B4254" s="47">
        <f t="shared" si="8691"/>
        <v>17</v>
      </c>
      <c r="C4254" s="47">
        <f t="shared" si="8694"/>
        <v>23</v>
      </c>
      <c r="E4254" s="47">
        <f t="shared" ref="E4254" si="8717">plan_id</f>
        <v>25</v>
      </c>
      <c r="F4254" s="47">
        <f t="shared" ca="1" si="8657"/>
        <v>2015</v>
      </c>
      <c r="G4254" s="47">
        <f t="shared" ref="G4254" ca="1" si="8718">VLOOKUP(INDIRECT(CHAR(39)&amp;$A4254&amp;CHAR(39)&amp;"!r2c"&amp;$C4254,0),variables,2,0)</f>
        <v>9713</v>
      </c>
      <c r="H4254" s="50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3">
      <c r="A4255" s="48" t="s">
        <v>1264</v>
      </c>
      <c r="B4255" s="47">
        <f t="shared" si="8691"/>
        <v>17</v>
      </c>
      <c r="C4255" s="47">
        <f t="shared" si="8694"/>
        <v>24</v>
      </c>
      <c r="E4255" s="47">
        <f t="shared" ref="E4255" si="8719">plan_id</f>
        <v>25</v>
      </c>
      <c r="F4255" s="47">
        <f t="shared" ca="1" si="8657"/>
        <v>2015</v>
      </c>
      <c r="G4255" s="47">
        <f t="shared" ref="G4255" ca="1" si="8720">VLOOKUP(INDIRECT(CHAR(39)&amp;$A4255&amp;CHAR(39)&amp;"!r2c"&amp;$C4255,0),variables,2,0)</f>
        <v>9719</v>
      </c>
      <c r="H4255" s="50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3">
      <c r="A4256" s="48" t="s">
        <v>1264</v>
      </c>
      <c r="B4256" s="47">
        <f t="shared" si="8691"/>
        <v>17</v>
      </c>
      <c r="C4256" s="47">
        <f t="shared" si="8694"/>
        <v>25</v>
      </c>
      <c r="E4256" s="47">
        <f t="shared" ref="E4256" si="8721">plan_id</f>
        <v>25</v>
      </c>
      <c r="F4256" s="47">
        <f t="shared" ca="1" si="8657"/>
        <v>2015</v>
      </c>
      <c r="G4256" s="47">
        <f t="shared" ref="G4256" ca="1" si="8722">VLOOKUP(INDIRECT(CHAR(39)&amp;$A4256&amp;CHAR(39)&amp;"!r2c"&amp;$C4256,0),variables,2,0)</f>
        <v>9725</v>
      </c>
      <c r="H4256" s="50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3">
      <c r="A4257" s="48" t="s">
        <v>1264</v>
      </c>
      <c r="B4257" s="47">
        <f t="shared" si="8691"/>
        <v>17</v>
      </c>
      <c r="C4257" s="47">
        <f t="shared" si="8694"/>
        <v>26</v>
      </c>
      <c r="E4257" s="47">
        <f t="shared" ref="E4257" si="8723">plan_id</f>
        <v>25</v>
      </c>
      <c r="F4257" s="47">
        <f t="shared" ca="1" si="8657"/>
        <v>2015</v>
      </c>
      <c r="G4257" s="47">
        <f t="shared" ref="G4257" ca="1" si="8724">VLOOKUP(INDIRECT(CHAR(39)&amp;$A4257&amp;CHAR(39)&amp;"!r2c"&amp;$C4257,0),variables,2,0)</f>
        <v>9743</v>
      </c>
      <c r="H4257" s="50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3">
      <c r="A4258" s="48" t="s">
        <v>1264</v>
      </c>
      <c r="B4258" s="47">
        <f t="shared" si="8691"/>
        <v>17</v>
      </c>
      <c r="C4258" s="47">
        <f t="shared" si="8694"/>
        <v>27</v>
      </c>
      <c r="E4258" s="47">
        <f t="shared" ref="E4258" si="8725">plan_id</f>
        <v>25</v>
      </c>
      <c r="F4258" s="47">
        <f t="shared" ca="1" si="8657"/>
        <v>2015</v>
      </c>
      <c r="G4258" s="47">
        <f t="shared" ref="G4258" ca="1" si="8726">VLOOKUP(INDIRECT(CHAR(39)&amp;$A4258&amp;CHAR(39)&amp;"!r2c"&amp;$C4258,0),variables,2,0)</f>
        <v>9746</v>
      </c>
      <c r="H4258" s="50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3">
      <c r="A4259" s="48" t="s">
        <v>1264</v>
      </c>
      <c r="B4259" s="47">
        <f t="shared" si="8691"/>
        <v>17</v>
      </c>
      <c r="C4259" s="47">
        <f t="shared" si="8694"/>
        <v>28</v>
      </c>
      <c r="E4259" s="47">
        <f t="shared" ref="E4259" si="8727">plan_id</f>
        <v>25</v>
      </c>
      <c r="F4259" s="47">
        <f t="shared" ca="1" si="8657"/>
        <v>2015</v>
      </c>
      <c r="G4259" s="47">
        <f t="shared" ref="G4259" ca="1" si="8728">VLOOKUP(INDIRECT(CHAR(39)&amp;$A4259&amp;CHAR(39)&amp;"!r2c"&amp;$C4259,0),variables,2,0)</f>
        <v>9761</v>
      </c>
      <c r="H4259" s="50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3">
      <c r="A4260" s="48" t="s">
        <v>1264</v>
      </c>
      <c r="B4260" s="47">
        <f t="shared" si="8691"/>
        <v>17</v>
      </c>
      <c r="C4260" s="47">
        <f t="shared" si="8694"/>
        <v>29</v>
      </c>
      <c r="E4260" s="47">
        <f t="shared" ref="E4260" si="8729">plan_id</f>
        <v>25</v>
      </c>
      <c r="F4260" s="47">
        <f t="shared" ca="1" si="8657"/>
        <v>2015</v>
      </c>
      <c r="G4260" s="47">
        <f t="shared" ref="G4260" ca="1" si="8730">VLOOKUP(INDIRECT(CHAR(39)&amp;$A4260&amp;CHAR(39)&amp;"!r2c"&amp;$C4260,0),variables,2,0)</f>
        <v>9764</v>
      </c>
      <c r="H4260" s="50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3">
      <c r="A4261" s="48" t="s">
        <v>1264</v>
      </c>
      <c r="B4261" s="47">
        <f t="shared" si="8691"/>
        <v>17</v>
      </c>
      <c r="C4261" s="47">
        <f t="shared" si="8694"/>
        <v>30</v>
      </c>
      <c r="E4261" s="47">
        <f t="shared" ref="E4261" si="8731">plan_id</f>
        <v>25</v>
      </c>
      <c r="F4261" s="47">
        <f t="shared" ca="1" si="8657"/>
        <v>2015</v>
      </c>
      <c r="G4261" s="47">
        <f t="shared" ref="G4261" ca="1" si="8732">VLOOKUP(INDIRECT(CHAR(39)&amp;$A4261&amp;CHAR(39)&amp;"!r2c"&amp;$C4261,0),variables,2,0)</f>
        <v>9767</v>
      </c>
      <c r="H4261" s="50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3">
      <c r="A4262" s="48" t="s">
        <v>1264</v>
      </c>
      <c r="B4262" s="47">
        <f t="shared" si="8691"/>
        <v>17</v>
      </c>
      <c r="C4262" s="47">
        <f t="shared" si="8694"/>
        <v>31</v>
      </c>
      <c r="E4262" s="47">
        <f t="shared" ref="E4262" si="8733">plan_id</f>
        <v>25</v>
      </c>
      <c r="F4262" s="47">
        <f t="shared" ca="1" si="8657"/>
        <v>2015</v>
      </c>
      <c r="G4262" s="47">
        <f t="shared" ref="G4262" ca="1" si="8734">VLOOKUP(INDIRECT(CHAR(39)&amp;$A4262&amp;CHAR(39)&amp;"!r2c"&amp;$C4262,0),variables,2,0)</f>
        <v>9770</v>
      </c>
      <c r="H4262" s="50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3">
      <c r="A4263" s="48" t="s">
        <v>1264</v>
      </c>
      <c r="B4263" s="47">
        <f t="shared" si="8691"/>
        <v>17</v>
      </c>
      <c r="C4263" s="47">
        <f t="shared" si="8694"/>
        <v>32</v>
      </c>
      <c r="E4263" s="47">
        <f t="shared" ref="E4263" si="8735">plan_id</f>
        <v>25</v>
      </c>
      <c r="F4263" s="47">
        <f t="shared" ca="1" si="8657"/>
        <v>2015</v>
      </c>
      <c r="G4263" s="47">
        <f t="shared" ref="G4263" ca="1" si="8736">VLOOKUP(INDIRECT(CHAR(39)&amp;$A4263&amp;CHAR(39)&amp;"!r2c"&amp;$C4263,0),variables,2,0)</f>
        <v>9773</v>
      </c>
      <c r="H4263" s="50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3">
      <c r="A4264" s="48" t="s">
        <v>1264</v>
      </c>
      <c r="B4264" s="47">
        <f t="shared" si="8691"/>
        <v>17</v>
      </c>
      <c r="C4264" s="47">
        <f t="shared" si="8694"/>
        <v>33</v>
      </c>
      <c r="E4264" s="47">
        <f t="shared" ref="E4264" si="8737">plan_id</f>
        <v>25</v>
      </c>
      <c r="F4264" s="47">
        <f t="shared" ca="1" si="8657"/>
        <v>2015</v>
      </c>
      <c r="G4264" s="47">
        <f t="shared" ref="G4264" ca="1" si="8738">VLOOKUP(INDIRECT(CHAR(39)&amp;$A4264&amp;CHAR(39)&amp;"!r2c"&amp;$C4264,0),variables,2,0)</f>
        <v>9776</v>
      </c>
      <c r="H4264" s="50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3">
      <c r="A4265" s="48" t="s">
        <v>1264</v>
      </c>
      <c r="B4265" s="47">
        <f t="shared" si="8691"/>
        <v>17</v>
      </c>
      <c r="C4265" s="47">
        <f t="shared" si="8694"/>
        <v>34</v>
      </c>
      <c r="E4265" s="47">
        <f t="shared" ref="E4265" si="8739">plan_id</f>
        <v>25</v>
      </c>
      <c r="F4265" s="47">
        <f t="shared" ca="1" si="8657"/>
        <v>2015</v>
      </c>
      <c r="G4265" s="47">
        <f t="shared" ref="G4265" ca="1" si="8740">VLOOKUP(INDIRECT(CHAR(39)&amp;$A4265&amp;CHAR(39)&amp;"!r2c"&amp;$C4265,0),variables,2,0)</f>
        <v>9779</v>
      </c>
      <c r="H4265" s="50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3">
      <c r="A4266" s="48" t="s">
        <v>1264</v>
      </c>
      <c r="B4266" s="47">
        <f t="shared" si="8691"/>
        <v>17</v>
      </c>
      <c r="C4266" s="47">
        <f t="shared" si="8694"/>
        <v>35</v>
      </c>
      <c r="E4266" s="47">
        <f t="shared" ref="E4266" si="8741">plan_id</f>
        <v>25</v>
      </c>
      <c r="F4266" s="47">
        <f t="shared" ca="1" si="8657"/>
        <v>2015</v>
      </c>
      <c r="G4266" s="47">
        <f t="shared" ref="G4266" ca="1" si="8742">VLOOKUP(INDIRECT(CHAR(39)&amp;$A4266&amp;CHAR(39)&amp;"!r2c"&amp;$C4266,0),variables,2,0)</f>
        <v>9785</v>
      </c>
      <c r="H4266" s="50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3">
      <c r="A4267" s="48" t="s">
        <v>1264</v>
      </c>
      <c r="B4267" s="47">
        <f t="shared" si="8691"/>
        <v>17</v>
      </c>
      <c r="C4267" s="47">
        <f t="shared" si="8694"/>
        <v>36</v>
      </c>
      <c r="E4267" s="47">
        <f t="shared" ref="E4267" si="8743">plan_id</f>
        <v>25</v>
      </c>
      <c r="F4267" s="47">
        <f t="shared" ca="1" si="8657"/>
        <v>2015</v>
      </c>
      <c r="G4267" s="47">
        <f t="shared" ref="G4267" ca="1" si="8744">VLOOKUP(INDIRECT(CHAR(39)&amp;$A4267&amp;CHAR(39)&amp;"!r2c"&amp;$C4267,0),variables,2,0)</f>
        <v>9794</v>
      </c>
      <c r="H4267" s="50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3">
      <c r="A4268" s="48" t="s">
        <v>1264</v>
      </c>
      <c r="B4268" s="47">
        <f t="shared" si="8691"/>
        <v>17</v>
      </c>
      <c r="C4268" s="47">
        <f t="shared" si="8694"/>
        <v>37</v>
      </c>
      <c r="E4268" s="47">
        <f t="shared" ref="E4268" si="8745">plan_id</f>
        <v>25</v>
      </c>
      <c r="F4268" s="47">
        <f t="shared" ca="1" si="8657"/>
        <v>2015</v>
      </c>
      <c r="G4268" s="47">
        <f t="shared" ref="G4268" ca="1" si="8746">VLOOKUP(INDIRECT(CHAR(39)&amp;$A4268&amp;CHAR(39)&amp;"!r2c"&amp;$C4268,0),variables,2,0)</f>
        <v>9797</v>
      </c>
      <c r="H4268" s="50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3">
      <c r="A4269" s="48" t="s">
        <v>1264</v>
      </c>
      <c r="B4269" s="47">
        <f t="shared" si="8691"/>
        <v>17</v>
      </c>
      <c r="C4269" s="47">
        <f t="shared" si="8694"/>
        <v>38</v>
      </c>
      <c r="E4269" s="47">
        <f t="shared" ref="E4269" si="8747">plan_id</f>
        <v>25</v>
      </c>
      <c r="F4269" s="47">
        <f t="shared" ca="1" si="8657"/>
        <v>2015</v>
      </c>
      <c r="G4269" s="47">
        <f t="shared" ref="G4269" ca="1" si="8748">VLOOKUP(INDIRECT(CHAR(39)&amp;$A4269&amp;CHAR(39)&amp;"!r2c"&amp;$C4269,0),variables,2,0)</f>
        <v>9806</v>
      </c>
      <c r="H4269" s="50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3">
      <c r="A4270" s="48" t="s">
        <v>1264</v>
      </c>
      <c r="B4270" s="47">
        <f t="shared" si="8691"/>
        <v>17</v>
      </c>
      <c r="C4270" s="47">
        <f t="shared" si="8694"/>
        <v>39</v>
      </c>
      <c r="E4270" s="47">
        <f t="shared" ref="E4270" si="8749">plan_id</f>
        <v>25</v>
      </c>
      <c r="F4270" s="47">
        <f t="shared" ca="1" si="8657"/>
        <v>2015</v>
      </c>
      <c r="G4270" s="47">
        <f t="shared" ref="G4270" ca="1" si="8750">VLOOKUP(INDIRECT(CHAR(39)&amp;$A4270&amp;CHAR(39)&amp;"!r2c"&amp;$C4270,0),variables,2,0)</f>
        <v>9809</v>
      </c>
      <c r="H4270" s="50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3">
      <c r="A4271" s="48" t="s">
        <v>1264</v>
      </c>
      <c r="B4271" s="47">
        <f t="shared" si="8691"/>
        <v>17</v>
      </c>
      <c r="C4271" s="47">
        <f t="shared" si="8694"/>
        <v>40</v>
      </c>
      <c r="E4271" s="47">
        <f t="shared" ref="E4271" si="8751">plan_id</f>
        <v>25</v>
      </c>
      <c r="F4271" s="47">
        <f t="shared" ca="1" si="8657"/>
        <v>2015</v>
      </c>
      <c r="G4271" s="47">
        <f t="shared" ref="G4271" ca="1" si="8752">VLOOKUP(INDIRECT(CHAR(39)&amp;$A4271&amp;CHAR(39)&amp;"!r2c"&amp;$C4271,0),variables,2,0)</f>
        <v>9818</v>
      </c>
      <c r="H4271" s="50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3">
      <c r="A4272" s="48" t="s">
        <v>1264</v>
      </c>
      <c r="B4272" s="47">
        <f t="shared" si="8691"/>
        <v>17</v>
      </c>
      <c r="C4272" s="47">
        <f t="shared" si="8694"/>
        <v>41</v>
      </c>
      <c r="E4272" s="47">
        <f t="shared" ref="E4272" si="8753">plan_id</f>
        <v>25</v>
      </c>
      <c r="F4272" s="47">
        <f t="shared" ca="1" si="8657"/>
        <v>2015</v>
      </c>
      <c r="G4272" s="47">
        <f t="shared" ref="G4272" ca="1" si="8754">VLOOKUP(INDIRECT(CHAR(39)&amp;$A4272&amp;CHAR(39)&amp;"!r2c"&amp;$C4272,0),variables,2,0)</f>
        <v>9839</v>
      </c>
      <c r="H4272" s="50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3">
      <c r="A4273" s="48" t="s">
        <v>1264</v>
      </c>
      <c r="B4273" s="47">
        <f t="shared" si="8691"/>
        <v>17</v>
      </c>
      <c r="C4273" s="47">
        <f t="shared" si="8694"/>
        <v>42</v>
      </c>
      <c r="E4273" s="47">
        <f t="shared" ref="E4273" si="8755">plan_id</f>
        <v>25</v>
      </c>
      <c r="F4273" s="47">
        <f t="shared" ca="1" si="8657"/>
        <v>2015</v>
      </c>
      <c r="G4273" s="47">
        <f t="shared" ref="G4273" ca="1" si="8756">VLOOKUP(INDIRECT(CHAR(39)&amp;$A4273&amp;CHAR(39)&amp;"!r2c"&amp;$C4273,0),variables,2,0)</f>
        <v>9860</v>
      </c>
      <c r="H4273" s="50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3">
      <c r="A4274" s="48" t="s">
        <v>1264</v>
      </c>
      <c r="B4274" s="47">
        <f t="shared" si="8691"/>
        <v>17</v>
      </c>
      <c r="C4274" s="47">
        <f t="shared" si="8694"/>
        <v>43</v>
      </c>
      <c r="E4274" s="47">
        <f t="shared" ref="E4274" si="8757">plan_id</f>
        <v>25</v>
      </c>
      <c r="F4274" s="47">
        <f t="shared" ca="1" si="8657"/>
        <v>2015</v>
      </c>
      <c r="G4274" s="47">
        <f t="shared" ref="G4274" ca="1" si="8758">VLOOKUP(INDIRECT(CHAR(39)&amp;$A4274&amp;CHAR(39)&amp;"!r2c"&amp;$C4274,0),variables,2,0)</f>
        <v>9863</v>
      </c>
      <c r="H4274" s="50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3">
      <c r="A4275" s="48" t="s">
        <v>1264</v>
      </c>
      <c r="B4275" s="47">
        <f t="shared" si="8691"/>
        <v>17</v>
      </c>
      <c r="C4275" s="47">
        <f t="shared" si="8694"/>
        <v>44</v>
      </c>
      <c r="E4275" s="47">
        <f t="shared" ref="E4275" si="8759">plan_id</f>
        <v>25</v>
      </c>
      <c r="F4275" s="47">
        <f t="shared" ca="1" si="8657"/>
        <v>2015</v>
      </c>
      <c r="G4275" s="47">
        <f t="shared" ref="G4275" ca="1" si="8760">VLOOKUP(INDIRECT(CHAR(39)&amp;$A4275&amp;CHAR(39)&amp;"!r2c"&amp;$C4275,0),variables,2,0)</f>
        <v>9878</v>
      </c>
      <c r="H4275" s="50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3">
      <c r="A4276" s="48" t="s">
        <v>1264</v>
      </c>
      <c r="B4276" s="47">
        <f t="shared" si="8691"/>
        <v>17</v>
      </c>
      <c r="C4276" s="47">
        <f t="shared" si="8694"/>
        <v>45</v>
      </c>
      <c r="E4276" s="47">
        <f t="shared" ref="E4276" si="8761">plan_id</f>
        <v>25</v>
      </c>
      <c r="F4276" s="47">
        <f t="shared" ca="1" si="8657"/>
        <v>2015</v>
      </c>
      <c r="G4276" s="47">
        <f t="shared" ref="G4276" ca="1" si="8762">VLOOKUP(INDIRECT(CHAR(39)&amp;$A4276&amp;CHAR(39)&amp;"!r2c"&amp;$C4276,0),variables,2,0)</f>
        <v>9923</v>
      </c>
      <c r="H4276" s="50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3">
      <c r="A4277" s="48" t="s">
        <v>1264</v>
      </c>
      <c r="B4277" s="47">
        <f t="shared" si="8691"/>
        <v>17</v>
      </c>
      <c r="C4277" s="47">
        <f t="shared" si="8694"/>
        <v>46</v>
      </c>
      <c r="E4277" s="47">
        <f t="shared" ref="E4277" si="8763">plan_id</f>
        <v>25</v>
      </c>
      <c r="F4277" s="47">
        <f t="shared" ca="1" si="8657"/>
        <v>2015</v>
      </c>
      <c r="G4277" s="47">
        <f t="shared" ref="G4277" ca="1" si="8764">VLOOKUP(INDIRECT(CHAR(39)&amp;$A4277&amp;CHAR(39)&amp;"!r2c"&amp;$C4277,0),variables,2,0)</f>
        <v>9932</v>
      </c>
      <c r="H4277" s="50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3">
      <c r="A4278" s="48" t="s">
        <v>1264</v>
      </c>
      <c r="B4278" s="47">
        <f t="shared" si="8691"/>
        <v>17</v>
      </c>
      <c r="C4278" s="47">
        <f t="shared" si="8694"/>
        <v>47</v>
      </c>
      <c r="E4278" s="47">
        <f t="shared" ref="E4278" si="8765">plan_id</f>
        <v>25</v>
      </c>
      <c r="F4278" s="47">
        <f t="shared" ca="1" si="8657"/>
        <v>2015</v>
      </c>
      <c r="G4278" s="47">
        <f t="shared" ref="G4278" ca="1" si="8766">VLOOKUP(INDIRECT(CHAR(39)&amp;$A4278&amp;CHAR(39)&amp;"!r2c"&amp;$C4278,0),variables,2,0)</f>
        <v>9935</v>
      </c>
      <c r="H4278" s="50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3">
      <c r="A4279" s="48" t="s">
        <v>1264</v>
      </c>
      <c r="B4279" s="47">
        <f t="shared" si="8691"/>
        <v>17</v>
      </c>
      <c r="C4279" s="47">
        <f t="shared" si="8694"/>
        <v>48</v>
      </c>
      <c r="E4279" s="47">
        <f t="shared" ref="E4279" si="8767">plan_id</f>
        <v>25</v>
      </c>
      <c r="F4279" s="47">
        <f t="shared" ca="1" si="8657"/>
        <v>2015</v>
      </c>
      <c r="G4279" s="47">
        <f t="shared" ref="G4279" ca="1" si="8768">VLOOKUP(INDIRECT(CHAR(39)&amp;$A4279&amp;CHAR(39)&amp;"!r2c"&amp;$C4279,0),variables,2,0)</f>
        <v>9651</v>
      </c>
      <c r="H4279" s="50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3">
      <c r="A4280" s="48" t="s">
        <v>1264</v>
      </c>
      <c r="B4280" s="47">
        <f t="shared" si="8691"/>
        <v>17</v>
      </c>
      <c r="C4280" s="47">
        <f t="shared" si="8694"/>
        <v>49</v>
      </c>
      <c r="E4280" s="47">
        <f t="shared" ref="E4280" si="8769">plan_id</f>
        <v>25</v>
      </c>
      <c r="F4280" s="47">
        <f t="shared" ca="1" si="8657"/>
        <v>2015</v>
      </c>
      <c r="G4280" s="47">
        <f t="shared" ref="G4280" ca="1" si="8770">VLOOKUP(INDIRECT(CHAR(39)&amp;$A4280&amp;CHAR(39)&amp;"!r2c"&amp;$C4280,0),variables,2,0)</f>
        <v>9722</v>
      </c>
      <c r="H4280" s="50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3">
      <c r="A4281" s="48" t="s">
        <v>1264</v>
      </c>
      <c r="B4281" s="47">
        <f t="shared" si="8691"/>
        <v>17</v>
      </c>
      <c r="C4281" s="47">
        <f t="shared" si="8694"/>
        <v>50</v>
      </c>
      <c r="E4281" s="47">
        <f t="shared" ref="E4281" si="8771">plan_id</f>
        <v>25</v>
      </c>
      <c r="F4281" s="47">
        <f t="shared" ca="1" si="8657"/>
        <v>2015</v>
      </c>
      <c r="G4281" s="47">
        <f t="shared" ref="G4281" ca="1" si="8772">VLOOKUP(INDIRECT(CHAR(39)&amp;$A4281&amp;CHAR(39)&amp;"!r2c"&amp;$C4281,0),variables,2,0)</f>
        <v>9848</v>
      </c>
      <c r="H4281" s="50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3">
      <c r="A4282" s="48" t="s">
        <v>1264</v>
      </c>
      <c r="B4282" s="47">
        <f t="shared" si="8691"/>
        <v>17</v>
      </c>
      <c r="C4282" s="47">
        <f t="shared" si="8694"/>
        <v>51</v>
      </c>
      <c r="E4282" s="47">
        <f t="shared" ref="E4282" si="8773">plan_id</f>
        <v>25</v>
      </c>
      <c r="F4282" s="47">
        <f t="shared" ca="1" si="8657"/>
        <v>2015</v>
      </c>
      <c r="G4282" s="47">
        <f t="shared" ref="G4282" ca="1" si="8774">VLOOKUP(INDIRECT(CHAR(39)&amp;$A4282&amp;CHAR(39)&amp;"!r2c"&amp;$C4282,0),variables,2,0)</f>
        <v>9866</v>
      </c>
      <c r="H4282" s="50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3">
      <c r="A4283" s="48" t="s">
        <v>1264</v>
      </c>
      <c r="B4283" s="47">
        <f t="shared" si="8691"/>
        <v>17</v>
      </c>
      <c r="C4283" s="47">
        <f t="shared" si="8694"/>
        <v>52</v>
      </c>
      <c r="E4283" s="47">
        <f t="shared" ref="E4283" si="8775">plan_id</f>
        <v>25</v>
      </c>
      <c r="F4283" s="47">
        <f t="shared" ca="1" si="8657"/>
        <v>2015</v>
      </c>
      <c r="G4283" s="47">
        <f t="shared" ref="G4283" ca="1" si="8776">VLOOKUP(INDIRECT(CHAR(39)&amp;$A4283&amp;CHAR(39)&amp;"!r2c"&amp;$C4283,0),variables,2,0)</f>
        <v>9899</v>
      </c>
      <c r="H4283" s="50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3">
      <c r="A4284" s="48" t="s">
        <v>1264</v>
      </c>
      <c r="B4284" s="47">
        <f t="shared" si="8691"/>
        <v>17</v>
      </c>
      <c r="C4284" s="47">
        <f t="shared" si="8694"/>
        <v>53</v>
      </c>
      <c r="E4284" s="47">
        <f t="shared" ref="E4284" si="8777">plan_id</f>
        <v>25</v>
      </c>
      <c r="F4284" s="47">
        <f t="shared" ca="1" si="8657"/>
        <v>2015</v>
      </c>
      <c r="G4284" s="47">
        <f t="shared" ref="G4284" ca="1" si="8778">VLOOKUP(INDIRECT(CHAR(39)&amp;$A4284&amp;CHAR(39)&amp;"!r2c"&amp;$C4284,0),variables,2,0)</f>
        <v>9905</v>
      </c>
      <c r="H4284" s="50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3">
      <c r="A4285" s="48" t="s">
        <v>1264</v>
      </c>
      <c r="B4285" s="47">
        <f t="shared" si="8691"/>
        <v>17</v>
      </c>
      <c r="C4285" s="47">
        <f t="shared" si="8694"/>
        <v>54</v>
      </c>
      <c r="E4285" s="47">
        <f t="shared" ref="E4285" si="8779">plan_id</f>
        <v>25</v>
      </c>
      <c r="F4285" s="47">
        <f t="shared" ca="1" si="8657"/>
        <v>2015</v>
      </c>
      <c r="G4285" s="47">
        <f t="shared" ref="G4285" ca="1" si="8780">VLOOKUP(INDIRECT(CHAR(39)&amp;$A4285&amp;CHAR(39)&amp;"!r2c"&amp;$C4285,0),variables,2,0)</f>
        <v>9929</v>
      </c>
      <c r="H4285" s="50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3">
      <c r="A4286" s="48" t="s">
        <v>1264</v>
      </c>
      <c r="B4286" s="47">
        <f t="shared" si="8691"/>
        <v>17</v>
      </c>
      <c r="C4286" s="47">
        <f t="shared" si="8694"/>
        <v>55</v>
      </c>
      <c r="E4286" s="47">
        <f t="shared" ref="E4286" si="8781">plan_id</f>
        <v>25</v>
      </c>
      <c r="F4286" s="47">
        <f t="shared" ca="1" si="8657"/>
        <v>2015</v>
      </c>
      <c r="G4286" s="47">
        <f t="shared" ref="G4286" ca="1" si="8782">VLOOKUP(INDIRECT(CHAR(39)&amp;$A4286&amp;CHAR(39)&amp;"!r2c"&amp;$C4286,0),variables,2,0)</f>
        <v>9654</v>
      </c>
      <c r="H4286" s="50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3">
      <c r="A4287" s="48" t="s">
        <v>1264</v>
      </c>
      <c r="B4287" s="47">
        <f t="shared" si="8691"/>
        <v>17</v>
      </c>
      <c r="C4287" s="47">
        <f t="shared" si="8694"/>
        <v>56</v>
      </c>
      <c r="E4287" s="47">
        <f t="shared" ref="E4287" si="8783">plan_id</f>
        <v>25</v>
      </c>
      <c r="F4287" s="47">
        <f t="shared" ca="1" si="8657"/>
        <v>2015</v>
      </c>
      <c r="G4287" s="47">
        <f t="shared" ref="G4287" ca="1" si="8784">VLOOKUP(INDIRECT(CHAR(39)&amp;$A4287&amp;CHAR(39)&amp;"!r2c"&amp;$C4287,0),variables,2,0)</f>
        <v>9707</v>
      </c>
      <c r="H4287" s="50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3">
      <c r="A4288" s="48" t="s">
        <v>1264</v>
      </c>
      <c r="B4288" s="47">
        <f t="shared" si="8691"/>
        <v>17</v>
      </c>
      <c r="C4288" s="47">
        <f t="shared" si="8694"/>
        <v>57</v>
      </c>
      <c r="E4288" s="47">
        <f t="shared" ref="E4288" si="8785">plan_id</f>
        <v>25</v>
      </c>
      <c r="F4288" s="47">
        <f t="shared" ca="1" si="8657"/>
        <v>2015</v>
      </c>
      <c r="G4288" s="47">
        <f t="shared" ref="G4288" ca="1" si="8786">VLOOKUP(INDIRECT(CHAR(39)&amp;$A4288&amp;CHAR(39)&amp;"!r2c"&amp;$C4288,0),variables,2,0)</f>
        <v>9669</v>
      </c>
      <c r="H4288" s="50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3">
      <c r="A4289" s="48" t="s">
        <v>1264</v>
      </c>
      <c r="B4289" s="47">
        <f t="shared" si="8691"/>
        <v>17</v>
      </c>
      <c r="C4289" s="47">
        <f t="shared" si="8694"/>
        <v>58</v>
      </c>
      <c r="E4289" s="47">
        <f t="shared" ref="E4289" si="8787">plan_id</f>
        <v>25</v>
      </c>
      <c r="F4289" s="47">
        <f t="shared" ref="F4289:F4352" ca="1" si="8788">INDIRECT(CHAR(39)&amp;$A4289&amp;CHAR(39)&amp;"!r"&amp;$B4289&amp;"c2",0)</f>
        <v>2015</v>
      </c>
      <c r="G4289" s="47">
        <f t="shared" ref="G4289" ca="1" si="8789">VLOOKUP(INDIRECT(CHAR(39)&amp;$A4289&amp;CHAR(39)&amp;"!r2c"&amp;$C4289,0),variables,2,0)</f>
        <v>9851</v>
      </c>
      <c r="H4289" s="50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3">
      <c r="A4290" s="48" t="s">
        <v>1264</v>
      </c>
      <c r="B4290" s="47">
        <f t="shared" si="8691"/>
        <v>17</v>
      </c>
      <c r="C4290" s="47">
        <f t="shared" si="8694"/>
        <v>59</v>
      </c>
      <c r="E4290" s="47">
        <f t="shared" ref="E4290" si="8790">plan_id</f>
        <v>25</v>
      </c>
      <c r="F4290" s="47">
        <f t="shared" ca="1" si="8788"/>
        <v>2015</v>
      </c>
      <c r="G4290" s="47">
        <f t="shared" ref="G4290" ca="1" si="8791">VLOOKUP(INDIRECT(CHAR(39)&amp;$A4290&amp;CHAR(39)&amp;"!r2c"&amp;$C4290,0),variables,2,0)</f>
        <v>9890</v>
      </c>
      <c r="H4290" s="50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3">
      <c r="A4291" s="48" t="s">
        <v>1264</v>
      </c>
      <c r="B4291" s="47">
        <f t="shared" si="8691"/>
        <v>17</v>
      </c>
      <c r="C4291" s="47">
        <f t="shared" si="8694"/>
        <v>60</v>
      </c>
      <c r="E4291" s="47">
        <f t="shared" ref="E4291" si="8792">plan_id</f>
        <v>25</v>
      </c>
      <c r="F4291" s="47">
        <f t="shared" ca="1" si="8788"/>
        <v>2015</v>
      </c>
      <c r="G4291" s="47">
        <f t="shared" ref="G4291" ca="1" si="8793">VLOOKUP(INDIRECT(CHAR(39)&amp;$A4291&amp;CHAR(39)&amp;"!r2c"&amp;$C4291,0),variables,2,0)</f>
        <v>9893</v>
      </c>
      <c r="H4291" s="50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3">
      <c r="A4292" s="48" t="s">
        <v>1264</v>
      </c>
      <c r="B4292" s="47">
        <f t="shared" si="8691"/>
        <v>17</v>
      </c>
      <c r="C4292" s="47">
        <f t="shared" si="8694"/>
        <v>61</v>
      </c>
      <c r="E4292" s="47">
        <f t="shared" ref="E4292" si="8794">plan_id</f>
        <v>25</v>
      </c>
      <c r="F4292" s="47">
        <f t="shared" ca="1" si="8788"/>
        <v>2015</v>
      </c>
      <c r="G4292" s="47">
        <f t="shared" ref="G4292" ca="1" si="8795">VLOOKUP(INDIRECT(CHAR(39)&amp;$A4292&amp;CHAR(39)&amp;"!r2c"&amp;$C4292,0),variables,2,0)</f>
        <v>9896</v>
      </c>
      <c r="H4292" s="50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3">
      <c r="A4293" s="48" t="s">
        <v>1264</v>
      </c>
      <c r="B4293" s="47">
        <f t="shared" si="8691"/>
        <v>17</v>
      </c>
      <c r="C4293" s="47">
        <f t="shared" si="8694"/>
        <v>62</v>
      </c>
      <c r="E4293" s="47">
        <f t="shared" ref="E4293" si="8796">plan_id</f>
        <v>25</v>
      </c>
      <c r="F4293" s="47">
        <f t="shared" ca="1" si="8788"/>
        <v>2015</v>
      </c>
      <c r="G4293" s="47">
        <f t="shared" ref="G4293" ca="1" si="8797">VLOOKUP(INDIRECT(CHAR(39)&amp;$A4293&amp;CHAR(39)&amp;"!r2c"&amp;$C4293,0),variables,2,0)</f>
        <v>9660</v>
      </c>
      <c r="H4293" s="50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3">
      <c r="A4294" s="48" t="s">
        <v>1264</v>
      </c>
      <c r="B4294" s="47">
        <f t="shared" si="8691"/>
        <v>17</v>
      </c>
      <c r="C4294" s="47">
        <f t="shared" si="8694"/>
        <v>63</v>
      </c>
      <c r="E4294" s="47">
        <f t="shared" ref="E4294" si="8798">plan_id</f>
        <v>25</v>
      </c>
      <c r="F4294" s="47">
        <f t="shared" ca="1" si="8788"/>
        <v>2015</v>
      </c>
      <c r="G4294" s="47">
        <f t="shared" ref="G4294" ca="1" si="8799">VLOOKUP(INDIRECT(CHAR(39)&amp;$A4294&amp;CHAR(39)&amp;"!r2c"&amp;$C4294,0),variables,2,0)</f>
        <v>9701</v>
      </c>
      <c r="H4294" s="50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3">
      <c r="A4295" s="48" t="s">
        <v>1264</v>
      </c>
      <c r="B4295" s="47">
        <f t="shared" si="8691"/>
        <v>17</v>
      </c>
      <c r="C4295" s="47">
        <f t="shared" si="8694"/>
        <v>64</v>
      </c>
      <c r="E4295" s="47">
        <f t="shared" ref="E4295" si="8800">plan_id</f>
        <v>25</v>
      </c>
      <c r="F4295" s="47">
        <f t="shared" ca="1" si="8788"/>
        <v>2015</v>
      </c>
      <c r="G4295" s="47">
        <f t="shared" ref="G4295" ca="1" si="8801">VLOOKUP(INDIRECT(CHAR(39)&amp;$A4295&amp;CHAR(39)&amp;"!r2c"&amp;$C4295,0),variables,2,0)</f>
        <v>9728</v>
      </c>
      <c r="H4295" s="50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3">
      <c r="A4296" s="48" t="s">
        <v>1264</v>
      </c>
      <c r="B4296" s="47">
        <f t="shared" si="8691"/>
        <v>17</v>
      </c>
      <c r="C4296" s="47">
        <f t="shared" si="8694"/>
        <v>65</v>
      </c>
      <c r="E4296" s="47">
        <f t="shared" ref="E4296" si="8802">plan_id</f>
        <v>25</v>
      </c>
      <c r="F4296" s="47">
        <f t="shared" ca="1" si="8788"/>
        <v>2015</v>
      </c>
      <c r="G4296" s="47">
        <f t="shared" ref="G4296" ca="1" si="8803">VLOOKUP(INDIRECT(CHAR(39)&amp;$A4296&amp;CHAR(39)&amp;"!r2c"&amp;$C4296,0),variables,2,0)</f>
        <v>9731</v>
      </c>
      <c r="H4296" s="50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3">
      <c r="A4297" s="48" t="s">
        <v>1264</v>
      </c>
      <c r="B4297" s="47">
        <f t="shared" si="8691"/>
        <v>17</v>
      </c>
      <c r="C4297" s="47">
        <f t="shared" si="8694"/>
        <v>66</v>
      </c>
      <c r="E4297" s="47">
        <f t="shared" ref="E4297" si="8804">plan_id</f>
        <v>25</v>
      </c>
      <c r="F4297" s="47">
        <f t="shared" ca="1" si="8788"/>
        <v>2015</v>
      </c>
      <c r="G4297" s="47">
        <f t="shared" ref="G4297" ca="1" si="8805">VLOOKUP(INDIRECT(CHAR(39)&amp;$A4297&amp;CHAR(39)&amp;"!r2c"&amp;$C4297,0),variables,2,0)</f>
        <v>9737</v>
      </c>
      <c r="H4297" s="50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3">
      <c r="A4298" s="48" t="s">
        <v>1264</v>
      </c>
      <c r="B4298" s="47">
        <f t="shared" si="8691"/>
        <v>17</v>
      </c>
      <c r="C4298" s="47">
        <f t="shared" si="8694"/>
        <v>67</v>
      </c>
      <c r="E4298" s="47">
        <f t="shared" ref="E4298" si="8806">plan_id</f>
        <v>25</v>
      </c>
      <c r="F4298" s="47">
        <f t="shared" ca="1" si="8788"/>
        <v>2015</v>
      </c>
      <c r="G4298" s="47">
        <f t="shared" ref="G4298" ca="1" si="8807">VLOOKUP(INDIRECT(CHAR(39)&amp;$A4298&amp;CHAR(39)&amp;"!r2c"&amp;$C4298,0),variables,2,0)</f>
        <v>9740</v>
      </c>
      <c r="H4298" s="50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3">
      <c r="A4299" s="48" t="s">
        <v>1264</v>
      </c>
      <c r="B4299" s="47">
        <f t="shared" si="8691"/>
        <v>17</v>
      </c>
      <c r="C4299" s="47">
        <f t="shared" si="8694"/>
        <v>68</v>
      </c>
      <c r="E4299" s="47">
        <f t="shared" ref="E4299" si="8808">plan_id</f>
        <v>25</v>
      </c>
      <c r="F4299" s="47">
        <f t="shared" ca="1" si="8788"/>
        <v>2015</v>
      </c>
      <c r="G4299" s="47">
        <f t="shared" ref="G4299" ca="1" si="8809">VLOOKUP(INDIRECT(CHAR(39)&amp;$A4299&amp;CHAR(39)&amp;"!r2c"&amp;$C4299,0),variables,2,0)</f>
        <v>9752</v>
      </c>
      <c r="H4299" s="50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3">
      <c r="A4300" s="48" t="s">
        <v>1264</v>
      </c>
      <c r="B4300" s="47">
        <f t="shared" si="8691"/>
        <v>17</v>
      </c>
      <c r="C4300" s="47">
        <f t="shared" si="8694"/>
        <v>69</v>
      </c>
      <c r="E4300" s="47">
        <f t="shared" ref="E4300" si="8810">plan_id</f>
        <v>25</v>
      </c>
      <c r="F4300" s="47">
        <f t="shared" ca="1" si="8788"/>
        <v>2015</v>
      </c>
      <c r="G4300" s="47">
        <f t="shared" ref="G4300" ca="1" si="8811">VLOOKUP(INDIRECT(CHAR(39)&amp;$A4300&amp;CHAR(39)&amp;"!r2c"&amp;$C4300,0),variables,2,0)</f>
        <v>9791</v>
      </c>
      <c r="H4300" s="50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3">
      <c r="A4301" s="48" t="s">
        <v>1264</v>
      </c>
      <c r="B4301" s="47">
        <f t="shared" si="8691"/>
        <v>17</v>
      </c>
      <c r="C4301" s="47">
        <f t="shared" si="8694"/>
        <v>70</v>
      </c>
      <c r="E4301" s="47">
        <f t="shared" ref="E4301" si="8812">plan_id</f>
        <v>25</v>
      </c>
      <c r="F4301" s="47">
        <f t="shared" ca="1" si="8788"/>
        <v>2015</v>
      </c>
      <c r="G4301" s="47">
        <f t="shared" ref="G4301" ca="1" si="8813">VLOOKUP(INDIRECT(CHAR(39)&amp;$A4301&amp;CHAR(39)&amp;"!r2c"&amp;$C4301,0),variables,2,0)</f>
        <v>9800</v>
      </c>
      <c r="H4301" s="50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3">
      <c r="A4302" s="48" t="s">
        <v>1264</v>
      </c>
      <c r="B4302" s="47">
        <f t="shared" si="8691"/>
        <v>17</v>
      </c>
      <c r="C4302" s="47">
        <f t="shared" si="8694"/>
        <v>71</v>
      </c>
      <c r="E4302" s="47">
        <f t="shared" ref="E4302" si="8814">plan_id</f>
        <v>25</v>
      </c>
      <c r="F4302" s="47">
        <f t="shared" ca="1" si="8788"/>
        <v>2015</v>
      </c>
      <c r="G4302" s="47">
        <f t="shared" ref="G4302" ca="1" si="8815">VLOOKUP(INDIRECT(CHAR(39)&amp;$A4302&amp;CHAR(39)&amp;"!r2c"&amp;$C4302,0),variables,2,0)</f>
        <v>9842</v>
      </c>
      <c r="H4302" s="50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3">
      <c r="A4303" s="48" t="s">
        <v>1264</v>
      </c>
      <c r="B4303" s="47">
        <f t="shared" si="8691"/>
        <v>17</v>
      </c>
      <c r="C4303" s="47">
        <f t="shared" si="8694"/>
        <v>72</v>
      </c>
      <c r="E4303" s="47">
        <f t="shared" ref="E4303" si="8816">plan_id</f>
        <v>25</v>
      </c>
      <c r="F4303" s="47">
        <f t="shared" ca="1" si="8788"/>
        <v>2015</v>
      </c>
      <c r="G4303" s="47">
        <f t="shared" ref="G4303" ca="1" si="8817">VLOOKUP(INDIRECT(CHAR(39)&amp;$A4303&amp;CHAR(39)&amp;"!r2c"&amp;$C4303,0),variables,2,0)</f>
        <v>9854</v>
      </c>
      <c r="H4303" s="50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3">
      <c r="A4304" s="48" t="s">
        <v>1264</v>
      </c>
      <c r="B4304" s="47">
        <f t="shared" si="8691"/>
        <v>17</v>
      </c>
      <c r="C4304" s="47">
        <f t="shared" si="8694"/>
        <v>73</v>
      </c>
      <c r="E4304" s="47">
        <f t="shared" ref="E4304" si="8818">plan_id</f>
        <v>25</v>
      </c>
      <c r="F4304" s="47">
        <f t="shared" ca="1" si="8788"/>
        <v>2015</v>
      </c>
      <c r="G4304" s="47">
        <f t="shared" ref="G4304" ca="1" si="8819">VLOOKUP(INDIRECT(CHAR(39)&amp;$A4304&amp;CHAR(39)&amp;"!r2c"&amp;$C4304,0),variables,2,0)</f>
        <v>9869</v>
      </c>
      <c r="H4304" s="50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3">
      <c r="A4305" s="48" t="s">
        <v>1264</v>
      </c>
      <c r="B4305" s="47">
        <f t="shared" si="8691"/>
        <v>17</v>
      </c>
      <c r="C4305" s="47">
        <f t="shared" si="8694"/>
        <v>74</v>
      </c>
      <c r="E4305" s="47">
        <f t="shared" ref="E4305" si="8820">plan_id</f>
        <v>25</v>
      </c>
      <c r="F4305" s="47">
        <f t="shared" ca="1" si="8788"/>
        <v>2015</v>
      </c>
      <c r="G4305" s="47">
        <f t="shared" ref="G4305" ca="1" si="8821">VLOOKUP(INDIRECT(CHAR(39)&amp;$A4305&amp;CHAR(39)&amp;"!r2c"&amp;$C4305,0),variables,2,0)</f>
        <v>9873</v>
      </c>
      <c r="H4305" s="50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3">
      <c r="A4306" s="48" t="s">
        <v>1264</v>
      </c>
      <c r="B4306" s="47">
        <f t="shared" ref="B4306:B4369" si="8822">B4218+1</f>
        <v>17</v>
      </c>
      <c r="C4306" s="47">
        <f t="shared" si="8694"/>
        <v>75</v>
      </c>
      <c r="E4306" s="47">
        <f t="shared" ref="E4306" si="8823">plan_id</f>
        <v>25</v>
      </c>
      <c r="F4306" s="47">
        <f t="shared" ca="1" si="8788"/>
        <v>2015</v>
      </c>
      <c r="G4306" s="47">
        <f t="shared" ref="G4306" ca="1" si="8824">VLOOKUP(INDIRECT(CHAR(39)&amp;$A4306&amp;CHAR(39)&amp;"!r2c"&amp;$C4306,0),variables,2,0)</f>
        <v>9881</v>
      </c>
      <c r="H4306" s="50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3">
      <c r="A4307" s="48" t="s">
        <v>1264</v>
      </c>
      <c r="B4307" s="47">
        <f t="shared" si="8822"/>
        <v>17</v>
      </c>
      <c r="C4307" s="47">
        <f t="shared" ref="C4307:C4370" si="8825">C4219</f>
        <v>76</v>
      </c>
      <c r="E4307" s="47">
        <f t="shared" ref="E4307" si="8826">plan_id</f>
        <v>25</v>
      </c>
      <c r="F4307" s="47">
        <f t="shared" ca="1" si="8788"/>
        <v>2015</v>
      </c>
      <c r="G4307" s="47">
        <f t="shared" ref="G4307" ca="1" si="8827">VLOOKUP(INDIRECT(CHAR(39)&amp;$A4307&amp;CHAR(39)&amp;"!r2c"&amp;$C4307,0),variables,2,0)</f>
        <v>9908</v>
      </c>
      <c r="H4307" s="50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3">
      <c r="A4308" s="48" t="s">
        <v>1264</v>
      </c>
      <c r="B4308" s="47">
        <f t="shared" si="8822"/>
        <v>17</v>
      </c>
      <c r="C4308" s="47">
        <f t="shared" si="8825"/>
        <v>77</v>
      </c>
      <c r="E4308" s="47">
        <f t="shared" ref="E4308" si="8828">plan_id</f>
        <v>25</v>
      </c>
      <c r="F4308" s="47">
        <f t="shared" ca="1" si="8788"/>
        <v>2015</v>
      </c>
      <c r="G4308" s="47">
        <f t="shared" ref="G4308" ca="1" si="8829">VLOOKUP(INDIRECT(CHAR(39)&amp;$A4308&amp;CHAR(39)&amp;"!r2c"&amp;$C4308,0),variables,2,0)</f>
        <v>9911</v>
      </c>
      <c r="H4308" s="50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3">
      <c r="A4309" s="48" t="s">
        <v>1264</v>
      </c>
      <c r="B4309" s="47">
        <f t="shared" si="8822"/>
        <v>17</v>
      </c>
      <c r="C4309" s="47">
        <f t="shared" si="8825"/>
        <v>78</v>
      </c>
      <c r="E4309" s="47">
        <f t="shared" ref="E4309" si="8830">plan_id</f>
        <v>25</v>
      </c>
      <c r="F4309" s="47">
        <f t="shared" ca="1" si="8788"/>
        <v>2015</v>
      </c>
      <c r="G4309" s="47">
        <f t="shared" ref="G4309" ca="1" si="8831">VLOOKUP(INDIRECT(CHAR(39)&amp;$A4309&amp;CHAR(39)&amp;"!r2c"&amp;$C4309,0),variables,2,0)</f>
        <v>9663</v>
      </c>
      <c r="H4309" s="50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3">
      <c r="A4310" s="48" t="s">
        <v>1264</v>
      </c>
      <c r="B4310" s="47">
        <f t="shared" si="8822"/>
        <v>17</v>
      </c>
      <c r="C4310" s="47">
        <f t="shared" si="8825"/>
        <v>79</v>
      </c>
      <c r="E4310" s="47">
        <f t="shared" ref="E4310" si="8832">plan_id</f>
        <v>25</v>
      </c>
      <c r="F4310" s="47">
        <f t="shared" ca="1" si="8788"/>
        <v>2015</v>
      </c>
      <c r="G4310" s="47">
        <f t="shared" ref="G4310" ca="1" si="8833">VLOOKUP(INDIRECT(CHAR(39)&amp;$A4310&amp;CHAR(39)&amp;"!r2c"&amp;$C4310,0),variables,2,0)</f>
        <v>9710</v>
      </c>
      <c r="H4310" s="50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3">
      <c r="A4311" s="48" t="s">
        <v>1264</v>
      </c>
      <c r="B4311" s="47">
        <f t="shared" si="8822"/>
        <v>17</v>
      </c>
      <c r="C4311" s="47">
        <f t="shared" si="8825"/>
        <v>80</v>
      </c>
      <c r="E4311" s="47">
        <f t="shared" ref="E4311" si="8834">plan_id</f>
        <v>25</v>
      </c>
      <c r="F4311" s="47">
        <f t="shared" ca="1" si="8788"/>
        <v>2015</v>
      </c>
      <c r="G4311" s="47">
        <f t="shared" ref="G4311" ca="1" si="8835">VLOOKUP(INDIRECT(CHAR(39)&amp;$A4311&amp;CHAR(39)&amp;"!r2c"&amp;$C4311,0),variables,2,0)</f>
        <v>9758</v>
      </c>
      <c r="H4311" s="50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3">
      <c r="A4312" s="48" t="s">
        <v>1264</v>
      </c>
      <c r="B4312" s="47">
        <f t="shared" si="8822"/>
        <v>17</v>
      </c>
      <c r="C4312" s="47">
        <f t="shared" si="8825"/>
        <v>81</v>
      </c>
      <c r="E4312" s="47">
        <f t="shared" ref="E4312" si="8836">plan_id</f>
        <v>25</v>
      </c>
      <c r="F4312" s="47">
        <f t="shared" ca="1" si="8788"/>
        <v>2015</v>
      </c>
      <c r="G4312" s="47">
        <f t="shared" ref="G4312" ca="1" si="8837">VLOOKUP(INDIRECT(CHAR(39)&amp;$A4312&amp;CHAR(39)&amp;"!r2c"&amp;$C4312,0),variables,2,0)</f>
        <v>9803</v>
      </c>
      <c r="H4312" s="50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3">
      <c r="A4313" s="48" t="s">
        <v>1264</v>
      </c>
      <c r="B4313" s="47">
        <f t="shared" si="8822"/>
        <v>17</v>
      </c>
      <c r="C4313" s="47">
        <f t="shared" si="8825"/>
        <v>82</v>
      </c>
      <c r="E4313" s="47">
        <f t="shared" ref="E4313" si="8838">plan_id</f>
        <v>25</v>
      </c>
      <c r="F4313" s="47">
        <f t="shared" ca="1" si="8788"/>
        <v>2015</v>
      </c>
      <c r="G4313" s="47">
        <f t="shared" ref="G4313" ca="1" si="8839">VLOOKUP(INDIRECT(CHAR(39)&amp;$A4313&amp;CHAR(39)&amp;"!r2c"&amp;$C4313,0),variables,2,0)</f>
        <v>9857</v>
      </c>
      <c r="H4313" s="50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3">
      <c r="A4314" s="48" t="s">
        <v>1264</v>
      </c>
      <c r="B4314" s="47">
        <f t="shared" si="8822"/>
        <v>17</v>
      </c>
      <c r="C4314" s="47">
        <f t="shared" si="8825"/>
        <v>83</v>
      </c>
      <c r="E4314" s="47">
        <f t="shared" ref="E4314" si="8840">plan_id</f>
        <v>25</v>
      </c>
      <c r="F4314" s="47">
        <f t="shared" ca="1" si="8788"/>
        <v>2015</v>
      </c>
      <c r="G4314" s="47">
        <f t="shared" ref="G4314" ca="1" si="8841">VLOOKUP(INDIRECT(CHAR(39)&amp;$A4314&amp;CHAR(39)&amp;"!r2c"&amp;$C4314,0),variables,2,0)</f>
        <v>9902</v>
      </c>
      <c r="H4314" s="50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3">
      <c r="A4315" s="48" t="s">
        <v>1264</v>
      </c>
      <c r="B4315" s="47">
        <f t="shared" si="8822"/>
        <v>17</v>
      </c>
      <c r="C4315" s="47">
        <f t="shared" si="8825"/>
        <v>84</v>
      </c>
      <c r="E4315" s="47">
        <f t="shared" ref="E4315" si="8842">plan_id</f>
        <v>25</v>
      </c>
      <c r="F4315" s="47">
        <f t="shared" ca="1" si="8788"/>
        <v>2015</v>
      </c>
      <c r="G4315" s="47">
        <f t="shared" ref="G4315" ca="1" si="8843">VLOOKUP(INDIRECT(CHAR(39)&amp;$A4315&amp;CHAR(39)&amp;"!r2c"&amp;$C4315,0),variables,2,0)</f>
        <v>9926</v>
      </c>
      <c r="H4315" s="50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3">
      <c r="A4316" s="48" t="s">
        <v>1264</v>
      </c>
      <c r="B4316" s="47">
        <f t="shared" si="8822"/>
        <v>17</v>
      </c>
      <c r="C4316" s="47">
        <f t="shared" si="8825"/>
        <v>85</v>
      </c>
      <c r="E4316" s="47">
        <f t="shared" ref="E4316" si="8844">plan_id</f>
        <v>25</v>
      </c>
      <c r="F4316" s="47">
        <f t="shared" ca="1" si="8788"/>
        <v>2015</v>
      </c>
      <c r="G4316" s="47">
        <f t="shared" ref="G4316" ca="1" si="8845">VLOOKUP(INDIRECT(CHAR(39)&amp;$A4316&amp;CHAR(39)&amp;"!r2c"&amp;$C4316,0),variables,2,0)</f>
        <v>9666</v>
      </c>
      <c r="H4316" s="50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3">
      <c r="A4317" s="48" t="s">
        <v>1264</v>
      </c>
      <c r="B4317" s="47">
        <f t="shared" si="8822"/>
        <v>17</v>
      </c>
      <c r="C4317" s="47">
        <f t="shared" si="8825"/>
        <v>86</v>
      </c>
      <c r="E4317" s="47">
        <f t="shared" ref="E4317" si="8846">plan_id</f>
        <v>25</v>
      </c>
      <c r="F4317" s="47">
        <f t="shared" ca="1" si="8788"/>
        <v>2015</v>
      </c>
      <c r="G4317" s="47">
        <f t="shared" ref="G4317" ca="1" si="8847">VLOOKUP(INDIRECT(CHAR(39)&amp;$A4317&amp;CHAR(39)&amp;"!r2c"&amp;$C4317,0),variables,2,0)</f>
        <v>9827</v>
      </c>
      <c r="H4317" s="50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3">
      <c r="A4318" s="48" t="s">
        <v>1264</v>
      </c>
      <c r="B4318" s="47">
        <f t="shared" si="8822"/>
        <v>17</v>
      </c>
      <c r="C4318" s="47">
        <f t="shared" si="8825"/>
        <v>87</v>
      </c>
      <c r="E4318" s="47">
        <f t="shared" ref="E4318" si="8848">plan_id</f>
        <v>25</v>
      </c>
      <c r="F4318" s="47">
        <f t="shared" ca="1" si="8788"/>
        <v>2015</v>
      </c>
      <c r="G4318" s="47">
        <f t="shared" ref="G4318" ca="1" si="8849">VLOOKUP(INDIRECT(CHAR(39)&amp;$A4318&amp;CHAR(39)&amp;"!r2c"&amp;$C4318,0),variables,2,0)</f>
        <v>9657</v>
      </c>
      <c r="H4318" s="50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3">
      <c r="A4319" s="48" t="s">
        <v>1264</v>
      </c>
      <c r="B4319" s="47">
        <f t="shared" si="8822"/>
        <v>17</v>
      </c>
      <c r="C4319" s="47">
        <f t="shared" si="8825"/>
        <v>88</v>
      </c>
      <c r="E4319" s="47">
        <f t="shared" ref="E4319" si="8850">plan_id</f>
        <v>25</v>
      </c>
      <c r="F4319" s="47">
        <f t="shared" ca="1" si="8788"/>
        <v>2015</v>
      </c>
      <c r="G4319" s="47">
        <f t="shared" ref="G4319" ca="1" si="8851">VLOOKUP(INDIRECT(CHAR(39)&amp;$A4319&amp;CHAR(39)&amp;"!r2c"&amp;$C4319,0),variables,2,0)</f>
        <v>9834</v>
      </c>
      <c r="H4319" s="50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3">
      <c r="A4320" s="48" t="s">
        <v>1264</v>
      </c>
      <c r="B4320" s="47">
        <f t="shared" si="8822"/>
        <v>17</v>
      </c>
      <c r="C4320" s="47">
        <f t="shared" si="8825"/>
        <v>89</v>
      </c>
      <c r="E4320" s="47">
        <f t="shared" ref="E4320" si="8852">plan_id</f>
        <v>25</v>
      </c>
      <c r="F4320" s="47">
        <f t="shared" ca="1" si="8788"/>
        <v>2015</v>
      </c>
      <c r="G4320" s="47">
        <f t="shared" ref="G4320" ca="1" si="8853">VLOOKUP(INDIRECT(CHAR(39)&amp;$A4320&amp;CHAR(39)&amp;"!r2c"&amp;$C4320,0),variables,2,0)</f>
        <v>9884</v>
      </c>
      <c r="H4320" s="50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3">
      <c r="A4321" s="48" t="s">
        <v>1264</v>
      </c>
      <c r="B4321" s="47">
        <f t="shared" si="8822"/>
        <v>17</v>
      </c>
      <c r="C4321" s="47">
        <f t="shared" si="8825"/>
        <v>90</v>
      </c>
      <c r="E4321" s="47">
        <f t="shared" ref="E4321" si="8854">plan_id</f>
        <v>25</v>
      </c>
      <c r="F4321" s="47">
        <f t="shared" ca="1" si="8788"/>
        <v>2015</v>
      </c>
      <c r="G4321" s="47">
        <f t="shared" ref="G4321" ca="1" si="8855">VLOOKUP(INDIRECT(CHAR(39)&amp;$A4321&amp;CHAR(39)&amp;"!r2c"&amp;$C4321,0),variables,2,0)</f>
        <v>9672</v>
      </c>
      <c r="H4321" s="50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3">
      <c r="A4322" s="48" t="s">
        <v>1264</v>
      </c>
      <c r="B4322" s="47">
        <f t="shared" si="8822"/>
        <v>18</v>
      </c>
      <c r="C4322" s="47">
        <f t="shared" si="8825"/>
        <v>3</v>
      </c>
      <c r="E4322" s="47">
        <f t="shared" ref="E4322" si="8856">plan_id</f>
        <v>25</v>
      </c>
      <c r="F4322" s="47">
        <f t="shared" ca="1" si="8788"/>
        <v>2016</v>
      </c>
      <c r="G4322" s="47">
        <f t="shared" ref="G4322" ca="1" si="8857">VLOOKUP(INDIRECT(CHAR(39)&amp;$A4322&amp;CHAR(39)&amp;"!r2c"&amp;$C4322,0),variables,2,0)</f>
        <v>9704</v>
      </c>
      <c r="H4322" s="50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3">
      <c r="A4323" s="48" t="s">
        <v>1264</v>
      </c>
      <c r="B4323" s="47">
        <f t="shared" si="8822"/>
        <v>18</v>
      </c>
      <c r="C4323" s="47">
        <f t="shared" si="8825"/>
        <v>4</v>
      </c>
      <c r="E4323" s="47">
        <f t="shared" ref="E4323" si="8858">plan_id</f>
        <v>25</v>
      </c>
      <c r="F4323" s="47">
        <f t="shared" ca="1" si="8788"/>
        <v>2016</v>
      </c>
      <c r="G4323" s="47">
        <f t="shared" ref="G4323" ca="1" si="8859">VLOOKUP(INDIRECT(CHAR(39)&amp;$A4323&amp;CHAR(39)&amp;"!r2c"&amp;$C4323,0),variables,2,0)</f>
        <v>9716</v>
      </c>
      <c r="H4323" s="50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3">
      <c r="A4324" s="48" t="s">
        <v>1264</v>
      </c>
      <c r="B4324" s="47">
        <f t="shared" si="8822"/>
        <v>18</v>
      </c>
      <c r="C4324" s="47">
        <f t="shared" si="8825"/>
        <v>5</v>
      </c>
      <c r="E4324" s="47">
        <f t="shared" ref="E4324" si="8860">plan_id</f>
        <v>25</v>
      </c>
      <c r="F4324" s="47">
        <f t="shared" ca="1" si="8788"/>
        <v>2016</v>
      </c>
      <c r="G4324" s="47">
        <f t="shared" ref="G4324" ca="1" si="8861">VLOOKUP(INDIRECT(CHAR(39)&amp;$A4324&amp;CHAR(39)&amp;"!r2c"&amp;$C4324,0),variables,2,0)</f>
        <v>9734</v>
      </c>
      <c r="H4324" s="50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3">
      <c r="A4325" s="48" t="s">
        <v>1264</v>
      </c>
      <c r="B4325" s="47">
        <f t="shared" si="8822"/>
        <v>18</v>
      </c>
      <c r="C4325" s="47">
        <f t="shared" si="8825"/>
        <v>6</v>
      </c>
      <c r="E4325" s="47">
        <f t="shared" ref="E4325" si="8862">plan_id</f>
        <v>25</v>
      </c>
      <c r="F4325" s="47">
        <f t="shared" ca="1" si="8788"/>
        <v>2016</v>
      </c>
      <c r="G4325" s="47">
        <f t="shared" ref="G4325" ca="1" si="8863">VLOOKUP(INDIRECT(CHAR(39)&amp;$A4325&amp;CHAR(39)&amp;"!r2c"&amp;$C4325,0),variables,2,0)</f>
        <v>9749</v>
      </c>
      <c r="H4325" s="50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3">
      <c r="A4326" s="48" t="s">
        <v>1264</v>
      </c>
      <c r="B4326" s="47">
        <f t="shared" si="8822"/>
        <v>18</v>
      </c>
      <c r="C4326" s="47">
        <f t="shared" si="8825"/>
        <v>7</v>
      </c>
      <c r="E4326" s="47">
        <f t="shared" ref="E4326" si="8864">plan_id</f>
        <v>25</v>
      </c>
      <c r="F4326" s="47">
        <f t="shared" ca="1" si="8788"/>
        <v>2016</v>
      </c>
      <c r="G4326" s="47">
        <f t="shared" ref="G4326" ca="1" si="8865">VLOOKUP(INDIRECT(CHAR(39)&amp;$A4326&amp;CHAR(39)&amp;"!r2c"&amp;$C4326,0),variables,2,0)</f>
        <v>9755</v>
      </c>
      <c r="H4326" s="50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3">
      <c r="A4327" s="48" t="s">
        <v>1264</v>
      </c>
      <c r="B4327" s="47">
        <f t="shared" si="8822"/>
        <v>18</v>
      </c>
      <c r="C4327" s="47">
        <f t="shared" si="8825"/>
        <v>8</v>
      </c>
      <c r="E4327" s="47">
        <f t="shared" ref="E4327" si="8866">plan_id</f>
        <v>25</v>
      </c>
      <c r="F4327" s="47">
        <f t="shared" ca="1" si="8788"/>
        <v>2016</v>
      </c>
      <c r="G4327" s="47">
        <f t="shared" ref="G4327" ca="1" si="8867">VLOOKUP(INDIRECT(CHAR(39)&amp;$A4327&amp;CHAR(39)&amp;"!r2c"&amp;$C4327,0),variables,2,0)</f>
        <v>9782</v>
      </c>
      <c r="H4327" s="50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3">
      <c r="A4328" s="48" t="s">
        <v>1264</v>
      </c>
      <c r="B4328" s="47">
        <f t="shared" si="8822"/>
        <v>18</v>
      </c>
      <c r="C4328" s="47">
        <f t="shared" si="8825"/>
        <v>9</v>
      </c>
      <c r="E4328" s="47">
        <f t="shared" ref="E4328" si="8868">plan_id</f>
        <v>25</v>
      </c>
      <c r="F4328" s="47">
        <f t="shared" ca="1" si="8788"/>
        <v>2016</v>
      </c>
      <c r="G4328" s="47">
        <f t="shared" ref="G4328" ca="1" si="8869">VLOOKUP(INDIRECT(CHAR(39)&amp;$A4328&amp;CHAR(39)&amp;"!r2c"&amp;$C4328,0),variables,2,0)</f>
        <v>9788</v>
      </c>
      <c r="H4328" s="50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3">
      <c r="A4329" s="48" t="s">
        <v>1264</v>
      </c>
      <c r="B4329" s="47">
        <f t="shared" si="8822"/>
        <v>18</v>
      </c>
      <c r="C4329" s="47">
        <f t="shared" si="8825"/>
        <v>10</v>
      </c>
      <c r="E4329" s="47">
        <f t="shared" ref="E4329" si="8870">plan_id</f>
        <v>25</v>
      </c>
      <c r="F4329" s="47">
        <f t="shared" ca="1" si="8788"/>
        <v>2016</v>
      </c>
      <c r="G4329" s="47">
        <f t="shared" ref="G4329" ca="1" si="8871">VLOOKUP(INDIRECT(CHAR(39)&amp;$A4329&amp;CHAR(39)&amp;"!r2c"&amp;$C4329,0),variables,2,0)</f>
        <v>9812</v>
      </c>
      <c r="H4329" s="50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3">
      <c r="A4330" s="48" t="s">
        <v>1264</v>
      </c>
      <c r="B4330" s="47">
        <f t="shared" si="8822"/>
        <v>18</v>
      </c>
      <c r="C4330" s="47">
        <f t="shared" si="8825"/>
        <v>11</v>
      </c>
      <c r="E4330" s="47">
        <f t="shared" ref="E4330" si="8872">plan_id</f>
        <v>25</v>
      </c>
      <c r="F4330" s="47">
        <f t="shared" ca="1" si="8788"/>
        <v>2016</v>
      </c>
      <c r="G4330" s="47">
        <f t="shared" ref="G4330" ca="1" si="8873">VLOOKUP(INDIRECT(CHAR(39)&amp;$A4330&amp;CHAR(39)&amp;"!r2c"&amp;$C4330,0),variables,2,0)</f>
        <v>9815</v>
      </c>
      <c r="H4330" s="50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3">
      <c r="A4331" s="48" t="s">
        <v>1264</v>
      </c>
      <c r="B4331" s="47">
        <f t="shared" si="8822"/>
        <v>18</v>
      </c>
      <c r="C4331" s="47">
        <f t="shared" si="8825"/>
        <v>12</v>
      </c>
      <c r="E4331" s="47">
        <f t="shared" ref="E4331" si="8874">plan_id</f>
        <v>25</v>
      </c>
      <c r="F4331" s="47">
        <f t="shared" ca="1" si="8788"/>
        <v>2016</v>
      </c>
      <c r="G4331" s="47">
        <f t="shared" ref="G4331" ca="1" si="8875">VLOOKUP(INDIRECT(CHAR(39)&amp;$A4331&amp;CHAR(39)&amp;"!r2c"&amp;$C4331,0),variables,2,0)</f>
        <v>9821</v>
      </c>
      <c r="H4331" s="50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3">
      <c r="A4332" s="48" t="s">
        <v>1264</v>
      </c>
      <c r="B4332" s="47">
        <f t="shared" si="8822"/>
        <v>18</v>
      </c>
      <c r="C4332" s="47">
        <f t="shared" si="8825"/>
        <v>13</v>
      </c>
      <c r="E4332" s="47">
        <f t="shared" ref="E4332" si="8876">plan_id</f>
        <v>25</v>
      </c>
      <c r="F4332" s="47">
        <f t="shared" ca="1" si="8788"/>
        <v>2016</v>
      </c>
      <c r="G4332" s="47">
        <f t="shared" ref="G4332" ca="1" si="8877">VLOOKUP(INDIRECT(CHAR(39)&amp;$A4332&amp;CHAR(39)&amp;"!r2c"&amp;$C4332,0),variables,2,0)</f>
        <v>9824</v>
      </c>
      <c r="H4332" s="50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3">
      <c r="A4333" s="48" t="s">
        <v>1264</v>
      </c>
      <c r="B4333" s="47">
        <f t="shared" si="8822"/>
        <v>18</v>
      </c>
      <c r="C4333" s="47">
        <f t="shared" si="8825"/>
        <v>14</v>
      </c>
      <c r="E4333" s="47">
        <f t="shared" ref="E4333" si="8878">plan_id</f>
        <v>25</v>
      </c>
      <c r="F4333" s="47">
        <f t="shared" ca="1" si="8788"/>
        <v>2016</v>
      </c>
      <c r="G4333" s="47">
        <f t="shared" ref="G4333" ca="1" si="8879">VLOOKUP(INDIRECT(CHAR(39)&amp;$A4333&amp;CHAR(39)&amp;"!r2c"&amp;$C4333,0),variables,2,0)</f>
        <v>9830</v>
      </c>
      <c r="H4333" s="50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3">
      <c r="A4334" s="48" t="s">
        <v>1264</v>
      </c>
      <c r="B4334" s="47">
        <f t="shared" si="8822"/>
        <v>18</v>
      </c>
      <c r="C4334" s="47">
        <f t="shared" si="8825"/>
        <v>15</v>
      </c>
      <c r="E4334" s="47">
        <f t="shared" ref="E4334" si="8880">plan_id</f>
        <v>25</v>
      </c>
      <c r="F4334" s="47">
        <f t="shared" ca="1" si="8788"/>
        <v>2016</v>
      </c>
      <c r="G4334" s="47">
        <f t="shared" ref="G4334" ca="1" si="8881">VLOOKUP(INDIRECT(CHAR(39)&amp;$A4334&amp;CHAR(39)&amp;"!r2c"&amp;$C4334,0),variables,2,0)</f>
        <v>9833</v>
      </c>
      <c r="H4334" s="50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3">
      <c r="A4335" s="48" t="s">
        <v>1264</v>
      </c>
      <c r="B4335" s="47">
        <f t="shared" si="8822"/>
        <v>18</v>
      </c>
      <c r="C4335" s="47">
        <f t="shared" si="8825"/>
        <v>16</v>
      </c>
      <c r="E4335" s="47">
        <f t="shared" ref="E4335" si="8882">plan_id</f>
        <v>25</v>
      </c>
      <c r="F4335" s="47">
        <f t="shared" ca="1" si="8788"/>
        <v>2016</v>
      </c>
      <c r="G4335" s="47">
        <f t="shared" ref="G4335" ca="1" si="8883">VLOOKUP(INDIRECT(CHAR(39)&amp;$A4335&amp;CHAR(39)&amp;"!r2c"&amp;$C4335,0),variables,2,0)</f>
        <v>9845</v>
      </c>
      <c r="H4335" s="50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3">
      <c r="A4336" s="48" t="s">
        <v>1264</v>
      </c>
      <c r="B4336" s="47">
        <f t="shared" si="8822"/>
        <v>18</v>
      </c>
      <c r="C4336" s="47">
        <f t="shared" si="8825"/>
        <v>17</v>
      </c>
      <c r="E4336" s="47">
        <f t="shared" ref="E4336" si="8884">plan_id</f>
        <v>25</v>
      </c>
      <c r="F4336" s="47">
        <f t="shared" ca="1" si="8788"/>
        <v>2016</v>
      </c>
      <c r="G4336" s="47">
        <f t="shared" ref="G4336" ca="1" si="8885">VLOOKUP(INDIRECT(CHAR(39)&amp;$A4336&amp;CHAR(39)&amp;"!r2c"&amp;$C4336,0),variables,2,0)</f>
        <v>9872</v>
      </c>
      <c r="H4336" s="50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3">
      <c r="A4337" s="48" t="s">
        <v>1264</v>
      </c>
      <c r="B4337" s="47">
        <f t="shared" si="8822"/>
        <v>18</v>
      </c>
      <c r="C4337" s="47">
        <f t="shared" si="8825"/>
        <v>18</v>
      </c>
      <c r="E4337" s="47">
        <f t="shared" ref="E4337" si="8886">plan_id</f>
        <v>25</v>
      </c>
      <c r="F4337" s="47">
        <f t="shared" ca="1" si="8788"/>
        <v>2016</v>
      </c>
      <c r="G4337" s="47">
        <f t="shared" ref="G4337" ca="1" si="8887">VLOOKUP(INDIRECT(CHAR(39)&amp;$A4337&amp;CHAR(39)&amp;"!r2c"&amp;$C4337,0),variables,2,0)</f>
        <v>9887</v>
      </c>
      <c r="H4337" s="50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3">
      <c r="A4338" s="48" t="s">
        <v>1264</v>
      </c>
      <c r="B4338" s="47">
        <f t="shared" si="8822"/>
        <v>18</v>
      </c>
      <c r="C4338" s="47">
        <f t="shared" si="8825"/>
        <v>19</v>
      </c>
      <c r="E4338" s="47">
        <f t="shared" ref="E4338" si="8888">plan_id</f>
        <v>25</v>
      </c>
      <c r="F4338" s="47">
        <f t="shared" ca="1" si="8788"/>
        <v>2016</v>
      </c>
      <c r="G4338" s="47">
        <f t="shared" ref="G4338" ca="1" si="8889">VLOOKUP(INDIRECT(CHAR(39)&amp;$A4338&amp;CHAR(39)&amp;"!r2c"&amp;$C4338,0),variables,2,0)</f>
        <v>9914</v>
      </c>
      <c r="H4338" s="50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3">
      <c r="A4339" s="48" t="s">
        <v>1264</v>
      </c>
      <c r="B4339" s="47">
        <f t="shared" si="8822"/>
        <v>18</v>
      </c>
      <c r="C4339" s="47">
        <f t="shared" si="8825"/>
        <v>20</v>
      </c>
      <c r="E4339" s="47">
        <f t="shared" ref="E4339" si="8890">plan_id</f>
        <v>25</v>
      </c>
      <c r="F4339" s="47">
        <f t="shared" ca="1" si="8788"/>
        <v>2016</v>
      </c>
      <c r="G4339" s="47">
        <f t="shared" ref="G4339" ca="1" si="8891">VLOOKUP(INDIRECT(CHAR(39)&amp;$A4339&amp;CHAR(39)&amp;"!r2c"&amp;$C4339,0),variables,2,0)</f>
        <v>9917</v>
      </c>
      <c r="H4339" s="50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3">
      <c r="A4340" s="48" t="s">
        <v>1264</v>
      </c>
      <c r="B4340" s="47">
        <f t="shared" si="8822"/>
        <v>18</v>
      </c>
      <c r="C4340" s="47">
        <f t="shared" si="8825"/>
        <v>21</v>
      </c>
      <c r="E4340" s="47">
        <f t="shared" ref="E4340" si="8892">plan_id</f>
        <v>25</v>
      </c>
      <c r="F4340" s="47">
        <f t="shared" ca="1" si="8788"/>
        <v>2016</v>
      </c>
      <c r="G4340" s="47">
        <f t="shared" ref="G4340" ca="1" si="8893">VLOOKUP(INDIRECT(CHAR(39)&amp;$A4340&amp;CHAR(39)&amp;"!r2c"&amp;$C4340,0),variables,2,0)</f>
        <v>9920</v>
      </c>
      <c r="H4340" s="50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3">
      <c r="A4341" s="48" t="s">
        <v>1264</v>
      </c>
      <c r="B4341" s="47">
        <f t="shared" si="8822"/>
        <v>18</v>
      </c>
      <c r="C4341" s="47">
        <f t="shared" si="8825"/>
        <v>22</v>
      </c>
      <c r="E4341" s="47">
        <f t="shared" ref="E4341" si="8894">plan_id</f>
        <v>25</v>
      </c>
      <c r="F4341" s="47">
        <f t="shared" ca="1" si="8788"/>
        <v>2016</v>
      </c>
      <c r="G4341" s="47">
        <f t="shared" ref="G4341" ca="1" si="8895">VLOOKUP(INDIRECT(CHAR(39)&amp;$A4341&amp;CHAR(39)&amp;"!r2c"&amp;$C4341,0),variables,2,0)</f>
        <v>9648</v>
      </c>
      <c r="H4341" s="50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3">
      <c r="A4342" s="48" t="s">
        <v>1264</v>
      </c>
      <c r="B4342" s="47">
        <f t="shared" si="8822"/>
        <v>18</v>
      </c>
      <c r="C4342" s="47">
        <f t="shared" si="8825"/>
        <v>23</v>
      </c>
      <c r="E4342" s="47">
        <f t="shared" ref="E4342" si="8896">plan_id</f>
        <v>25</v>
      </c>
      <c r="F4342" s="47">
        <f t="shared" ca="1" si="8788"/>
        <v>2016</v>
      </c>
      <c r="G4342" s="47">
        <f t="shared" ref="G4342" ca="1" si="8897">VLOOKUP(INDIRECT(CHAR(39)&amp;$A4342&amp;CHAR(39)&amp;"!r2c"&amp;$C4342,0),variables,2,0)</f>
        <v>9713</v>
      </c>
      <c r="H4342" s="50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3">
      <c r="A4343" s="48" t="s">
        <v>1264</v>
      </c>
      <c r="B4343" s="47">
        <f t="shared" si="8822"/>
        <v>18</v>
      </c>
      <c r="C4343" s="47">
        <f t="shared" si="8825"/>
        <v>24</v>
      </c>
      <c r="E4343" s="47">
        <f t="shared" ref="E4343" si="8898">plan_id</f>
        <v>25</v>
      </c>
      <c r="F4343" s="47">
        <f t="shared" ca="1" si="8788"/>
        <v>2016</v>
      </c>
      <c r="G4343" s="47">
        <f t="shared" ref="G4343" ca="1" si="8899">VLOOKUP(INDIRECT(CHAR(39)&amp;$A4343&amp;CHAR(39)&amp;"!r2c"&amp;$C4343,0),variables,2,0)</f>
        <v>9719</v>
      </c>
      <c r="H4343" s="50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3">
      <c r="A4344" s="48" t="s">
        <v>1264</v>
      </c>
      <c r="B4344" s="47">
        <f t="shared" si="8822"/>
        <v>18</v>
      </c>
      <c r="C4344" s="47">
        <f t="shared" si="8825"/>
        <v>25</v>
      </c>
      <c r="E4344" s="47">
        <f t="shared" ref="E4344" si="8900">plan_id</f>
        <v>25</v>
      </c>
      <c r="F4344" s="47">
        <f t="shared" ca="1" si="8788"/>
        <v>2016</v>
      </c>
      <c r="G4344" s="47">
        <f t="shared" ref="G4344" ca="1" si="8901">VLOOKUP(INDIRECT(CHAR(39)&amp;$A4344&amp;CHAR(39)&amp;"!r2c"&amp;$C4344,0),variables,2,0)</f>
        <v>9725</v>
      </c>
      <c r="H4344" s="50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3">
      <c r="A4345" s="48" t="s">
        <v>1264</v>
      </c>
      <c r="B4345" s="47">
        <f t="shared" si="8822"/>
        <v>18</v>
      </c>
      <c r="C4345" s="47">
        <f t="shared" si="8825"/>
        <v>26</v>
      </c>
      <c r="E4345" s="47">
        <f t="shared" ref="E4345" si="8902">plan_id</f>
        <v>25</v>
      </c>
      <c r="F4345" s="47">
        <f t="shared" ca="1" si="8788"/>
        <v>2016</v>
      </c>
      <c r="G4345" s="47">
        <f t="shared" ref="G4345" ca="1" si="8903">VLOOKUP(INDIRECT(CHAR(39)&amp;$A4345&amp;CHAR(39)&amp;"!r2c"&amp;$C4345,0),variables,2,0)</f>
        <v>9743</v>
      </c>
      <c r="H4345" s="50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3">
      <c r="A4346" s="48" t="s">
        <v>1264</v>
      </c>
      <c r="B4346" s="47">
        <f t="shared" si="8822"/>
        <v>18</v>
      </c>
      <c r="C4346" s="47">
        <f t="shared" si="8825"/>
        <v>27</v>
      </c>
      <c r="E4346" s="47">
        <f t="shared" ref="E4346" si="8904">plan_id</f>
        <v>25</v>
      </c>
      <c r="F4346" s="47">
        <f t="shared" ca="1" si="8788"/>
        <v>2016</v>
      </c>
      <c r="G4346" s="47">
        <f t="shared" ref="G4346" ca="1" si="8905">VLOOKUP(INDIRECT(CHAR(39)&amp;$A4346&amp;CHAR(39)&amp;"!r2c"&amp;$C4346,0),variables,2,0)</f>
        <v>9746</v>
      </c>
      <c r="H4346" s="50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3">
      <c r="A4347" s="48" t="s">
        <v>1264</v>
      </c>
      <c r="B4347" s="47">
        <f t="shared" si="8822"/>
        <v>18</v>
      </c>
      <c r="C4347" s="47">
        <f t="shared" si="8825"/>
        <v>28</v>
      </c>
      <c r="E4347" s="47">
        <f t="shared" ref="E4347" si="8906">plan_id</f>
        <v>25</v>
      </c>
      <c r="F4347" s="47">
        <f t="shared" ca="1" si="8788"/>
        <v>2016</v>
      </c>
      <c r="G4347" s="47">
        <f t="shared" ref="G4347" ca="1" si="8907">VLOOKUP(INDIRECT(CHAR(39)&amp;$A4347&amp;CHAR(39)&amp;"!r2c"&amp;$C4347,0),variables,2,0)</f>
        <v>9761</v>
      </c>
      <c r="H4347" s="50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3">
      <c r="A4348" s="48" t="s">
        <v>1264</v>
      </c>
      <c r="B4348" s="47">
        <f t="shared" si="8822"/>
        <v>18</v>
      </c>
      <c r="C4348" s="47">
        <f t="shared" si="8825"/>
        <v>29</v>
      </c>
      <c r="E4348" s="47">
        <f t="shared" ref="E4348" si="8908">plan_id</f>
        <v>25</v>
      </c>
      <c r="F4348" s="47">
        <f t="shared" ca="1" si="8788"/>
        <v>2016</v>
      </c>
      <c r="G4348" s="47">
        <f t="shared" ref="G4348" ca="1" si="8909">VLOOKUP(INDIRECT(CHAR(39)&amp;$A4348&amp;CHAR(39)&amp;"!r2c"&amp;$C4348,0),variables,2,0)</f>
        <v>9764</v>
      </c>
      <c r="H4348" s="50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3">
      <c r="A4349" s="48" t="s">
        <v>1264</v>
      </c>
      <c r="B4349" s="47">
        <f t="shared" si="8822"/>
        <v>18</v>
      </c>
      <c r="C4349" s="47">
        <f t="shared" si="8825"/>
        <v>30</v>
      </c>
      <c r="E4349" s="47">
        <f t="shared" ref="E4349" si="8910">plan_id</f>
        <v>25</v>
      </c>
      <c r="F4349" s="47">
        <f t="shared" ca="1" si="8788"/>
        <v>2016</v>
      </c>
      <c r="G4349" s="47">
        <f t="shared" ref="G4349" ca="1" si="8911">VLOOKUP(INDIRECT(CHAR(39)&amp;$A4349&amp;CHAR(39)&amp;"!r2c"&amp;$C4349,0),variables,2,0)</f>
        <v>9767</v>
      </c>
      <c r="H4349" s="50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3">
      <c r="A4350" s="48" t="s">
        <v>1264</v>
      </c>
      <c r="B4350" s="47">
        <f t="shared" si="8822"/>
        <v>18</v>
      </c>
      <c r="C4350" s="47">
        <f t="shared" si="8825"/>
        <v>31</v>
      </c>
      <c r="E4350" s="47">
        <f t="shared" ref="E4350" si="8912">plan_id</f>
        <v>25</v>
      </c>
      <c r="F4350" s="47">
        <f t="shared" ca="1" si="8788"/>
        <v>2016</v>
      </c>
      <c r="G4350" s="47">
        <f t="shared" ref="G4350" ca="1" si="8913">VLOOKUP(INDIRECT(CHAR(39)&amp;$A4350&amp;CHAR(39)&amp;"!r2c"&amp;$C4350,0),variables,2,0)</f>
        <v>9770</v>
      </c>
      <c r="H4350" s="50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3">
      <c r="A4351" s="48" t="s">
        <v>1264</v>
      </c>
      <c r="B4351" s="47">
        <f t="shared" si="8822"/>
        <v>18</v>
      </c>
      <c r="C4351" s="47">
        <f t="shared" si="8825"/>
        <v>32</v>
      </c>
      <c r="E4351" s="47">
        <f t="shared" ref="E4351" si="8914">plan_id</f>
        <v>25</v>
      </c>
      <c r="F4351" s="47">
        <f t="shared" ca="1" si="8788"/>
        <v>2016</v>
      </c>
      <c r="G4351" s="47">
        <f t="shared" ref="G4351" ca="1" si="8915">VLOOKUP(INDIRECT(CHAR(39)&amp;$A4351&amp;CHAR(39)&amp;"!r2c"&amp;$C4351,0),variables,2,0)</f>
        <v>9773</v>
      </c>
      <c r="H4351" s="50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3">
      <c r="A4352" s="48" t="s">
        <v>1264</v>
      </c>
      <c r="B4352" s="47">
        <f t="shared" si="8822"/>
        <v>18</v>
      </c>
      <c r="C4352" s="47">
        <f t="shared" si="8825"/>
        <v>33</v>
      </c>
      <c r="E4352" s="47">
        <f t="shared" ref="E4352" si="8916">plan_id</f>
        <v>25</v>
      </c>
      <c r="F4352" s="47">
        <f t="shared" ca="1" si="8788"/>
        <v>2016</v>
      </c>
      <c r="G4352" s="47">
        <f t="shared" ref="G4352" ca="1" si="8917">VLOOKUP(INDIRECT(CHAR(39)&amp;$A4352&amp;CHAR(39)&amp;"!r2c"&amp;$C4352,0),variables,2,0)</f>
        <v>9776</v>
      </c>
      <c r="H4352" s="50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3">
      <c r="A4353" s="48" t="s">
        <v>1264</v>
      </c>
      <c r="B4353" s="47">
        <f t="shared" si="8822"/>
        <v>18</v>
      </c>
      <c r="C4353" s="47">
        <f t="shared" si="8825"/>
        <v>34</v>
      </c>
      <c r="E4353" s="47">
        <f t="shared" ref="E4353" si="8918">plan_id</f>
        <v>25</v>
      </c>
      <c r="F4353" s="47">
        <f t="shared" ref="F4353:F4416" ca="1" si="8919">INDIRECT(CHAR(39)&amp;$A4353&amp;CHAR(39)&amp;"!r"&amp;$B4353&amp;"c2",0)</f>
        <v>2016</v>
      </c>
      <c r="G4353" s="47">
        <f t="shared" ref="G4353" ca="1" si="8920">VLOOKUP(INDIRECT(CHAR(39)&amp;$A4353&amp;CHAR(39)&amp;"!r2c"&amp;$C4353,0),variables,2,0)</f>
        <v>9779</v>
      </c>
      <c r="H4353" s="50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3">
      <c r="A4354" s="48" t="s">
        <v>1264</v>
      </c>
      <c r="B4354" s="47">
        <f t="shared" si="8822"/>
        <v>18</v>
      </c>
      <c r="C4354" s="47">
        <f t="shared" si="8825"/>
        <v>35</v>
      </c>
      <c r="E4354" s="47">
        <f t="shared" ref="E4354" si="8921">plan_id</f>
        <v>25</v>
      </c>
      <c r="F4354" s="47">
        <f t="shared" ca="1" si="8919"/>
        <v>2016</v>
      </c>
      <c r="G4354" s="47">
        <f t="shared" ref="G4354" ca="1" si="8922">VLOOKUP(INDIRECT(CHAR(39)&amp;$A4354&amp;CHAR(39)&amp;"!r2c"&amp;$C4354,0),variables,2,0)</f>
        <v>9785</v>
      </c>
      <c r="H4354" s="50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3">
      <c r="A4355" s="48" t="s">
        <v>1264</v>
      </c>
      <c r="B4355" s="47">
        <f t="shared" si="8822"/>
        <v>18</v>
      </c>
      <c r="C4355" s="47">
        <f t="shared" si="8825"/>
        <v>36</v>
      </c>
      <c r="E4355" s="47">
        <f t="shared" ref="E4355" si="8923">plan_id</f>
        <v>25</v>
      </c>
      <c r="F4355" s="47">
        <f t="shared" ca="1" si="8919"/>
        <v>2016</v>
      </c>
      <c r="G4355" s="47">
        <f t="shared" ref="G4355" ca="1" si="8924">VLOOKUP(INDIRECT(CHAR(39)&amp;$A4355&amp;CHAR(39)&amp;"!r2c"&amp;$C4355,0),variables,2,0)</f>
        <v>9794</v>
      </c>
      <c r="H4355" s="50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3">
      <c r="A4356" s="48" t="s">
        <v>1264</v>
      </c>
      <c r="B4356" s="47">
        <f t="shared" si="8822"/>
        <v>18</v>
      </c>
      <c r="C4356" s="47">
        <f t="shared" si="8825"/>
        <v>37</v>
      </c>
      <c r="E4356" s="47">
        <f t="shared" ref="E4356" si="8925">plan_id</f>
        <v>25</v>
      </c>
      <c r="F4356" s="47">
        <f t="shared" ca="1" si="8919"/>
        <v>2016</v>
      </c>
      <c r="G4356" s="47">
        <f t="shared" ref="G4356" ca="1" si="8926">VLOOKUP(INDIRECT(CHAR(39)&amp;$A4356&amp;CHAR(39)&amp;"!r2c"&amp;$C4356,0),variables,2,0)</f>
        <v>9797</v>
      </c>
      <c r="H4356" s="50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3">
      <c r="A4357" s="48" t="s">
        <v>1264</v>
      </c>
      <c r="B4357" s="47">
        <f t="shared" si="8822"/>
        <v>18</v>
      </c>
      <c r="C4357" s="47">
        <f t="shared" si="8825"/>
        <v>38</v>
      </c>
      <c r="E4357" s="47">
        <f t="shared" ref="E4357" si="8927">plan_id</f>
        <v>25</v>
      </c>
      <c r="F4357" s="47">
        <f t="shared" ca="1" si="8919"/>
        <v>2016</v>
      </c>
      <c r="G4357" s="47">
        <f t="shared" ref="G4357" ca="1" si="8928">VLOOKUP(INDIRECT(CHAR(39)&amp;$A4357&amp;CHAR(39)&amp;"!r2c"&amp;$C4357,0),variables,2,0)</f>
        <v>9806</v>
      </c>
      <c r="H4357" s="50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3">
      <c r="A4358" s="48" t="s">
        <v>1264</v>
      </c>
      <c r="B4358" s="47">
        <f t="shared" si="8822"/>
        <v>18</v>
      </c>
      <c r="C4358" s="47">
        <f t="shared" si="8825"/>
        <v>39</v>
      </c>
      <c r="E4358" s="47">
        <f t="shared" ref="E4358" si="8929">plan_id</f>
        <v>25</v>
      </c>
      <c r="F4358" s="47">
        <f t="shared" ca="1" si="8919"/>
        <v>2016</v>
      </c>
      <c r="G4358" s="47">
        <f t="shared" ref="G4358" ca="1" si="8930">VLOOKUP(INDIRECT(CHAR(39)&amp;$A4358&amp;CHAR(39)&amp;"!r2c"&amp;$C4358,0),variables,2,0)</f>
        <v>9809</v>
      </c>
      <c r="H4358" s="50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3">
      <c r="A4359" s="48" t="s">
        <v>1264</v>
      </c>
      <c r="B4359" s="47">
        <f t="shared" si="8822"/>
        <v>18</v>
      </c>
      <c r="C4359" s="47">
        <f t="shared" si="8825"/>
        <v>40</v>
      </c>
      <c r="E4359" s="47">
        <f t="shared" ref="E4359" si="8931">plan_id</f>
        <v>25</v>
      </c>
      <c r="F4359" s="47">
        <f t="shared" ca="1" si="8919"/>
        <v>2016</v>
      </c>
      <c r="G4359" s="47">
        <f t="shared" ref="G4359" ca="1" si="8932">VLOOKUP(INDIRECT(CHAR(39)&amp;$A4359&amp;CHAR(39)&amp;"!r2c"&amp;$C4359,0),variables,2,0)</f>
        <v>9818</v>
      </c>
      <c r="H4359" s="50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3">
      <c r="A4360" s="48" t="s">
        <v>1264</v>
      </c>
      <c r="B4360" s="47">
        <f t="shared" si="8822"/>
        <v>18</v>
      </c>
      <c r="C4360" s="47">
        <f t="shared" si="8825"/>
        <v>41</v>
      </c>
      <c r="E4360" s="47">
        <f t="shared" ref="E4360" si="8933">plan_id</f>
        <v>25</v>
      </c>
      <c r="F4360" s="47">
        <f t="shared" ca="1" si="8919"/>
        <v>2016</v>
      </c>
      <c r="G4360" s="47">
        <f t="shared" ref="G4360" ca="1" si="8934">VLOOKUP(INDIRECT(CHAR(39)&amp;$A4360&amp;CHAR(39)&amp;"!r2c"&amp;$C4360,0),variables,2,0)</f>
        <v>9839</v>
      </c>
      <c r="H4360" s="50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3">
      <c r="A4361" s="48" t="s">
        <v>1264</v>
      </c>
      <c r="B4361" s="47">
        <f t="shared" si="8822"/>
        <v>18</v>
      </c>
      <c r="C4361" s="47">
        <f t="shared" si="8825"/>
        <v>42</v>
      </c>
      <c r="E4361" s="47">
        <f t="shared" ref="E4361" si="8935">plan_id</f>
        <v>25</v>
      </c>
      <c r="F4361" s="47">
        <f t="shared" ca="1" si="8919"/>
        <v>2016</v>
      </c>
      <c r="G4361" s="47">
        <f t="shared" ref="G4361" ca="1" si="8936">VLOOKUP(INDIRECT(CHAR(39)&amp;$A4361&amp;CHAR(39)&amp;"!r2c"&amp;$C4361,0),variables,2,0)</f>
        <v>9860</v>
      </c>
      <c r="H4361" s="50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3">
      <c r="A4362" s="48" t="s">
        <v>1264</v>
      </c>
      <c r="B4362" s="47">
        <f t="shared" si="8822"/>
        <v>18</v>
      </c>
      <c r="C4362" s="47">
        <f t="shared" si="8825"/>
        <v>43</v>
      </c>
      <c r="E4362" s="47">
        <f t="shared" ref="E4362" si="8937">plan_id</f>
        <v>25</v>
      </c>
      <c r="F4362" s="47">
        <f t="shared" ca="1" si="8919"/>
        <v>2016</v>
      </c>
      <c r="G4362" s="47">
        <f t="shared" ref="G4362" ca="1" si="8938">VLOOKUP(INDIRECT(CHAR(39)&amp;$A4362&amp;CHAR(39)&amp;"!r2c"&amp;$C4362,0),variables,2,0)</f>
        <v>9863</v>
      </c>
      <c r="H4362" s="50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3">
      <c r="A4363" s="48" t="s">
        <v>1264</v>
      </c>
      <c r="B4363" s="47">
        <f t="shared" si="8822"/>
        <v>18</v>
      </c>
      <c r="C4363" s="47">
        <f t="shared" si="8825"/>
        <v>44</v>
      </c>
      <c r="E4363" s="47">
        <f t="shared" ref="E4363" si="8939">plan_id</f>
        <v>25</v>
      </c>
      <c r="F4363" s="47">
        <f t="shared" ca="1" si="8919"/>
        <v>2016</v>
      </c>
      <c r="G4363" s="47">
        <f t="shared" ref="G4363" ca="1" si="8940">VLOOKUP(INDIRECT(CHAR(39)&amp;$A4363&amp;CHAR(39)&amp;"!r2c"&amp;$C4363,0),variables,2,0)</f>
        <v>9878</v>
      </c>
      <c r="H4363" s="50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3">
      <c r="A4364" s="48" t="s">
        <v>1264</v>
      </c>
      <c r="B4364" s="47">
        <f t="shared" si="8822"/>
        <v>18</v>
      </c>
      <c r="C4364" s="47">
        <f t="shared" si="8825"/>
        <v>45</v>
      </c>
      <c r="E4364" s="47">
        <f t="shared" ref="E4364" si="8941">plan_id</f>
        <v>25</v>
      </c>
      <c r="F4364" s="47">
        <f t="shared" ca="1" si="8919"/>
        <v>2016</v>
      </c>
      <c r="G4364" s="47">
        <f t="shared" ref="G4364" ca="1" si="8942">VLOOKUP(INDIRECT(CHAR(39)&amp;$A4364&amp;CHAR(39)&amp;"!r2c"&amp;$C4364,0),variables,2,0)</f>
        <v>9923</v>
      </c>
      <c r="H4364" s="50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3">
      <c r="A4365" s="48" t="s">
        <v>1264</v>
      </c>
      <c r="B4365" s="47">
        <f t="shared" si="8822"/>
        <v>18</v>
      </c>
      <c r="C4365" s="47">
        <f t="shared" si="8825"/>
        <v>46</v>
      </c>
      <c r="E4365" s="47">
        <f t="shared" ref="E4365" si="8943">plan_id</f>
        <v>25</v>
      </c>
      <c r="F4365" s="47">
        <f t="shared" ca="1" si="8919"/>
        <v>2016</v>
      </c>
      <c r="G4365" s="47">
        <f t="shared" ref="G4365" ca="1" si="8944">VLOOKUP(INDIRECT(CHAR(39)&amp;$A4365&amp;CHAR(39)&amp;"!r2c"&amp;$C4365,0),variables,2,0)</f>
        <v>9932</v>
      </c>
      <c r="H4365" s="50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3">
      <c r="A4366" s="48" t="s">
        <v>1264</v>
      </c>
      <c r="B4366" s="47">
        <f t="shared" si="8822"/>
        <v>18</v>
      </c>
      <c r="C4366" s="47">
        <f t="shared" si="8825"/>
        <v>47</v>
      </c>
      <c r="E4366" s="47">
        <f t="shared" ref="E4366" si="8945">plan_id</f>
        <v>25</v>
      </c>
      <c r="F4366" s="47">
        <f t="shared" ca="1" si="8919"/>
        <v>2016</v>
      </c>
      <c r="G4366" s="47">
        <f t="shared" ref="G4366" ca="1" si="8946">VLOOKUP(INDIRECT(CHAR(39)&amp;$A4366&amp;CHAR(39)&amp;"!r2c"&amp;$C4366,0),variables,2,0)</f>
        <v>9935</v>
      </c>
      <c r="H4366" s="50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3">
      <c r="A4367" s="48" t="s">
        <v>1264</v>
      </c>
      <c r="B4367" s="47">
        <f t="shared" si="8822"/>
        <v>18</v>
      </c>
      <c r="C4367" s="47">
        <f t="shared" si="8825"/>
        <v>48</v>
      </c>
      <c r="E4367" s="47">
        <f t="shared" ref="E4367" si="8947">plan_id</f>
        <v>25</v>
      </c>
      <c r="F4367" s="47">
        <f t="shared" ca="1" si="8919"/>
        <v>2016</v>
      </c>
      <c r="G4367" s="47">
        <f t="shared" ref="G4367" ca="1" si="8948">VLOOKUP(INDIRECT(CHAR(39)&amp;$A4367&amp;CHAR(39)&amp;"!r2c"&amp;$C4367,0),variables,2,0)</f>
        <v>9651</v>
      </c>
      <c r="H4367" s="50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3">
      <c r="A4368" s="48" t="s">
        <v>1264</v>
      </c>
      <c r="B4368" s="47">
        <f t="shared" si="8822"/>
        <v>18</v>
      </c>
      <c r="C4368" s="47">
        <f t="shared" si="8825"/>
        <v>49</v>
      </c>
      <c r="E4368" s="47">
        <f t="shared" ref="E4368" si="8949">plan_id</f>
        <v>25</v>
      </c>
      <c r="F4368" s="47">
        <f t="shared" ca="1" si="8919"/>
        <v>2016</v>
      </c>
      <c r="G4368" s="47">
        <f t="shared" ref="G4368" ca="1" si="8950">VLOOKUP(INDIRECT(CHAR(39)&amp;$A4368&amp;CHAR(39)&amp;"!r2c"&amp;$C4368,0),variables,2,0)</f>
        <v>9722</v>
      </c>
      <c r="H4368" s="50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3">
      <c r="A4369" s="48" t="s">
        <v>1264</v>
      </c>
      <c r="B4369" s="47">
        <f t="shared" si="8822"/>
        <v>18</v>
      </c>
      <c r="C4369" s="47">
        <f t="shared" si="8825"/>
        <v>50</v>
      </c>
      <c r="E4369" s="47">
        <f t="shared" ref="E4369" si="8951">plan_id</f>
        <v>25</v>
      </c>
      <c r="F4369" s="47">
        <f t="shared" ca="1" si="8919"/>
        <v>2016</v>
      </c>
      <c r="G4369" s="47">
        <f t="shared" ref="G4369" ca="1" si="8952">VLOOKUP(INDIRECT(CHAR(39)&amp;$A4369&amp;CHAR(39)&amp;"!r2c"&amp;$C4369,0),variables,2,0)</f>
        <v>9848</v>
      </c>
      <c r="H4369" s="50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3">
      <c r="A4370" s="48" t="s">
        <v>1264</v>
      </c>
      <c r="B4370" s="47">
        <f t="shared" ref="B4370:B4433" si="8953">B4282+1</f>
        <v>18</v>
      </c>
      <c r="C4370" s="47">
        <f t="shared" si="8825"/>
        <v>51</v>
      </c>
      <c r="E4370" s="47">
        <f t="shared" ref="E4370" si="8954">plan_id</f>
        <v>25</v>
      </c>
      <c r="F4370" s="47">
        <f t="shared" ca="1" si="8919"/>
        <v>2016</v>
      </c>
      <c r="G4370" s="47">
        <f t="shared" ref="G4370" ca="1" si="8955">VLOOKUP(INDIRECT(CHAR(39)&amp;$A4370&amp;CHAR(39)&amp;"!r2c"&amp;$C4370,0),variables,2,0)</f>
        <v>9866</v>
      </c>
      <c r="H4370" s="50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3">
      <c r="A4371" s="48" t="s">
        <v>1264</v>
      </c>
      <c r="B4371" s="47">
        <f t="shared" si="8953"/>
        <v>18</v>
      </c>
      <c r="C4371" s="47">
        <f t="shared" ref="C4371:C4434" si="8956">C4283</f>
        <v>52</v>
      </c>
      <c r="E4371" s="47">
        <f t="shared" ref="E4371" si="8957">plan_id</f>
        <v>25</v>
      </c>
      <c r="F4371" s="47">
        <f t="shared" ca="1" si="8919"/>
        <v>2016</v>
      </c>
      <c r="G4371" s="47">
        <f t="shared" ref="G4371" ca="1" si="8958">VLOOKUP(INDIRECT(CHAR(39)&amp;$A4371&amp;CHAR(39)&amp;"!r2c"&amp;$C4371,0),variables,2,0)</f>
        <v>9899</v>
      </c>
      <c r="H4371" s="50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3">
      <c r="A4372" s="48" t="s">
        <v>1264</v>
      </c>
      <c r="B4372" s="47">
        <f t="shared" si="8953"/>
        <v>18</v>
      </c>
      <c r="C4372" s="47">
        <f t="shared" si="8956"/>
        <v>53</v>
      </c>
      <c r="E4372" s="47">
        <f t="shared" ref="E4372" si="8959">plan_id</f>
        <v>25</v>
      </c>
      <c r="F4372" s="47">
        <f t="shared" ca="1" si="8919"/>
        <v>2016</v>
      </c>
      <c r="G4372" s="47">
        <f t="shared" ref="G4372" ca="1" si="8960">VLOOKUP(INDIRECT(CHAR(39)&amp;$A4372&amp;CHAR(39)&amp;"!r2c"&amp;$C4372,0),variables,2,0)</f>
        <v>9905</v>
      </c>
      <c r="H4372" s="50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3">
      <c r="A4373" s="48" t="s">
        <v>1264</v>
      </c>
      <c r="B4373" s="47">
        <f t="shared" si="8953"/>
        <v>18</v>
      </c>
      <c r="C4373" s="47">
        <f t="shared" si="8956"/>
        <v>54</v>
      </c>
      <c r="E4373" s="47">
        <f t="shared" ref="E4373" si="8961">plan_id</f>
        <v>25</v>
      </c>
      <c r="F4373" s="47">
        <f t="shared" ca="1" si="8919"/>
        <v>2016</v>
      </c>
      <c r="G4373" s="47">
        <f t="shared" ref="G4373" ca="1" si="8962">VLOOKUP(INDIRECT(CHAR(39)&amp;$A4373&amp;CHAR(39)&amp;"!r2c"&amp;$C4373,0),variables,2,0)</f>
        <v>9929</v>
      </c>
      <c r="H4373" s="50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3">
      <c r="A4374" s="48" t="s">
        <v>1264</v>
      </c>
      <c r="B4374" s="47">
        <f t="shared" si="8953"/>
        <v>18</v>
      </c>
      <c r="C4374" s="47">
        <f t="shared" si="8956"/>
        <v>55</v>
      </c>
      <c r="E4374" s="47">
        <f t="shared" ref="E4374" si="8963">plan_id</f>
        <v>25</v>
      </c>
      <c r="F4374" s="47">
        <f t="shared" ca="1" si="8919"/>
        <v>2016</v>
      </c>
      <c r="G4374" s="47">
        <f t="shared" ref="G4374" ca="1" si="8964">VLOOKUP(INDIRECT(CHAR(39)&amp;$A4374&amp;CHAR(39)&amp;"!r2c"&amp;$C4374,0),variables,2,0)</f>
        <v>9654</v>
      </c>
      <c r="H4374" s="50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3">
      <c r="A4375" s="48" t="s">
        <v>1264</v>
      </c>
      <c r="B4375" s="47">
        <f t="shared" si="8953"/>
        <v>18</v>
      </c>
      <c r="C4375" s="47">
        <f t="shared" si="8956"/>
        <v>56</v>
      </c>
      <c r="E4375" s="47">
        <f t="shared" ref="E4375" si="8965">plan_id</f>
        <v>25</v>
      </c>
      <c r="F4375" s="47">
        <f t="shared" ca="1" si="8919"/>
        <v>2016</v>
      </c>
      <c r="G4375" s="47">
        <f t="shared" ref="G4375" ca="1" si="8966">VLOOKUP(INDIRECT(CHAR(39)&amp;$A4375&amp;CHAR(39)&amp;"!r2c"&amp;$C4375,0),variables,2,0)</f>
        <v>9707</v>
      </c>
      <c r="H4375" s="50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3">
      <c r="A4376" s="48" t="s">
        <v>1264</v>
      </c>
      <c r="B4376" s="47">
        <f t="shared" si="8953"/>
        <v>18</v>
      </c>
      <c r="C4376" s="47">
        <f t="shared" si="8956"/>
        <v>57</v>
      </c>
      <c r="E4376" s="47">
        <f t="shared" ref="E4376" si="8967">plan_id</f>
        <v>25</v>
      </c>
      <c r="F4376" s="47">
        <f t="shared" ca="1" si="8919"/>
        <v>2016</v>
      </c>
      <c r="G4376" s="47">
        <f t="shared" ref="G4376" ca="1" si="8968">VLOOKUP(INDIRECT(CHAR(39)&amp;$A4376&amp;CHAR(39)&amp;"!r2c"&amp;$C4376,0),variables,2,0)</f>
        <v>9669</v>
      </c>
      <c r="H4376" s="50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3">
      <c r="A4377" s="48" t="s">
        <v>1264</v>
      </c>
      <c r="B4377" s="47">
        <f t="shared" si="8953"/>
        <v>18</v>
      </c>
      <c r="C4377" s="47">
        <f t="shared" si="8956"/>
        <v>58</v>
      </c>
      <c r="E4377" s="47">
        <f t="shared" ref="E4377" si="8969">plan_id</f>
        <v>25</v>
      </c>
      <c r="F4377" s="47">
        <f t="shared" ca="1" si="8919"/>
        <v>2016</v>
      </c>
      <c r="G4377" s="47">
        <f t="shared" ref="G4377" ca="1" si="8970">VLOOKUP(INDIRECT(CHAR(39)&amp;$A4377&amp;CHAR(39)&amp;"!r2c"&amp;$C4377,0),variables,2,0)</f>
        <v>9851</v>
      </c>
      <c r="H4377" s="50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3">
      <c r="A4378" s="48" t="s">
        <v>1264</v>
      </c>
      <c r="B4378" s="47">
        <f t="shared" si="8953"/>
        <v>18</v>
      </c>
      <c r="C4378" s="47">
        <f t="shared" si="8956"/>
        <v>59</v>
      </c>
      <c r="E4378" s="47">
        <f t="shared" ref="E4378" si="8971">plan_id</f>
        <v>25</v>
      </c>
      <c r="F4378" s="47">
        <f t="shared" ca="1" si="8919"/>
        <v>2016</v>
      </c>
      <c r="G4378" s="47">
        <f t="shared" ref="G4378" ca="1" si="8972">VLOOKUP(INDIRECT(CHAR(39)&amp;$A4378&amp;CHAR(39)&amp;"!r2c"&amp;$C4378,0),variables,2,0)</f>
        <v>9890</v>
      </c>
      <c r="H4378" s="50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3">
      <c r="A4379" s="48" t="s">
        <v>1264</v>
      </c>
      <c r="B4379" s="47">
        <f t="shared" si="8953"/>
        <v>18</v>
      </c>
      <c r="C4379" s="47">
        <f t="shared" si="8956"/>
        <v>60</v>
      </c>
      <c r="E4379" s="47">
        <f t="shared" ref="E4379" si="8973">plan_id</f>
        <v>25</v>
      </c>
      <c r="F4379" s="47">
        <f t="shared" ca="1" si="8919"/>
        <v>2016</v>
      </c>
      <c r="G4379" s="47">
        <f t="shared" ref="G4379" ca="1" si="8974">VLOOKUP(INDIRECT(CHAR(39)&amp;$A4379&amp;CHAR(39)&amp;"!r2c"&amp;$C4379,0),variables,2,0)</f>
        <v>9893</v>
      </c>
      <c r="H4379" s="50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3">
      <c r="A4380" s="48" t="s">
        <v>1264</v>
      </c>
      <c r="B4380" s="47">
        <f t="shared" si="8953"/>
        <v>18</v>
      </c>
      <c r="C4380" s="47">
        <f t="shared" si="8956"/>
        <v>61</v>
      </c>
      <c r="E4380" s="47">
        <f t="shared" ref="E4380" si="8975">plan_id</f>
        <v>25</v>
      </c>
      <c r="F4380" s="47">
        <f t="shared" ca="1" si="8919"/>
        <v>2016</v>
      </c>
      <c r="G4380" s="47">
        <f t="shared" ref="G4380" ca="1" si="8976">VLOOKUP(INDIRECT(CHAR(39)&amp;$A4380&amp;CHAR(39)&amp;"!r2c"&amp;$C4380,0),variables,2,0)</f>
        <v>9896</v>
      </c>
      <c r="H4380" s="50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3">
      <c r="A4381" s="48" t="s">
        <v>1264</v>
      </c>
      <c r="B4381" s="47">
        <f t="shared" si="8953"/>
        <v>18</v>
      </c>
      <c r="C4381" s="47">
        <f t="shared" si="8956"/>
        <v>62</v>
      </c>
      <c r="E4381" s="47">
        <f t="shared" ref="E4381" si="8977">plan_id</f>
        <v>25</v>
      </c>
      <c r="F4381" s="47">
        <f t="shared" ca="1" si="8919"/>
        <v>2016</v>
      </c>
      <c r="G4381" s="47">
        <f t="shared" ref="G4381" ca="1" si="8978">VLOOKUP(INDIRECT(CHAR(39)&amp;$A4381&amp;CHAR(39)&amp;"!r2c"&amp;$C4381,0),variables,2,0)</f>
        <v>9660</v>
      </c>
      <c r="H4381" s="50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3">
      <c r="A4382" s="48" t="s">
        <v>1264</v>
      </c>
      <c r="B4382" s="47">
        <f t="shared" si="8953"/>
        <v>18</v>
      </c>
      <c r="C4382" s="47">
        <f t="shared" si="8956"/>
        <v>63</v>
      </c>
      <c r="E4382" s="47">
        <f t="shared" ref="E4382" si="8979">plan_id</f>
        <v>25</v>
      </c>
      <c r="F4382" s="47">
        <f t="shared" ca="1" si="8919"/>
        <v>2016</v>
      </c>
      <c r="G4382" s="47">
        <f t="shared" ref="G4382" ca="1" si="8980">VLOOKUP(INDIRECT(CHAR(39)&amp;$A4382&amp;CHAR(39)&amp;"!r2c"&amp;$C4382,0),variables,2,0)</f>
        <v>9701</v>
      </c>
      <c r="H4382" s="50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3">
      <c r="A4383" s="48" t="s">
        <v>1264</v>
      </c>
      <c r="B4383" s="47">
        <f t="shared" si="8953"/>
        <v>18</v>
      </c>
      <c r="C4383" s="47">
        <f t="shared" si="8956"/>
        <v>64</v>
      </c>
      <c r="E4383" s="47">
        <f t="shared" ref="E4383" si="8981">plan_id</f>
        <v>25</v>
      </c>
      <c r="F4383" s="47">
        <f t="shared" ca="1" si="8919"/>
        <v>2016</v>
      </c>
      <c r="G4383" s="47">
        <f t="shared" ref="G4383" ca="1" si="8982">VLOOKUP(INDIRECT(CHAR(39)&amp;$A4383&amp;CHAR(39)&amp;"!r2c"&amp;$C4383,0),variables,2,0)</f>
        <v>9728</v>
      </c>
      <c r="H4383" s="50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3">
      <c r="A4384" s="48" t="s">
        <v>1264</v>
      </c>
      <c r="B4384" s="47">
        <f t="shared" si="8953"/>
        <v>18</v>
      </c>
      <c r="C4384" s="47">
        <f t="shared" si="8956"/>
        <v>65</v>
      </c>
      <c r="E4384" s="47">
        <f t="shared" ref="E4384" si="8983">plan_id</f>
        <v>25</v>
      </c>
      <c r="F4384" s="47">
        <f t="shared" ca="1" si="8919"/>
        <v>2016</v>
      </c>
      <c r="G4384" s="47">
        <f t="shared" ref="G4384" ca="1" si="8984">VLOOKUP(INDIRECT(CHAR(39)&amp;$A4384&amp;CHAR(39)&amp;"!r2c"&amp;$C4384,0),variables,2,0)</f>
        <v>9731</v>
      </c>
      <c r="H4384" s="50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3">
      <c r="A4385" s="48" t="s">
        <v>1264</v>
      </c>
      <c r="B4385" s="47">
        <f t="shared" si="8953"/>
        <v>18</v>
      </c>
      <c r="C4385" s="47">
        <f t="shared" si="8956"/>
        <v>66</v>
      </c>
      <c r="E4385" s="47">
        <f t="shared" ref="E4385" si="8985">plan_id</f>
        <v>25</v>
      </c>
      <c r="F4385" s="47">
        <f t="shared" ca="1" si="8919"/>
        <v>2016</v>
      </c>
      <c r="G4385" s="47">
        <f t="shared" ref="G4385" ca="1" si="8986">VLOOKUP(INDIRECT(CHAR(39)&amp;$A4385&amp;CHAR(39)&amp;"!r2c"&amp;$C4385,0),variables,2,0)</f>
        <v>9737</v>
      </c>
      <c r="H4385" s="50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3">
      <c r="A4386" s="48" t="s">
        <v>1264</v>
      </c>
      <c r="B4386" s="47">
        <f t="shared" si="8953"/>
        <v>18</v>
      </c>
      <c r="C4386" s="47">
        <f t="shared" si="8956"/>
        <v>67</v>
      </c>
      <c r="E4386" s="47">
        <f t="shared" ref="E4386" si="8987">plan_id</f>
        <v>25</v>
      </c>
      <c r="F4386" s="47">
        <f t="shared" ca="1" si="8919"/>
        <v>2016</v>
      </c>
      <c r="G4386" s="47">
        <f t="shared" ref="G4386" ca="1" si="8988">VLOOKUP(INDIRECT(CHAR(39)&amp;$A4386&amp;CHAR(39)&amp;"!r2c"&amp;$C4386,0),variables,2,0)</f>
        <v>9740</v>
      </c>
      <c r="H4386" s="50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3">
      <c r="A4387" s="48" t="s">
        <v>1264</v>
      </c>
      <c r="B4387" s="47">
        <f t="shared" si="8953"/>
        <v>18</v>
      </c>
      <c r="C4387" s="47">
        <f t="shared" si="8956"/>
        <v>68</v>
      </c>
      <c r="E4387" s="47">
        <f t="shared" ref="E4387" si="8989">plan_id</f>
        <v>25</v>
      </c>
      <c r="F4387" s="47">
        <f t="shared" ca="1" si="8919"/>
        <v>2016</v>
      </c>
      <c r="G4387" s="47">
        <f t="shared" ref="G4387" ca="1" si="8990">VLOOKUP(INDIRECT(CHAR(39)&amp;$A4387&amp;CHAR(39)&amp;"!r2c"&amp;$C4387,0),variables,2,0)</f>
        <v>9752</v>
      </c>
      <c r="H4387" s="50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3">
      <c r="A4388" s="48" t="s">
        <v>1264</v>
      </c>
      <c r="B4388" s="47">
        <f t="shared" si="8953"/>
        <v>18</v>
      </c>
      <c r="C4388" s="47">
        <f t="shared" si="8956"/>
        <v>69</v>
      </c>
      <c r="E4388" s="47">
        <f t="shared" ref="E4388" si="8991">plan_id</f>
        <v>25</v>
      </c>
      <c r="F4388" s="47">
        <f t="shared" ca="1" si="8919"/>
        <v>2016</v>
      </c>
      <c r="G4388" s="47">
        <f t="shared" ref="G4388" ca="1" si="8992">VLOOKUP(INDIRECT(CHAR(39)&amp;$A4388&amp;CHAR(39)&amp;"!r2c"&amp;$C4388,0),variables,2,0)</f>
        <v>9791</v>
      </c>
      <c r="H4388" s="50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3">
      <c r="A4389" s="48" t="s">
        <v>1264</v>
      </c>
      <c r="B4389" s="47">
        <f t="shared" si="8953"/>
        <v>18</v>
      </c>
      <c r="C4389" s="47">
        <f t="shared" si="8956"/>
        <v>70</v>
      </c>
      <c r="E4389" s="47">
        <f t="shared" ref="E4389" si="8993">plan_id</f>
        <v>25</v>
      </c>
      <c r="F4389" s="47">
        <f t="shared" ca="1" si="8919"/>
        <v>2016</v>
      </c>
      <c r="G4389" s="47">
        <f t="shared" ref="G4389" ca="1" si="8994">VLOOKUP(INDIRECT(CHAR(39)&amp;$A4389&amp;CHAR(39)&amp;"!r2c"&amp;$C4389,0),variables,2,0)</f>
        <v>9800</v>
      </c>
      <c r="H4389" s="50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3">
      <c r="A4390" s="48" t="s">
        <v>1264</v>
      </c>
      <c r="B4390" s="47">
        <f t="shared" si="8953"/>
        <v>18</v>
      </c>
      <c r="C4390" s="47">
        <f t="shared" si="8956"/>
        <v>71</v>
      </c>
      <c r="E4390" s="47">
        <f t="shared" ref="E4390" si="8995">plan_id</f>
        <v>25</v>
      </c>
      <c r="F4390" s="47">
        <f t="shared" ca="1" si="8919"/>
        <v>2016</v>
      </c>
      <c r="G4390" s="47">
        <f t="shared" ref="G4390" ca="1" si="8996">VLOOKUP(INDIRECT(CHAR(39)&amp;$A4390&amp;CHAR(39)&amp;"!r2c"&amp;$C4390,0),variables,2,0)</f>
        <v>9842</v>
      </c>
      <c r="H4390" s="50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3">
      <c r="A4391" s="48" t="s">
        <v>1264</v>
      </c>
      <c r="B4391" s="47">
        <f t="shared" si="8953"/>
        <v>18</v>
      </c>
      <c r="C4391" s="47">
        <f t="shared" si="8956"/>
        <v>72</v>
      </c>
      <c r="E4391" s="47">
        <f t="shared" ref="E4391" si="8997">plan_id</f>
        <v>25</v>
      </c>
      <c r="F4391" s="47">
        <f t="shared" ca="1" si="8919"/>
        <v>2016</v>
      </c>
      <c r="G4391" s="47">
        <f t="shared" ref="G4391" ca="1" si="8998">VLOOKUP(INDIRECT(CHAR(39)&amp;$A4391&amp;CHAR(39)&amp;"!r2c"&amp;$C4391,0),variables,2,0)</f>
        <v>9854</v>
      </c>
      <c r="H4391" s="50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3">
      <c r="A4392" s="48" t="s">
        <v>1264</v>
      </c>
      <c r="B4392" s="47">
        <f t="shared" si="8953"/>
        <v>18</v>
      </c>
      <c r="C4392" s="47">
        <f t="shared" si="8956"/>
        <v>73</v>
      </c>
      <c r="E4392" s="47">
        <f t="shared" ref="E4392" si="8999">plan_id</f>
        <v>25</v>
      </c>
      <c r="F4392" s="47">
        <f t="shared" ca="1" si="8919"/>
        <v>2016</v>
      </c>
      <c r="G4392" s="47">
        <f t="shared" ref="G4392" ca="1" si="9000">VLOOKUP(INDIRECT(CHAR(39)&amp;$A4392&amp;CHAR(39)&amp;"!r2c"&amp;$C4392,0),variables,2,0)</f>
        <v>9869</v>
      </c>
      <c r="H4392" s="50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3">
      <c r="A4393" s="48" t="s">
        <v>1264</v>
      </c>
      <c r="B4393" s="47">
        <f t="shared" si="8953"/>
        <v>18</v>
      </c>
      <c r="C4393" s="47">
        <f t="shared" si="8956"/>
        <v>74</v>
      </c>
      <c r="E4393" s="47">
        <f t="shared" ref="E4393" si="9001">plan_id</f>
        <v>25</v>
      </c>
      <c r="F4393" s="47">
        <f t="shared" ca="1" si="8919"/>
        <v>2016</v>
      </c>
      <c r="G4393" s="47">
        <f t="shared" ref="G4393" ca="1" si="9002">VLOOKUP(INDIRECT(CHAR(39)&amp;$A4393&amp;CHAR(39)&amp;"!r2c"&amp;$C4393,0),variables,2,0)</f>
        <v>9873</v>
      </c>
      <c r="H4393" s="50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3">
      <c r="A4394" s="48" t="s">
        <v>1264</v>
      </c>
      <c r="B4394" s="47">
        <f t="shared" si="8953"/>
        <v>18</v>
      </c>
      <c r="C4394" s="47">
        <f t="shared" si="8956"/>
        <v>75</v>
      </c>
      <c r="E4394" s="47">
        <f t="shared" ref="E4394" si="9003">plan_id</f>
        <v>25</v>
      </c>
      <c r="F4394" s="47">
        <f t="shared" ca="1" si="8919"/>
        <v>2016</v>
      </c>
      <c r="G4394" s="47">
        <f t="shared" ref="G4394" ca="1" si="9004">VLOOKUP(INDIRECT(CHAR(39)&amp;$A4394&amp;CHAR(39)&amp;"!r2c"&amp;$C4394,0),variables,2,0)</f>
        <v>9881</v>
      </c>
      <c r="H4394" s="50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3">
      <c r="A4395" s="48" t="s">
        <v>1264</v>
      </c>
      <c r="B4395" s="47">
        <f t="shared" si="8953"/>
        <v>18</v>
      </c>
      <c r="C4395" s="47">
        <f t="shared" si="8956"/>
        <v>76</v>
      </c>
      <c r="E4395" s="47">
        <f t="shared" ref="E4395" si="9005">plan_id</f>
        <v>25</v>
      </c>
      <c r="F4395" s="47">
        <f t="shared" ca="1" si="8919"/>
        <v>2016</v>
      </c>
      <c r="G4395" s="47">
        <f t="shared" ref="G4395" ca="1" si="9006">VLOOKUP(INDIRECT(CHAR(39)&amp;$A4395&amp;CHAR(39)&amp;"!r2c"&amp;$C4395,0),variables,2,0)</f>
        <v>9908</v>
      </c>
      <c r="H4395" s="50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3">
      <c r="A4396" s="48" t="s">
        <v>1264</v>
      </c>
      <c r="B4396" s="47">
        <f t="shared" si="8953"/>
        <v>18</v>
      </c>
      <c r="C4396" s="47">
        <f t="shared" si="8956"/>
        <v>77</v>
      </c>
      <c r="E4396" s="47">
        <f t="shared" ref="E4396" si="9007">plan_id</f>
        <v>25</v>
      </c>
      <c r="F4396" s="47">
        <f t="shared" ca="1" si="8919"/>
        <v>2016</v>
      </c>
      <c r="G4396" s="47">
        <f t="shared" ref="G4396" ca="1" si="9008">VLOOKUP(INDIRECT(CHAR(39)&amp;$A4396&amp;CHAR(39)&amp;"!r2c"&amp;$C4396,0),variables,2,0)</f>
        <v>9911</v>
      </c>
      <c r="H4396" s="50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3">
      <c r="A4397" s="48" t="s">
        <v>1264</v>
      </c>
      <c r="B4397" s="47">
        <f t="shared" si="8953"/>
        <v>18</v>
      </c>
      <c r="C4397" s="47">
        <f t="shared" si="8956"/>
        <v>78</v>
      </c>
      <c r="E4397" s="47">
        <f t="shared" ref="E4397" si="9009">plan_id</f>
        <v>25</v>
      </c>
      <c r="F4397" s="47">
        <f t="shared" ca="1" si="8919"/>
        <v>2016</v>
      </c>
      <c r="G4397" s="47">
        <f t="shared" ref="G4397" ca="1" si="9010">VLOOKUP(INDIRECT(CHAR(39)&amp;$A4397&amp;CHAR(39)&amp;"!r2c"&amp;$C4397,0),variables,2,0)</f>
        <v>9663</v>
      </c>
      <c r="H4397" s="50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3">
      <c r="A4398" s="48" t="s">
        <v>1264</v>
      </c>
      <c r="B4398" s="47">
        <f t="shared" si="8953"/>
        <v>18</v>
      </c>
      <c r="C4398" s="47">
        <f t="shared" si="8956"/>
        <v>79</v>
      </c>
      <c r="E4398" s="47">
        <f t="shared" ref="E4398" si="9011">plan_id</f>
        <v>25</v>
      </c>
      <c r="F4398" s="47">
        <f t="shared" ca="1" si="8919"/>
        <v>2016</v>
      </c>
      <c r="G4398" s="47">
        <f t="shared" ref="G4398" ca="1" si="9012">VLOOKUP(INDIRECT(CHAR(39)&amp;$A4398&amp;CHAR(39)&amp;"!r2c"&amp;$C4398,0),variables,2,0)</f>
        <v>9710</v>
      </c>
      <c r="H4398" s="50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3">
      <c r="A4399" s="48" t="s">
        <v>1264</v>
      </c>
      <c r="B4399" s="47">
        <f t="shared" si="8953"/>
        <v>18</v>
      </c>
      <c r="C4399" s="47">
        <f t="shared" si="8956"/>
        <v>80</v>
      </c>
      <c r="E4399" s="47">
        <f t="shared" ref="E4399" si="9013">plan_id</f>
        <v>25</v>
      </c>
      <c r="F4399" s="47">
        <f t="shared" ca="1" si="8919"/>
        <v>2016</v>
      </c>
      <c r="G4399" s="47">
        <f t="shared" ref="G4399" ca="1" si="9014">VLOOKUP(INDIRECT(CHAR(39)&amp;$A4399&amp;CHAR(39)&amp;"!r2c"&amp;$C4399,0),variables,2,0)</f>
        <v>9758</v>
      </c>
      <c r="H4399" s="50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3">
      <c r="A4400" s="48" t="s">
        <v>1264</v>
      </c>
      <c r="B4400" s="47">
        <f t="shared" si="8953"/>
        <v>18</v>
      </c>
      <c r="C4400" s="47">
        <f t="shared" si="8956"/>
        <v>81</v>
      </c>
      <c r="E4400" s="47">
        <f t="shared" ref="E4400" si="9015">plan_id</f>
        <v>25</v>
      </c>
      <c r="F4400" s="47">
        <f t="shared" ca="1" si="8919"/>
        <v>2016</v>
      </c>
      <c r="G4400" s="47">
        <f t="shared" ref="G4400" ca="1" si="9016">VLOOKUP(INDIRECT(CHAR(39)&amp;$A4400&amp;CHAR(39)&amp;"!r2c"&amp;$C4400,0),variables,2,0)</f>
        <v>9803</v>
      </c>
      <c r="H4400" s="50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3">
      <c r="A4401" s="48" t="s">
        <v>1264</v>
      </c>
      <c r="B4401" s="47">
        <f t="shared" si="8953"/>
        <v>18</v>
      </c>
      <c r="C4401" s="47">
        <f t="shared" si="8956"/>
        <v>82</v>
      </c>
      <c r="E4401" s="47">
        <f t="shared" ref="E4401" si="9017">plan_id</f>
        <v>25</v>
      </c>
      <c r="F4401" s="47">
        <f t="shared" ca="1" si="8919"/>
        <v>2016</v>
      </c>
      <c r="G4401" s="47">
        <f t="shared" ref="G4401" ca="1" si="9018">VLOOKUP(INDIRECT(CHAR(39)&amp;$A4401&amp;CHAR(39)&amp;"!r2c"&amp;$C4401,0),variables,2,0)</f>
        <v>9857</v>
      </c>
      <c r="H4401" s="50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3">
      <c r="A4402" s="48" t="s">
        <v>1264</v>
      </c>
      <c r="B4402" s="47">
        <f t="shared" si="8953"/>
        <v>18</v>
      </c>
      <c r="C4402" s="47">
        <f t="shared" si="8956"/>
        <v>83</v>
      </c>
      <c r="E4402" s="47">
        <f t="shared" ref="E4402" si="9019">plan_id</f>
        <v>25</v>
      </c>
      <c r="F4402" s="47">
        <f t="shared" ca="1" si="8919"/>
        <v>2016</v>
      </c>
      <c r="G4402" s="47">
        <f t="shared" ref="G4402" ca="1" si="9020">VLOOKUP(INDIRECT(CHAR(39)&amp;$A4402&amp;CHAR(39)&amp;"!r2c"&amp;$C4402,0),variables,2,0)</f>
        <v>9902</v>
      </c>
      <c r="H4402" s="50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3">
      <c r="A4403" s="48" t="s">
        <v>1264</v>
      </c>
      <c r="B4403" s="47">
        <f t="shared" si="8953"/>
        <v>18</v>
      </c>
      <c r="C4403" s="47">
        <f t="shared" si="8956"/>
        <v>84</v>
      </c>
      <c r="E4403" s="47">
        <f t="shared" ref="E4403" si="9021">plan_id</f>
        <v>25</v>
      </c>
      <c r="F4403" s="47">
        <f t="shared" ca="1" si="8919"/>
        <v>2016</v>
      </c>
      <c r="G4403" s="47">
        <f t="shared" ref="G4403" ca="1" si="9022">VLOOKUP(INDIRECT(CHAR(39)&amp;$A4403&amp;CHAR(39)&amp;"!r2c"&amp;$C4403,0),variables,2,0)</f>
        <v>9926</v>
      </c>
      <c r="H4403" s="50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3">
      <c r="A4404" s="48" t="s">
        <v>1264</v>
      </c>
      <c r="B4404" s="47">
        <f t="shared" si="8953"/>
        <v>18</v>
      </c>
      <c r="C4404" s="47">
        <f t="shared" si="8956"/>
        <v>85</v>
      </c>
      <c r="E4404" s="47">
        <f t="shared" ref="E4404" si="9023">plan_id</f>
        <v>25</v>
      </c>
      <c r="F4404" s="47">
        <f t="shared" ca="1" si="8919"/>
        <v>2016</v>
      </c>
      <c r="G4404" s="47">
        <f t="shared" ref="G4404" ca="1" si="9024">VLOOKUP(INDIRECT(CHAR(39)&amp;$A4404&amp;CHAR(39)&amp;"!r2c"&amp;$C4404,0),variables,2,0)</f>
        <v>9666</v>
      </c>
      <c r="H4404" s="50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3">
      <c r="A4405" s="48" t="s">
        <v>1264</v>
      </c>
      <c r="B4405" s="47">
        <f t="shared" si="8953"/>
        <v>18</v>
      </c>
      <c r="C4405" s="47">
        <f t="shared" si="8956"/>
        <v>86</v>
      </c>
      <c r="E4405" s="47">
        <f t="shared" ref="E4405" si="9025">plan_id</f>
        <v>25</v>
      </c>
      <c r="F4405" s="47">
        <f t="shared" ca="1" si="8919"/>
        <v>2016</v>
      </c>
      <c r="G4405" s="47">
        <f t="shared" ref="G4405" ca="1" si="9026">VLOOKUP(INDIRECT(CHAR(39)&amp;$A4405&amp;CHAR(39)&amp;"!r2c"&amp;$C4405,0),variables,2,0)</f>
        <v>9827</v>
      </c>
      <c r="H4405" s="50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3">
      <c r="A4406" s="48" t="s">
        <v>1264</v>
      </c>
      <c r="B4406" s="47">
        <f t="shared" si="8953"/>
        <v>18</v>
      </c>
      <c r="C4406" s="47">
        <f t="shared" si="8956"/>
        <v>87</v>
      </c>
      <c r="E4406" s="47">
        <f t="shared" ref="E4406" si="9027">plan_id</f>
        <v>25</v>
      </c>
      <c r="F4406" s="47">
        <f t="shared" ca="1" si="8919"/>
        <v>2016</v>
      </c>
      <c r="G4406" s="47">
        <f t="shared" ref="G4406" ca="1" si="9028">VLOOKUP(INDIRECT(CHAR(39)&amp;$A4406&amp;CHAR(39)&amp;"!r2c"&amp;$C4406,0),variables,2,0)</f>
        <v>9657</v>
      </c>
      <c r="H4406" s="50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3">
      <c r="A4407" s="48" t="s">
        <v>1264</v>
      </c>
      <c r="B4407" s="47">
        <f t="shared" si="8953"/>
        <v>18</v>
      </c>
      <c r="C4407" s="47">
        <f t="shared" si="8956"/>
        <v>88</v>
      </c>
      <c r="E4407" s="47">
        <f t="shared" ref="E4407" si="9029">plan_id</f>
        <v>25</v>
      </c>
      <c r="F4407" s="47">
        <f t="shared" ca="1" si="8919"/>
        <v>2016</v>
      </c>
      <c r="G4407" s="47">
        <f t="shared" ref="G4407" ca="1" si="9030">VLOOKUP(INDIRECT(CHAR(39)&amp;$A4407&amp;CHAR(39)&amp;"!r2c"&amp;$C4407,0),variables,2,0)</f>
        <v>9834</v>
      </c>
      <c r="H4407" s="50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3">
      <c r="A4408" s="48" t="s">
        <v>1264</v>
      </c>
      <c r="B4408" s="47">
        <f t="shared" si="8953"/>
        <v>18</v>
      </c>
      <c r="C4408" s="47">
        <f t="shared" si="8956"/>
        <v>89</v>
      </c>
      <c r="E4408" s="47">
        <f t="shared" ref="E4408" si="9031">plan_id</f>
        <v>25</v>
      </c>
      <c r="F4408" s="47">
        <f t="shared" ca="1" si="8919"/>
        <v>2016</v>
      </c>
      <c r="G4408" s="47">
        <f t="shared" ref="G4408" ca="1" si="9032">VLOOKUP(INDIRECT(CHAR(39)&amp;$A4408&amp;CHAR(39)&amp;"!r2c"&amp;$C4408,0),variables,2,0)</f>
        <v>9884</v>
      </c>
      <c r="H4408" s="50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3">
      <c r="A4409" s="48" t="s">
        <v>1264</v>
      </c>
      <c r="B4409" s="47">
        <f t="shared" si="8953"/>
        <v>18</v>
      </c>
      <c r="C4409" s="47">
        <f t="shared" si="8956"/>
        <v>90</v>
      </c>
      <c r="E4409" s="47">
        <f t="shared" ref="E4409" si="9033">plan_id</f>
        <v>25</v>
      </c>
      <c r="F4409" s="47">
        <f t="shared" ca="1" si="8919"/>
        <v>2016</v>
      </c>
      <c r="G4409" s="47">
        <f t="shared" ref="G4409" ca="1" si="9034">VLOOKUP(INDIRECT(CHAR(39)&amp;$A4409&amp;CHAR(39)&amp;"!r2c"&amp;$C4409,0),variables,2,0)</f>
        <v>9672</v>
      </c>
      <c r="H4409" s="50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3">
      <c r="A4410" s="48" t="s">
        <v>1264</v>
      </c>
      <c r="B4410" s="47">
        <f t="shared" si="8953"/>
        <v>19</v>
      </c>
      <c r="C4410" s="47">
        <f t="shared" si="8956"/>
        <v>3</v>
      </c>
      <c r="E4410" s="47">
        <f t="shared" ref="E4410" si="9035">plan_id</f>
        <v>25</v>
      </c>
      <c r="F4410" s="47">
        <f t="shared" ca="1" si="8919"/>
        <v>2017</v>
      </c>
      <c r="G4410" s="47">
        <f t="shared" ref="G4410" ca="1" si="9036">VLOOKUP(INDIRECT(CHAR(39)&amp;$A4410&amp;CHAR(39)&amp;"!r2c"&amp;$C4410,0),variables,2,0)</f>
        <v>9704</v>
      </c>
      <c r="H4410" s="50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3">
      <c r="A4411" s="48" t="s">
        <v>1264</v>
      </c>
      <c r="B4411" s="47">
        <f t="shared" si="8953"/>
        <v>19</v>
      </c>
      <c r="C4411" s="47">
        <f t="shared" si="8956"/>
        <v>4</v>
      </c>
      <c r="E4411" s="47">
        <f t="shared" ref="E4411" si="9037">plan_id</f>
        <v>25</v>
      </c>
      <c r="F4411" s="47">
        <f t="shared" ca="1" si="8919"/>
        <v>2017</v>
      </c>
      <c r="G4411" s="47">
        <f t="shared" ref="G4411" ca="1" si="9038">VLOOKUP(INDIRECT(CHAR(39)&amp;$A4411&amp;CHAR(39)&amp;"!r2c"&amp;$C4411,0),variables,2,0)</f>
        <v>9716</v>
      </c>
      <c r="H4411" s="50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3">
      <c r="A4412" s="48" t="s">
        <v>1264</v>
      </c>
      <c r="B4412" s="47">
        <f t="shared" si="8953"/>
        <v>19</v>
      </c>
      <c r="C4412" s="47">
        <f t="shared" si="8956"/>
        <v>5</v>
      </c>
      <c r="E4412" s="47">
        <f t="shared" ref="E4412" si="9039">plan_id</f>
        <v>25</v>
      </c>
      <c r="F4412" s="47">
        <f t="shared" ca="1" si="8919"/>
        <v>2017</v>
      </c>
      <c r="G4412" s="47">
        <f t="shared" ref="G4412" ca="1" si="9040">VLOOKUP(INDIRECT(CHAR(39)&amp;$A4412&amp;CHAR(39)&amp;"!r2c"&amp;$C4412,0),variables,2,0)</f>
        <v>9734</v>
      </c>
      <c r="H4412" s="50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3">
      <c r="A4413" s="48" t="s">
        <v>1264</v>
      </c>
      <c r="B4413" s="47">
        <f t="shared" si="8953"/>
        <v>19</v>
      </c>
      <c r="C4413" s="47">
        <f t="shared" si="8956"/>
        <v>6</v>
      </c>
      <c r="E4413" s="47">
        <f t="shared" ref="E4413" si="9041">plan_id</f>
        <v>25</v>
      </c>
      <c r="F4413" s="47">
        <f t="shared" ca="1" si="8919"/>
        <v>2017</v>
      </c>
      <c r="G4413" s="47">
        <f t="shared" ref="G4413" ca="1" si="9042">VLOOKUP(INDIRECT(CHAR(39)&amp;$A4413&amp;CHAR(39)&amp;"!r2c"&amp;$C4413,0),variables,2,0)</f>
        <v>9749</v>
      </c>
      <c r="H4413" s="50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3">
      <c r="A4414" s="48" t="s">
        <v>1264</v>
      </c>
      <c r="B4414" s="47">
        <f t="shared" si="8953"/>
        <v>19</v>
      </c>
      <c r="C4414" s="47">
        <f t="shared" si="8956"/>
        <v>7</v>
      </c>
      <c r="E4414" s="47">
        <f t="shared" ref="E4414" si="9043">plan_id</f>
        <v>25</v>
      </c>
      <c r="F4414" s="47">
        <f t="shared" ca="1" si="8919"/>
        <v>2017</v>
      </c>
      <c r="G4414" s="47">
        <f t="shared" ref="G4414" ca="1" si="9044">VLOOKUP(INDIRECT(CHAR(39)&amp;$A4414&amp;CHAR(39)&amp;"!r2c"&amp;$C4414,0),variables,2,0)</f>
        <v>9755</v>
      </c>
      <c r="H4414" s="50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3">
      <c r="A4415" s="48" t="s">
        <v>1264</v>
      </c>
      <c r="B4415" s="47">
        <f t="shared" si="8953"/>
        <v>19</v>
      </c>
      <c r="C4415" s="47">
        <f t="shared" si="8956"/>
        <v>8</v>
      </c>
      <c r="E4415" s="47">
        <f t="shared" ref="E4415" si="9045">plan_id</f>
        <v>25</v>
      </c>
      <c r="F4415" s="47">
        <f t="shared" ca="1" si="8919"/>
        <v>2017</v>
      </c>
      <c r="G4415" s="47">
        <f t="shared" ref="G4415" ca="1" si="9046">VLOOKUP(INDIRECT(CHAR(39)&amp;$A4415&amp;CHAR(39)&amp;"!r2c"&amp;$C4415,0),variables,2,0)</f>
        <v>9782</v>
      </c>
      <c r="H4415" s="50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3">
      <c r="A4416" s="48" t="s">
        <v>1264</v>
      </c>
      <c r="B4416" s="47">
        <f t="shared" si="8953"/>
        <v>19</v>
      </c>
      <c r="C4416" s="47">
        <f t="shared" si="8956"/>
        <v>9</v>
      </c>
      <c r="E4416" s="47">
        <f t="shared" ref="E4416" si="9047">plan_id</f>
        <v>25</v>
      </c>
      <c r="F4416" s="47">
        <f t="shared" ca="1" si="8919"/>
        <v>2017</v>
      </c>
      <c r="G4416" s="47">
        <f t="shared" ref="G4416" ca="1" si="9048">VLOOKUP(INDIRECT(CHAR(39)&amp;$A4416&amp;CHAR(39)&amp;"!r2c"&amp;$C4416,0),variables,2,0)</f>
        <v>9788</v>
      </c>
      <c r="H4416" s="50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3">
      <c r="A4417" s="48" t="s">
        <v>1264</v>
      </c>
      <c r="B4417" s="47">
        <f t="shared" si="8953"/>
        <v>19</v>
      </c>
      <c r="C4417" s="47">
        <f t="shared" si="8956"/>
        <v>10</v>
      </c>
      <c r="E4417" s="47">
        <f t="shared" ref="E4417" si="9049">plan_id</f>
        <v>25</v>
      </c>
      <c r="F4417" s="47">
        <f t="shared" ref="F4417:F4480" ca="1" si="9050">INDIRECT(CHAR(39)&amp;$A4417&amp;CHAR(39)&amp;"!r"&amp;$B4417&amp;"c2",0)</f>
        <v>2017</v>
      </c>
      <c r="G4417" s="47">
        <f t="shared" ref="G4417" ca="1" si="9051">VLOOKUP(INDIRECT(CHAR(39)&amp;$A4417&amp;CHAR(39)&amp;"!r2c"&amp;$C4417,0),variables,2,0)</f>
        <v>9812</v>
      </c>
      <c r="H4417" s="50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3">
      <c r="A4418" s="48" t="s">
        <v>1264</v>
      </c>
      <c r="B4418" s="47">
        <f t="shared" si="8953"/>
        <v>19</v>
      </c>
      <c r="C4418" s="47">
        <f t="shared" si="8956"/>
        <v>11</v>
      </c>
      <c r="E4418" s="47">
        <f t="shared" ref="E4418" si="9052">plan_id</f>
        <v>25</v>
      </c>
      <c r="F4418" s="47">
        <f t="shared" ca="1" si="9050"/>
        <v>2017</v>
      </c>
      <c r="G4418" s="47">
        <f t="shared" ref="G4418" ca="1" si="9053">VLOOKUP(INDIRECT(CHAR(39)&amp;$A4418&amp;CHAR(39)&amp;"!r2c"&amp;$C4418,0),variables,2,0)</f>
        <v>9815</v>
      </c>
      <c r="H4418" s="50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3">
      <c r="A4419" s="48" t="s">
        <v>1264</v>
      </c>
      <c r="B4419" s="47">
        <f t="shared" si="8953"/>
        <v>19</v>
      </c>
      <c r="C4419" s="47">
        <f t="shared" si="8956"/>
        <v>12</v>
      </c>
      <c r="E4419" s="47">
        <f t="shared" ref="E4419" si="9054">plan_id</f>
        <v>25</v>
      </c>
      <c r="F4419" s="47">
        <f t="shared" ca="1" si="9050"/>
        <v>2017</v>
      </c>
      <c r="G4419" s="47">
        <f t="shared" ref="G4419" ca="1" si="9055">VLOOKUP(INDIRECT(CHAR(39)&amp;$A4419&amp;CHAR(39)&amp;"!r2c"&amp;$C4419,0),variables,2,0)</f>
        <v>9821</v>
      </c>
      <c r="H4419" s="50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3">
      <c r="A4420" s="48" t="s">
        <v>1264</v>
      </c>
      <c r="B4420" s="47">
        <f t="shared" si="8953"/>
        <v>19</v>
      </c>
      <c r="C4420" s="47">
        <f t="shared" si="8956"/>
        <v>13</v>
      </c>
      <c r="E4420" s="47">
        <f t="shared" ref="E4420" si="9056">plan_id</f>
        <v>25</v>
      </c>
      <c r="F4420" s="47">
        <f t="shared" ca="1" si="9050"/>
        <v>2017</v>
      </c>
      <c r="G4420" s="47">
        <f t="shared" ref="G4420" ca="1" si="9057">VLOOKUP(INDIRECT(CHAR(39)&amp;$A4420&amp;CHAR(39)&amp;"!r2c"&amp;$C4420,0),variables,2,0)</f>
        <v>9824</v>
      </c>
      <c r="H4420" s="50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3">
      <c r="A4421" s="48" t="s">
        <v>1264</v>
      </c>
      <c r="B4421" s="47">
        <f t="shared" si="8953"/>
        <v>19</v>
      </c>
      <c r="C4421" s="47">
        <f t="shared" si="8956"/>
        <v>14</v>
      </c>
      <c r="E4421" s="47">
        <f t="shared" ref="E4421" si="9058">plan_id</f>
        <v>25</v>
      </c>
      <c r="F4421" s="47">
        <f t="shared" ca="1" si="9050"/>
        <v>2017</v>
      </c>
      <c r="G4421" s="47">
        <f t="shared" ref="G4421" ca="1" si="9059">VLOOKUP(INDIRECT(CHAR(39)&amp;$A4421&amp;CHAR(39)&amp;"!r2c"&amp;$C4421,0),variables,2,0)</f>
        <v>9830</v>
      </c>
      <c r="H4421" s="50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3">
      <c r="A4422" s="48" t="s">
        <v>1264</v>
      </c>
      <c r="B4422" s="47">
        <f t="shared" si="8953"/>
        <v>19</v>
      </c>
      <c r="C4422" s="47">
        <f t="shared" si="8956"/>
        <v>15</v>
      </c>
      <c r="E4422" s="47">
        <f t="shared" ref="E4422" si="9060">plan_id</f>
        <v>25</v>
      </c>
      <c r="F4422" s="47">
        <f t="shared" ca="1" si="9050"/>
        <v>2017</v>
      </c>
      <c r="G4422" s="47">
        <f t="shared" ref="G4422" ca="1" si="9061">VLOOKUP(INDIRECT(CHAR(39)&amp;$A4422&amp;CHAR(39)&amp;"!r2c"&amp;$C4422,0),variables,2,0)</f>
        <v>9833</v>
      </c>
      <c r="H4422" s="50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3">
      <c r="A4423" s="48" t="s">
        <v>1264</v>
      </c>
      <c r="B4423" s="47">
        <f t="shared" si="8953"/>
        <v>19</v>
      </c>
      <c r="C4423" s="47">
        <f t="shared" si="8956"/>
        <v>16</v>
      </c>
      <c r="E4423" s="47">
        <f t="shared" ref="E4423" si="9062">plan_id</f>
        <v>25</v>
      </c>
      <c r="F4423" s="47">
        <f t="shared" ca="1" si="9050"/>
        <v>2017</v>
      </c>
      <c r="G4423" s="47">
        <f t="shared" ref="G4423" ca="1" si="9063">VLOOKUP(INDIRECT(CHAR(39)&amp;$A4423&amp;CHAR(39)&amp;"!r2c"&amp;$C4423,0),variables,2,0)</f>
        <v>9845</v>
      </c>
      <c r="H4423" s="50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3">
      <c r="A4424" s="48" t="s">
        <v>1264</v>
      </c>
      <c r="B4424" s="47">
        <f t="shared" si="8953"/>
        <v>19</v>
      </c>
      <c r="C4424" s="47">
        <f t="shared" si="8956"/>
        <v>17</v>
      </c>
      <c r="E4424" s="47">
        <f t="shared" ref="E4424" si="9064">plan_id</f>
        <v>25</v>
      </c>
      <c r="F4424" s="47">
        <f t="shared" ca="1" si="9050"/>
        <v>2017</v>
      </c>
      <c r="G4424" s="47">
        <f t="shared" ref="G4424" ca="1" si="9065">VLOOKUP(INDIRECT(CHAR(39)&amp;$A4424&amp;CHAR(39)&amp;"!r2c"&amp;$C4424,0),variables,2,0)</f>
        <v>9872</v>
      </c>
      <c r="H4424" s="50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3">
      <c r="A4425" s="48" t="s">
        <v>1264</v>
      </c>
      <c r="B4425" s="47">
        <f t="shared" si="8953"/>
        <v>19</v>
      </c>
      <c r="C4425" s="47">
        <f t="shared" si="8956"/>
        <v>18</v>
      </c>
      <c r="E4425" s="47">
        <f t="shared" ref="E4425" si="9066">plan_id</f>
        <v>25</v>
      </c>
      <c r="F4425" s="47">
        <f t="shared" ca="1" si="9050"/>
        <v>2017</v>
      </c>
      <c r="G4425" s="47">
        <f t="shared" ref="G4425" ca="1" si="9067">VLOOKUP(INDIRECT(CHAR(39)&amp;$A4425&amp;CHAR(39)&amp;"!r2c"&amp;$C4425,0),variables,2,0)</f>
        <v>9887</v>
      </c>
      <c r="H4425" s="50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3">
      <c r="A4426" s="48" t="s">
        <v>1264</v>
      </c>
      <c r="B4426" s="47">
        <f t="shared" si="8953"/>
        <v>19</v>
      </c>
      <c r="C4426" s="47">
        <f t="shared" si="8956"/>
        <v>19</v>
      </c>
      <c r="E4426" s="47">
        <f t="shared" ref="E4426" si="9068">plan_id</f>
        <v>25</v>
      </c>
      <c r="F4426" s="47">
        <f t="shared" ca="1" si="9050"/>
        <v>2017</v>
      </c>
      <c r="G4426" s="47">
        <f t="shared" ref="G4426" ca="1" si="9069">VLOOKUP(INDIRECT(CHAR(39)&amp;$A4426&amp;CHAR(39)&amp;"!r2c"&amp;$C4426,0),variables,2,0)</f>
        <v>9914</v>
      </c>
      <c r="H4426" s="50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3">
      <c r="A4427" s="48" t="s">
        <v>1264</v>
      </c>
      <c r="B4427" s="47">
        <f t="shared" si="8953"/>
        <v>19</v>
      </c>
      <c r="C4427" s="47">
        <f t="shared" si="8956"/>
        <v>20</v>
      </c>
      <c r="E4427" s="47">
        <f t="shared" ref="E4427" si="9070">plan_id</f>
        <v>25</v>
      </c>
      <c r="F4427" s="47">
        <f t="shared" ca="1" si="9050"/>
        <v>2017</v>
      </c>
      <c r="G4427" s="47">
        <f t="shared" ref="G4427" ca="1" si="9071">VLOOKUP(INDIRECT(CHAR(39)&amp;$A4427&amp;CHAR(39)&amp;"!r2c"&amp;$C4427,0),variables,2,0)</f>
        <v>9917</v>
      </c>
      <c r="H4427" s="50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3">
      <c r="A4428" s="48" t="s">
        <v>1264</v>
      </c>
      <c r="B4428" s="47">
        <f t="shared" si="8953"/>
        <v>19</v>
      </c>
      <c r="C4428" s="47">
        <f t="shared" si="8956"/>
        <v>21</v>
      </c>
      <c r="E4428" s="47">
        <f t="shared" ref="E4428" si="9072">plan_id</f>
        <v>25</v>
      </c>
      <c r="F4428" s="47">
        <f t="shared" ca="1" si="9050"/>
        <v>2017</v>
      </c>
      <c r="G4428" s="47">
        <f t="shared" ref="G4428" ca="1" si="9073">VLOOKUP(INDIRECT(CHAR(39)&amp;$A4428&amp;CHAR(39)&amp;"!r2c"&amp;$C4428,0),variables,2,0)</f>
        <v>9920</v>
      </c>
      <c r="H4428" s="50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3">
      <c r="A4429" s="48" t="s">
        <v>1264</v>
      </c>
      <c r="B4429" s="47">
        <f t="shared" si="8953"/>
        <v>19</v>
      </c>
      <c r="C4429" s="47">
        <f t="shared" si="8956"/>
        <v>22</v>
      </c>
      <c r="E4429" s="47">
        <f t="shared" ref="E4429" si="9074">plan_id</f>
        <v>25</v>
      </c>
      <c r="F4429" s="47">
        <f t="shared" ca="1" si="9050"/>
        <v>2017</v>
      </c>
      <c r="G4429" s="47">
        <f t="shared" ref="G4429" ca="1" si="9075">VLOOKUP(INDIRECT(CHAR(39)&amp;$A4429&amp;CHAR(39)&amp;"!r2c"&amp;$C4429,0),variables,2,0)</f>
        <v>9648</v>
      </c>
      <c r="H4429" s="50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3">
      <c r="A4430" s="48" t="s">
        <v>1264</v>
      </c>
      <c r="B4430" s="47">
        <f t="shared" si="8953"/>
        <v>19</v>
      </c>
      <c r="C4430" s="47">
        <f t="shared" si="8956"/>
        <v>23</v>
      </c>
      <c r="E4430" s="47">
        <f t="shared" ref="E4430" si="9076">plan_id</f>
        <v>25</v>
      </c>
      <c r="F4430" s="47">
        <f t="shared" ca="1" si="9050"/>
        <v>2017</v>
      </c>
      <c r="G4430" s="47">
        <f t="shared" ref="G4430" ca="1" si="9077">VLOOKUP(INDIRECT(CHAR(39)&amp;$A4430&amp;CHAR(39)&amp;"!r2c"&amp;$C4430,0),variables,2,0)</f>
        <v>9713</v>
      </c>
      <c r="H4430" s="50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3">
      <c r="A4431" s="48" t="s">
        <v>1264</v>
      </c>
      <c r="B4431" s="47">
        <f t="shared" si="8953"/>
        <v>19</v>
      </c>
      <c r="C4431" s="47">
        <f t="shared" si="8956"/>
        <v>24</v>
      </c>
      <c r="E4431" s="47">
        <f t="shared" ref="E4431" si="9078">plan_id</f>
        <v>25</v>
      </c>
      <c r="F4431" s="47">
        <f t="shared" ca="1" si="9050"/>
        <v>2017</v>
      </c>
      <c r="G4431" s="47">
        <f t="shared" ref="G4431" ca="1" si="9079">VLOOKUP(INDIRECT(CHAR(39)&amp;$A4431&amp;CHAR(39)&amp;"!r2c"&amp;$C4431,0),variables,2,0)</f>
        <v>9719</v>
      </c>
      <c r="H4431" s="50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3">
      <c r="A4432" s="48" t="s">
        <v>1264</v>
      </c>
      <c r="B4432" s="47">
        <f t="shared" si="8953"/>
        <v>19</v>
      </c>
      <c r="C4432" s="47">
        <f t="shared" si="8956"/>
        <v>25</v>
      </c>
      <c r="E4432" s="47">
        <f t="shared" ref="E4432" si="9080">plan_id</f>
        <v>25</v>
      </c>
      <c r="F4432" s="47">
        <f t="shared" ca="1" si="9050"/>
        <v>2017</v>
      </c>
      <c r="G4432" s="47">
        <f t="shared" ref="G4432" ca="1" si="9081">VLOOKUP(INDIRECT(CHAR(39)&amp;$A4432&amp;CHAR(39)&amp;"!r2c"&amp;$C4432,0),variables,2,0)</f>
        <v>9725</v>
      </c>
      <c r="H4432" s="50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3">
      <c r="A4433" s="48" t="s">
        <v>1264</v>
      </c>
      <c r="B4433" s="47">
        <f t="shared" si="8953"/>
        <v>19</v>
      </c>
      <c r="C4433" s="47">
        <f t="shared" si="8956"/>
        <v>26</v>
      </c>
      <c r="E4433" s="47">
        <f t="shared" ref="E4433" si="9082">plan_id</f>
        <v>25</v>
      </c>
      <c r="F4433" s="47">
        <f t="shared" ca="1" si="9050"/>
        <v>2017</v>
      </c>
      <c r="G4433" s="47">
        <f t="shared" ref="G4433" ca="1" si="9083">VLOOKUP(INDIRECT(CHAR(39)&amp;$A4433&amp;CHAR(39)&amp;"!r2c"&amp;$C4433,0),variables,2,0)</f>
        <v>9743</v>
      </c>
      <c r="H4433" s="50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3">
      <c r="A4434" s="48" t="s">
        <v>1264</v>
      </c>
      <c r="B4434" s="47">
        <f t="shared" ref="B4434:B4497" si="9084">B4346+1</f>
        <v>19</v>
      </c>
      <c r="C4434" s="47">
        <f t="shared" si="8956"/>
        <v>27</v>
      </c>
      <c r="E4434" s="47">
        <f t="shared" ref="E4434" si="9085">plan_id</f>
        <v>25</v>
      </c>
      <c r="F4434" s="47">
        <f t="shared" ca="1" si="9050"/>
        <v>2017</v>
      </c>
      <c r="G4434" s="47">
        <f t="shared" ref="G4434" ca="1" si="9086">VLOOKUP(INDIRECT(CHAR(39)&amp;$A4434&amp;CHAR(39)&amp;"!r2c"&amp;$C4434,0),variables,2,0)</f>
        <v>9746</v>
      </c>
      <c r="H4434" s="50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3">
      <c r="A4435" s="48" t="s">
        <v>1264</v>
      </c>
      <c r="B4435" s="47">
        <f t="shared" si="9084"/>
        <v>19</v>
      </c>
      <c r="C4435" s="47">
        <f t="shared" ref="C4435:C4498" si="9087">C4347</f>
        <v>28</v>
      </c>
      <c r="E4435" s="47">
        <f t="shared" ref="E4435" si="9088">plan_id</f>
        <v>25</v>
      </c>
      <c r="F4435" s="47">
        <f t="shared" ca="1" si="9050"/>
        <v>2017</v>
      </c>
      <c r="G4435" s="47">
        <f t="shared" ref="G4435" ca="1" si="9089">VLOOKUP(INDIRECT(CHAR(39)&amp;$A4435&amp;CHAR(39)&amp;"!r2c"&amp;$C4435,0),variables,2,0)</f>
        <v>9761</v>
      </c>
      <c r="H4435" s="50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3">
      <c r="A4436" s="48" t="s">
        <v>1264</v>
      </c>
      <c r="B4436" s="47">
        <f t="shared" si="9084"/>
        <v>19</v>
      </c>
      <c r="C4436" s="47">
        <f t="shared" si="9087"/>
        <v>29</v>
      </c>
      <c r="E4436" s="47">
        <f t="shared" ref="E4436" si="9090">plan_id</f>
        <v>25</v>
      </c>
      <c r="F4436" s="47">
        <f t="shared" ca="1" si="9050"/>
        <v>2017</v>
      </c>
      <c r="G4436" s="47">
        <f t="shared" ref="G4436" ca="1" si="9091">VLOOKUP(INDIRECT(CHAR(39)&amp;$A4436&amp;CHAR(39)&amp;"!r2c"&amp;$C4436,0),variables,2,0)</f>
        <v>9764</v>
      </c>
      <c r="H4436" s="50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3">
      <c r="A4437" s="48" t="s">
        <v>1264</v>
      </c>
      <c r="B4437" s="47">
        <f t="shared" si="9084"/>
        <v>19</v>
      </c>
      <c r="C4437" s="47">
        <f t="shared" si="9087"/>
        <v>30</v>
      </c>
      <c r="E4437" s="47">
        <f t="shared" ref="E4437" si="9092">plan_id</f>
        <v>25</v>
      </c>
      <c r="F4437" s="47">
        <f t="shared" ca="1" si="9050"/>
        <v>2017</v>
      </c>
      <c r="G4437" s="47">
        <f t="shared" ref="G4437" ca="1" si="9093">VLOOKUP(INDIRECT(CHAR(39)&amp;$A4437&amp;CHAR(39)&amp;"!r2c"&amp;$C4437,0),variables,2,0)</f>
        <v>9767</v>
      </c>
      <c r="H4437" s="50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3">
      <c r="A4438" s="48" t="s">
        <v>1264</v>
      </c>
      <c r="B4438" s="47">
        <f t="shared" si="9084"/>
        <v>19</v>
      </c>
      <c r="C4438" s="47">
        <f t="shared" si="9087"/>
        <v>31</v>
      </c>
      <c r="E4438" s="47">
        <f t="shared" ref="E4438" si="9094">plan_id</f>
        <v>25</v>
      </c>
      <c r="F4438" s="47">
        <f t="shared" ca="1" si="9050"/>
        <v>2017</v>
      </c>
      <c r="G4438" s="47">
        <f t="shared" ref="G4438" ca="1" si="9095">VLOOKUP(INDIRECT(CHAR(39)&amp;$A4438&amp;CHAR(39)&amp;"!r2c"&amp;$C4438,0),variables,2,0)</f>
        <v>9770</v>
      </c>
      <c r="H4438" s="50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3">
      <c r="A4439" s="48" t="s">
        <v>1264</v>
      </c>
      <c r="B4439" s="47">
        <f t="shared" si="9084"/>
        <v>19</v>
      </c>
      <c r="C4439" s="47">
        <f t="shared" si="9087"/>
        <v>32</v>
      </c>
      <c r="E4439" s="47">
        <f t="shared" ref="E4439" si="9096">plan_id</f>
        <v>25</v>
      </c>
      <c r="F4439" s="47">
        <f t="shared" ca="1" si="9050"/>
        <v>2017</v>
      </c>
      <c r="G4439" s="47">
        <f t="shared" ref="G4439" ca="1" si="9097">VLOOKUP(INDIRECT(CHAR(39)&amp;$A4439&amp;CHAR(39)&amp;"!r2c"&amp;$C4439,0),variables,2,0)</f>
        <v>9773</v>
      </c>
      <c r="H4439" s="50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3">
      <c r="A4440" s="48" t="s">
        <v>1264</v>
      </c>
      <c r="B4440" s="47">
        <f t="shared" si="9084"/>
        <v>19</v>
      </c>
      <c r="C4440" s="47">
        <f t="shared" si="9087"/>
        <v>33</v>
      </c>
      <c r="E4440" s="47">
        <f t="shared" ref="E4440" si="9098">plan_id</f>
        <v>25</v>
      </c>
      <c r="F4440" s="47">
        <f t="shared" ca="1" si="9050"/>
        <v>2017</v>
      </c>
      <c r="G4440" s="47">
        <f t="shared" ref="G4440" ca="1" si="9099">VLOOKUP(INDIRECT(CHAR(39)&amp;$A4440&amp;CHAR(39)&amp;"!r2c"&amp;$C4440,0),variables,2,0)</f>
        <v>9776</v>
      </c>
      <c r="H4440" s="50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3">
      <c r="A4441" s="48" t="s">
        <v>1264</v>
      </c>
      <c r="B4441" s="47">
        <f t="shared" si="9084"/>
        <v>19</v>
      </c>
      <c r="C4441" s="47">
        <f t="shared" si="9087"/>
        <v>34</v>
      </c>
      <c r="E4441" s="47">
        <f t="shared" ref="E4441" si="9100">plan_id</f>
        <v>25</v>
      </c>
      <c r="F4441" s="47">
        <f t="shared" ca="1" si="9050"/>
        <v>2017</v>
      </c>
      <c r="G4441" s="47">
        <f t="shared" ref="G4441" ca="1" si="9101">VLOOKUP(INDIRECT(CHAR(39)&amp;$A4441&amp;CHAR(39)&amp;"!r2c"&amp;$C4441,0),variables,2,0)</f>
        <v>9779</v>
      </c>
      <c r="H4441" s="50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3">
      <c r="A4442" s="48" t="s">
        <v>1264</v>
      </c>
      <c r="B4442" s="47">
        <f t="shared" si="9084"/>
        <v>19</v>
      </c>
      <c r="C4442" s="47">
        <f t="shared" si="9087"/>
        <v>35</v>
      </c>
      <c r="E4442" s="47">
        <f t="shared" ref="E4442" si="9102">plan_id</f>
        <v>25</v>
      </c>
      <c r="F4442" s="47">
        <f t="shared" ca="1" si="9050"/>
        <v>2017</v>
      </c>
      <c r="G4442" s="47">
        <f t="shared" ref="G4442" ca="1" si="9103">VLOOKUP(INDIRECT(CHAR(39)&amp;$A4442&amp;CHAR(39)&amp;"!r2c"&amp;$C4442,0),variables,2,0)</f>
        <v>9785</v>
      </c>
      <c r="H4442" s="50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3">
      <c r="A4443" s="48" t="s">
        <v>1264</v>
      </c>
      <c r="B4443" s="47">
        <f t="shared" si="9084"/>
        <v>19</v>
      </c>
      <c r="C4443" s="47">
        <f t="shared" si="9087"/>
        <v>36</v>
      </c>
      <c r="E4443" s="47">
        <f t="shared" ref="E4443" si="9104">plan_id</f>
        <v>25</v>
      </c>
      <c r="F4443" s="47">
        <f t="shared" ca="1" si="9050"/>
        <v>2017</v>
      </c>
      <c r="G4443" s="47">
        <f t="shared" ref="G4443" ca="1" si="9105">VLOOKUP(INDIRECT(CHAR(39)&amp;$A4443&amp;CHAR(39)&amp;"!r2c"&amp;$C4443,0),variables,2,0)</f>
        <v>9794</v>
      </c>
      <c r="H4443" s="50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3">
      <c r="A4444" s="48" t="s">
        <v>1264</v>
      </c>
      <c r="B4444" s="47">
        <f t="shared" si="9084"/>
        <v>19</v>
      </c>
      <c r="C4444" s="47">
        <f t="shared" si="9087"/>
        <v>37</v>
      </c>
      <c r="E4444" s="47">
        <f t="shared" ref="E4444" si="9106">plan_id</f>
        <v>25</v>
      </c>
      <c r="F4444" s="47">
        <f t="shared" ca="1" si="9050"/>
        <v>2017</v>
      </c>
      <c r="G4444" s="47">
        <f t="shared" ref="G4444" ca="1" si="9107">VLOOKUP(INDIRECT(CHAR(39)&amp;$A4444&amp;CHAR(39)&amp;"!r2c"&amp;$C4444,0),variables,2,0)</f>
        <v>9797</v>
      </c>
      <c r="H4444" s="50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3">
      <c r="A4445" s="48" t="s">
        <v>1264</v>
      </c>
      <c r="B4445" s="47">
        <f t="shared" si="9084"/>
        <v>19</v>
      </c>
      <c r="C4445" s="47">
        <f t="shared" si="9087"/>
        <v>38</v>
      </c>
      <c r="E4445" s="47">
        <f t="shared" ref="E4445" si="9108">plan_id</f>
        <v>25</v>
      </c>
      <c r="F4445" s="47">
        <f t="shared" ca="1" si="9050"/>
        <v>2017</v>
      </c>
      <c r="G4445" s="47">
        <f t="shared" ref="G4445" ca="1" si="9109">VLOOKUP(INDIRECT(CHAR(39)&amp;$A4445&amp;CHAR(39)&amp;"!r2c"&amp;$C4445,0),variables,2,0)</f>
        <v>9806</v>
      </c>
      <c r="H4445" s="50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3">
      <c r="A4446" s="48" t="s">
        <v>1264</v>
      </c>
      <c r="B4446" s="47">
        <f t="shared" si="9084"/>
        <v>19</v>
      </c>
      <c r="C4446" s="47">
        <f t="shared" si="9087"/>
        <v>39</v>
      </c>
      <c r="E4446" s="47">
        <f t="shared" ref="E4446" si="9110">plan_id</f>
        <v>25</v>
      </c>
      <c r="F4446" s="47">
        <f t="shared" ca="1" si="9050"/>
        <v>2017</v>
      </c>
      <c r="G4446" s="47">
        <f t="shared" ref="G4446" ca="1" si="9111">VLOOKUP(INDIRECT(CHAR(39)&amp;$A4446&amp;CHAR(39)&amp;"!r2c"&amp;$C4446,0),variables,2,0)</f>
        <v>9809</v>
      </c>
      <c r="H4446" s="50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3">
      <c r="A4447" s="48" t="s">
        <v>1264</v>
      </c>
      <c r="B4447" s="47">
        <f t="shared" si="9084"/>
        <v>19</v>
      </c>
      <c r="C4447" s="47">
        <f t="shared" si="9087"/>
        <v>40</v>
      </c>
      <c r="E4447" s="47">
        <f t="shared" ref="E4447" si="9112">plan_id</f>
        <v>25</v>
      </c>
      <c r="F4447" s="47">
        <f t="shared" ca="1" si="9050"/>
        <v>2017</v>
      </c>
      <c r="G4447" s="47">
        <f t="shared" ref="G4447" ca="1" si="9113">VLOOKUP(INDIRECT(CHAR(39)&amp;$A4447&amp;CHAR(39)&amp;"!r2c"&amp;$C4447,0),variables,2,0)</f>
        <v>9818</v>
      </c>
      <c r="H4447" s="50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3">
      <c r="A4448" s="48" t="s">
        <v>1264</v>
      </c>
      <c r="B4448" s="47">
        <f t="shared" si="9084"/>
        <v>19</v>
      </c>
      <c r="C4448" s="47">
        <f t="shared" si="9087"/>
        <v>41</v>
      </c>
      <c r="E4448" s="47">
        <f t="shared" ref="E4448" si="9114">plan_id</f>
        <v>25</v>
      </c>
      <c r="F4448" s="47">
        <f t="shared" ca="1" si="9050"/>
        <v>2017</v>
      </c>
      <c r="G4448" s="47">
        <f t="shared" ref="G4448" ca="1" si="9115">VLOOKUP(INDIRECT(CHAR(39)&amp;$A4448&amp;CHAR(39)&amp;"!r2c"&amp;$C4448,0),variables,2,0)</f>
        <v>9839</v>
      </c>
      <c r="H4448" s="50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3">
      <c r="A4449" s="48" t="s">
        <v>1264</v>
      </c>
      <c r="B4449" s="47">
        <f t="shared" si="9084"/>
        <v>19</v>
      </c>
      <c r="C4449" s="47">
        <f t="shared" si="9087"/>
        <v>42</v>
      </c>
      <c r="E4449" s="47">
        <f t="shared" ref="E4449" si="9116">plan_id</f>
        <v>25</v>
      </c>
      <c r="F4449" s="47">
        <f t="shared" ca="1" si="9050"/>
        <v>2017</v>
      </c>
      <c r="G4449" s="47">
        <f t="shared" ref="G4449" ca="1" si="9117">VLOOKUP(INDIRECT(CHAR(39)&amp;$A4449&amp;CHAR(39)&amp;"!r2c"&amp;$C4449,0),variables,2,0)</f>
        <v>9860</v>
      </c>
      <c r="H4449" s="50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3">
      <c r="A4450" s="48" t="s">
        <v>1264</v>
      </c>
      <c r="B4450" s="47">
        <f t="shared" si="9084"/>
        <v>19</v>
      </c>
      <c r="C4450" s="47">
        <f t="shared" si="9087"/>
        <v>43</v>
      </c>
      <c r="E4450" s="47">
        <f t="shared" ref="E4450" si="9118">plan_id</f>
        <v>25</v>
      </c>
      <c r="F4450" s="47">
        <f t="shared" ca="1" si="9050"/>
        <v>2017</v>
      </c>
      <c r="G4450" s="47">
        <f t="shared" ref="G4450" ca="1" si="9119">VLOOKUP(INDIRECT(CHAR(39)&amp;$A4450&amp;CHAR(39)&amp;"!r2c"&amp;$C4450,0),variables,2,0)</f>
        <v>9863</v>
      </c>
      <c r="H4450" s="50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3">
      <c r="A4451" s="48" t="s">
        <v>1264</v>
      </c>
      <c r="B4451" s="47">
        <f t="shared" si="9084"/>
        <v>19</v>
      </c>
      <c r="C4451" s="47">
        <f t="shared" si="9087"/>
        <v>44</v>
      </c>
      <c r="E4451" s="47">
        <f t="shared" ref="E4451" si="9120">plan_id</f>
        <v>25</v>
      </c>
      <c r="F4451" s="47">
        <f t="shared" ca="1" si="9050"/>
        <v>2017</v>
      </c>
      <c r="G4451" s="47">
        <f t="shared" ref="G4451" ca="1" si="9121">VLOOKUP(INDIRECT(CHAR(39)&amp;$A4451&amp;CHAR(39)&amp;"!r2c"&amp;$C4451,0),variables,2,0)</f>
        <v>9878</v>
      </c>
      <c r="H4451" s="50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3">
      <c r="A4452" s="48" t="s">
        <v>1264</v>
      </c>
      <c r="B4452" s="47">
        <f t="shared" si="9084"/>
        <v>19</v>
      </c>
      <c r="C4452" s="47">
        <f t="shared" si="9087"/>
        <v>45</v>
      </c>
      <c r="E4452" s="47">
        <f t="shared" ref="E4452" si="9122">plan_id</f>
        <v>25</v>
      </c>
      <c r="F4452" s="47">
        <f t="shared" ca="1" si="9050"/>
        <v>2017</v>
      </c>
      <c r="G4452" s="47">
        <f t="shared" ref="G4452" ca="1" si="9123">VLOOKUP(INDIRECT(CHAR(39)&amp;$A4452&amp;CHAR(39)&amp;"!r2c"&amp;$C4452,0),variables,2,0)</f>
        <v>9923</v>
      </c>
      <c r="H4452" s="50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3">
      <c r="A4453" s="48" t="s">
        <v>1264</v>
      </c>
      <c r="B4453" s="47">
        <f t="shared" si="9084"/>
        <v>19</v>
      </c>
      <c r="C4453" s="47">
        <f t="shared" si="9087"/>
        <v>46</v>
      </c>
      <c r="E4453" s="47">
        <f t="shared" ref="E4453" si="9124">plan_id</f>
        <v>25</v>
      </c>
      <c r="F4453" s="47">
        <f t="shared" ca="1" si="9050"/>
        <v>2017</v>
      </c>
      <c r="G4453" s="47">
        <f t="shared" ref="G4453" ca="1" si="9125">VLOOKUP(INDIRECT(CHAR(39)&amp;$A4453&amp;CHAR(39)&amp;"!r2c"&amp;$C4453,0),variables,2,0)</f>
        <v>9932</v>
      </c>
      <c r="H4453" s="50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3">
      <c r="A4454" s="48" t="s">
        <v>1264</v>
      </c>
      <c r="B4454" s="47">
        <f t="shared" si="9084"/>
        <v>19</v>
      </c>
      <c r="C4454" s="47">
        <f t="shared" si="9087"/>
        <v>47</v>
      </c>
      <c r="E4454" s="47">
        <f t="shared" ref="E4454" si="9126">plan_id</f>
        <v>25</v>
      </c>
      <c r="F4454" s="47">
        <f t="shared" ca="1" si="9050"/>
        <v>2017</v>
      </c>
      <c r="G4454" s="47">
        <f t="shared" ref="G4454" ca="1" si="9127">VLOOKUP(INDIRECT(CHAR(39)&amp;$A4454&amp;CHAR(39)&amp;"!r2c"&amp;$C4454,0),variables,2,0)</f>
        <v>9935</v>
      </c>
      <c r="H4454" s="50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3">
      <c r="A4455" s="48" t="s">
        <v>1264</v>
      </c>
      <c r="B4455" s="47">
        <f t="shared" si="9084"/>
        <v>19</v>
      </c>
      <c r="C4455" s="47">
        <f t="shared" si="9087"/>
        <v>48</v>
      </c>
      <c r="E4455" s="47">
        <f t="shared" ref="E4455" si="9128">plan_id</f>
        <v>25</v>
      </c>
      <c r="F4455" s="47">
        <f t="shared" ca="1" si="9050"/>
        <v>2017</v>
      </c>
      <c r="G4455" s="47">
        <f t="shared" ref="G4455" ca="1" si="9129">VLOOKUP(INDIRECT(CHAR(39)&amp;$A4455&amp;CHAR(39)&amp;"!r2c"&amp;$C4455,0),variables,2,0)</f>
        <v>9651</v>
      </c>
      <c r="H4455" s="50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3">
      <c r="A4456" s="48" t="s">
        <v>1264</v>
      </c>
      <c r="B4456" s="47">
        <f t="shared" si="9084"/>
        <v>19</v>
      </c>
      <c r="C4456" s="47">
        <f t="shared" si="9087"/>
        <v>49</v>
      </c>
      <c r="E4456" s="47">
        <f t="shared" ref="E4456" si="9130">plan_id</f>
        <v>25</v>
      </c>
      <c r="F4456" s="47">
        <f t="shared" ca="1" si="9050"/>
        <v>2017</v>
      </c>
      <c r="G4456" s="47">
        <f t="shared" ref="G4456" ca="1" si="9131">VLOOKUP(INDIRECT(CHAR(39)&amp;$A4456&amp;CHAR(39)&amp;"!r2c"&amp;$C4456,0),variables,2,0)</f>
        <v>9722</v>
      </c>
      <c r="H4456" s="50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3">
      <c r="A4457" s="48" t="s">
        <v>1264</v>
      </c>
      <c r="B4457" s="47">
        <f t="shared" si="9084"/>
        <v>19</v>
      </c>
      <c r="C4457" s="47">
        <f t="shared" si="9087"/>
        <v>50</v>
      </c>
      <c r="E4457" s="47">
        <f t="shared" ref="E4457" si="9132">plan_id</f>
        <v>25</v>
      </c>
      <c r="F4457" s="47">
        <f t="shared" ca="1" si="9050"/>
        <v>2017</v>
      </c>
      <c r="G4457" s="47">
        <f t="shared" ref="G4457" ca="1" si="9133">VLOOKUP(INDIRECT(CHAR(39)&amp;$A4457&amp;CHAR(39)&amp;"!r2c"&amp;$C4457,0),variables,2,0)</f>
        <v>9848</v>
      </c>
      <c r="H4457" s="50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3">
      <c r="A4458" s="48" t="s">
        <v>1264</v>
      </c>
      <c r="B4458" s="47">
        <f t="shared" si="9084"/>
        <v>19</v>
      </c>
      <c r="C4458" s="47">
        <f t="shared" si="9087"/>
        <v>51</v>
      </c>
      <c r="E4458" s="47">
        <f t="shared" ref="E4458" si="9134">plan_id</f>
        <v>25</v>
      </c>
      <c r="F4458" s="47">
        <f t="shared" ca="1" si="9050"/>
        <v>2017</v>
      </c>
      <c r="G4458" s="47">
        <f t="shared" ref="G4458" ca="1" si="9135">VLOOKUP(INDIRECT(CHAR(39)&amp;$A4458&amp;CHAR(39)&amp;"!r2c"&amp;$C4458,0),variables,2,0)</f>
        <v>9866</v>
      </c>
      <c r="H4458" s="50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3">
      <c r="A4459" s="48" t="s">
        <v>1264</v>
      </c>
      <c r="B4459" s="47">
        <f t="shared" si="9084"/>
        <v>19</v>
      </c>
      <c r="C4459" s="47">
        <f t="shared" si="9087"/>
        <v>52</v>
      </c>
      <c r="E4459" s="47">
        <f t="shared" ref="E4459" si="9136">plan_id</f>
        <v>25</v>
      </c>
      <c r="F4459" s="47">
        <f t="shared" ca="1" si="9050"/>
        <v>2017</v>
      </c>
      <c r="G4459" s="47">
        <f t="shared" ref="G4459" ca="1" si="9137">VLOOKUP(INDIRECT(CHAR(39)&amp;$A4459&amp;CHAR(39)&amp;"!r2c"&amp;$C4459,0),variables,2,0)</f>
        <v>9899</v>
      </c>
      <c r="H4459" s="50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3">
      <c r="A4460" s="48" t="s">
        <v>1264</v>
      </c>
      <c r="B4460" s="47">
        <f t="shared" si="9084"/>
        <v>19</v>
      </c>
      <c r="C4460" s="47">
        <f t="shared" si="9087"/>
        <v>53</v>
      </c>
      <c r="E4460" s="47">
        <f t="shared" ref="E4460" si="9138">plan_id</f>
        <v>25</v>
      </c>
      <c r="F4460" s="47">
        <f t="shared" ca="1" si="9050"/>
        <v>2017</v>
      </c>
      <c r="G4460" s="47">
        <f t="shared" ref="G4460" ca="1" si="9139">VLOOKUP(INDIRECT(CHAR(39)&amp;$A4460&amp;CHAR(39)&amp;"!r2c"&amp;$C4460,0),variables,2,0)</f>
        <v>9905</v>
      </c>
      <c r="H4460" s="50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3">
      <c r="A4461" s="48" t="s">
        <v>1264</v>
      </c>
      <c r="B4461" s="47">
        <f t="shared" si="9084"/>
        <v>19</v>
      </c>
      <c r="C4461" s="47">
        <f t="shared" si="9087"/>
        <v>54</v>
      </c>
      <c r="E4461" s="47">
        <f t="shared" ref="E4461" si="9140">plan_id</f>
        <v>25</v>
      </c>
      <c r="F4461" s="47">
        <f t="shared" ca="1" si="9050"/>
        <v>2017</v>
      </c>
      <c r="G4461" s="47">
        <f t="shared" ref="G4461" ca="1" si="9141">VLOOKUP(INDIRECT(CHAR(39)&amp;$A4461&amp;CHAR(39)&amp;"!r2c"&amp;$C4461,0),variables,2,0)</f>
        <v>9929</v>
      </c>
      <c r="H4461" s="50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3">
      <c r="A4462" s="48" t="s">
        <v>1264</v>
      </c>
      <c r="B4462" s="47">
        <f t="shared" si="9084"/>
        <v>19</v>
      </c>
      <c r="C4462" s="47">
        <f t="shared" si="9087"/>
        <v>55</v>
      </c>
      <c r="E4462" s="47">
        <f t="shared" ref="E4462" si="9142">plan_id</f>
        <v>25</v>
      </c>
      <c r="F4462" s="47">
        <f t="shared" ca="1" si="9050"/>
        <v>2017</v>
      </c>
      <c r="G4462" s="47">
        <f t="shared" ref="G4462" ca="1" si="9143">VLOOKUP(INDIRECT(CHAR(39)&amp;$A4462&amp;CHAR(39)&amp;"!r2c"&amp;$C4462,0),variables,2,0)</f>
        <v>9654</v>
      </c>
      <c r="H4462" s="50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3">
      <c r="A4463" s="48" t="s">
        <v>1264</v>
      </c>
      <c r="B4463" s="47">
        <f t="shared" si="9084"/>
        <v>19</v>
      </c>
      <c r="C4463" s="47">
        <f t="shared" si="9087"/>
        <v>56</v>
      </c>
      <c r="E4463" s="47">
        <f t="shared" ref="E4463" si="9144">plan_id</f>
        <v>25</v>
      </c>
      <c r="F4463" s="47">
        <f t="shared" ca="1" si="9050"/>
        <v>2017</v>
      </c>
      <c r="G4463" s="47">
        <f t="shared" ref="G4463" ca="1" si="9145">VLOOKUP(INDIRECT(CHAR(39)&amp;$A4463&amp;CHAR(39)&amp;"!r2c"&amp;$C4463,0),variables,2,0)</f>
        <v>9707</v>
      </c>
      <c r="H4463" s="50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3">
      <c r="A4464" s="48" t="s">
        <v>1264</v>
      </c>
      <c r="B4464" s="47">
        <f t="shared" si="9084"/>
        <v>19</v>
      </c>
      <c r="C4464" s="47">
        <f t="shared" si="9087"/>
        <v>57</v>
      </c>
      <c r="E4464" s="47">
        <f t="shared" ref="E4464" si="9146">plan_id</f>
        <v>25</v>
      </c>
      <c r="F4464" s="47">
        <f t="shared" ca="1" si="9050"/>
        <v>2017</v>
      </c>
      <c r="G4464" s="47">
        <f t="shared" ref="G4464" ca="1" si="9147">VLOOKUP(INDIRECT(CHAR(39)&amp;$A4464&amp;CHAR(39)&amp;"!r2c"&amp;$C4464,0),variables,2,0)</f>
        <v>9669</v>
      </c>
      <c r="H4464" s="50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3">
      <c r="A4465" s="48" t="s">
        <v>1264</v>
      </c>
      <c r="B4465" s="47">
        <f t="shared" si="9084"/>
        <v>19</v>
      </c>
      <c r="C4465" s="47">
        <f t="shared" si="9087"/>
        <v>58</v>
      </c>
      <c r="E4465" s="47">
        <f t="shared" ref="E4465" si="9148">plan_id</f>
        <v>25</v>
      </c>
      <c r="F4465" s="47">
        <f t="shared" ca="1" si="9050"/>
        <v>2017</v>
      </c>
      <c r="G4465" s="47">
        <f t="shared" ref="G4465" ca="1" si="9149">VLOOKUP(INDIRECT(CHAR(39)&amp;$A4465&amp;CHAR(39)&amp;"!r2c"&amp;$C4465,0),variables,2,0)</f>
        <v>9851</v>
      </c>
      <c r="H4465" s="50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3">
      <c r="A4466" s="48" t="s">
        <v>1264</v>
      </c>
      <c r="B4466" s="47">
        <f t="shared" si="9084"/>
        <v>19</v>
      </c>
      <c r="C4466" s="47">
        <f t="shared" si="9087"/>
        <v>59</v>
      </c>
      <c r="E4466" s="47">
        <f t="shared" ref="E4466" si="9150">plan_id</f>
        <v>25</v>
      </c>
      <c r="F4466" s="47">
        <f t="shared" ca="1" si="9050"/>
        <v>2017</v>
      </c>
      <c r="G4466" s="47">
        <f t="shared" ref="G4466" ca="1" si="9151">VLOOKUP(INDIRECT(CHAR(39)&amp;$A4466&amp;CHAR(39)&amp;"!r2c"&amp;$C4466,0),variables,2,0)</f>
        <v>9890</v>
      </c>
      <c r="H4466" s="50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3">
      <c r="A4467" s="48" t="s">
        <v>1264</v>
      </c>
      <c r="B4467" s="47">
        <f t="shared" si="9084"/>
        <v>19</v>
      </c>
      <c r="C4467" s="47">
        <f t="shared" si="9087"/>
        <v>60</v>
      </c>
      <c r="E4467" s="47">
        <f t="shared" ref="E4467" si="9152">plan_id</f>
        <v>25</v>
      </c>
      <c r="F4467" s="47">
        <f t="shared" ca="1" si="9050"/>
        <v>2017</v>
      </c>
      <c r="G4467" s="47">
        <f t="shared" ref="G4467" ca="1" si="9153">VLOOKUP(INDIRECT(CHAR(39)&amp;$A4467&amp;CHAR(39)&amp;"!r2c"&amp;$C4467,0),variables,2,0)</f>
        <v>9893</v>
      </c>
      <c r="H4467" s="50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3">
      <c r="A4468" s="48" t="s">
        <v>1264</v>
      </c>
      <c r="B4468" s="47">
        <f t="shared" si="9084"/>
        <v>19</v>
      </c>
      <c r="C4468" s="47">
        <f t="shared" si="9087"/>
        <v>61</v>
      </c>
      <c r="E4468" s="47">
        <f t="shared" ref="E4468" si="9154">plan_id</f>
        <v>25</v>
      </c>
      <c r="F4468" s="47">
        <f t="shared" ca="1" si="9050"/>
        <v>2017</v>
      </c>
      <c r="G4468" s="47">
        <f t="shared" ref="G4468" ca="1" si="9155">VLOOKUP(INDIRECT(CHAR(39)&amp;$A4468&amp;CHAR(39)&amp;"!r2c"&amp;$C4468,0),variables,2,0)</f>
        <v>9896</v>
      </c>
      <c r="H4468" s="50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3">
      <c r="A4469" s="48" t="s">
        <v>1264</v>
      </c>
      <c r="B4469" s="47">
        <f t="shared" si="9084"/>
        <v>19</v>
      </c>
      <c r="C4469" s="47">
        <f t="shared" si="9087"/>
        <v>62</v>
      </c>
      <c r="E4469" s="47">
        <f t="shared" ref="E4469" si="9156">plan_id</f>
        <v>25</v>
      </c>
      <c r="F4469" s="47">
        <f t="shared" ca="1" si="9050"/>
        <v>2017</v>
      </c>
      <c r="G4469" s="47">
        <f t="shared" ref="G4469" ca="1" si="9157">VLOOKUP(INDIRECT(CHAR(39)&amp;$A4469&amp;CHAR(39)&amp;"!r2c"&amp;$C4469,0),variables,2,0)</f>
        <v>9660</v>
      </c>
      <c r="H4469" s="50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3">
      <c r="A4470" s="48" t="s">
        <v>1264</v>
      </c>
      <c r="B4470" s="47">
        <f t="shared" si="9084"/>
        <v>19</v>
      </c>
      <c r="C4470" s="47">
        <f t="shared" si="9087"/>
        <v>63</v>
      </c>
      <c r="E4470" s="47">
        <f t="shared" ref="E4470" si="9158">plan_id</f>
        <v>25</v>
      </c>
      <c r="F4470" s="47">
        <f t="shared" ca="1" si="9050"/>
        <v>2017</v>
      </c>
      <c r="G4470" s="47">
        <f t="shared" ref="G4470" ca="1" si="9159">VLOOKUP(INDIRECT(CHAR(39)&amp;$A4470&amp;CHAR(39)&amp;"!r2c"&amp;$C4470,0),variables,2,0)</f>
        <v>9701</v>
      </c>
      <c r="H4470" s="50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3">
      <c r="A4471" s="48" t="s">
        <v>1264</v>
      </c>
      <c r="B4471" s="47">
        <f t="shared" si="9084"/>
        <v>19</v>
      </c>
      <c r="C4471" s="47">
        <f t="shared" si="9087"/>
        <v>64</v>
      </c>
      <c r="E4471" s="47">
        <f t="shared" ref="E4471" si="9160">plan_id</f>
        <v>25</v>
      </c>
      <c r="F4471" s="47">
        <f t="shared" ca="1" si="9050"/>
        <v>2017</v>
      </c>
      <c r="G4471" s="47">
        <f t="shared" ref="G4471" ca="1" si="9161">VLOOKUP(INDIRECT(CHAR(39)&amp;$A4471&amp;CHAR(39)&amp;"!r2c"&amp;$C4471,0),variables,2,0)</f>
        <v>9728</v>
      </c>
      <c r="H4471" s="50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3">
      <c r="A4472" s="48" t="s">
        <v>1264</v>
      </c>
      <c r="B4472" s="47">
        <f t="shared" si="9084"/>
        <v>19</v>
      </c>
      <c r="C4472" s="47">
        <f t="shared" si="9087"/>
        <v>65</v>
      </c>
      <c r="E4472" s="47">
        <f t="shared" ref="E4472" si="9162">plan_id</f>
        <v>25</v>
      </c>
      <c r="F4472" s="47">
        <f t="shared" ca="1" si="9050"/>
        <v>2017</v>
      </c>
      <c r="G4472" s="47">
        <f t="shared" ref="G4472" ca="1" si="9163">VLOOKUP(INDIRECT(CHAR(39)&amp;$A4472&amp;CHAR(39)&amp;"!r2c"&amp;$C4472,0),variables,2,0)</f>
        <v>9731</v>
      </c>
      <c r="H4472" s="50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3">
      <c r="A4473" s="48" t="s">
        <v>1264</v>
      </c>
      <c r="B4473" s="47">
        <f t="shared" si="9084"/>
        <v>19</v>
      </c>
      <c r="C4473" s="47">
        <f t="shared" si="9087"/>
        <v>66</v>
      </c>
      <c r="E4473" s="47">
        <f t="shared" ref="E4473" si="9164">plan_id</f>
        <v>25</v>
      </c>
      <c r="F4473" s="47">
        <f t="shared" ca="1" si="9050"/>
        <v>2017</v>
      </c>
      <c r="G4473" s="47">
        <f t="shared" ref="G4473" ca="1" si="9165">VLOOKUP(INDIRECT(CHAR(39)&amp;$A4473&amp;CHAR(39)&amp;"!r2c"&amp;$C4473,0),variables,2,0)</f>
        <v>9737</v>
      </c>
      <c r="H4473" s="50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3">
      <c r="A4474" s="48" t="s">
        <v>1264</v>
      </c>
      <c r="B4474" s="47">
        <f t="shared" si="9084"/>
        <v>19</v>
      </c>
      <c r="C4474" s="47">
        <f t="shared" si="9087"/>
        <v>67</v>
      </c>
      <c r="E4474" s="47">
        <f t="shared" ref="E4474" si="9166">plan_id</f>
        <v>25</v>
      </c>
      <c r="F4474" s="47">
        <f t="shared" ca="1" si="9050"/>
        <v>2017</v>
      </c>
      <c r="G4474" s="47">
        <f t="shared" ref="G4474" ca="1" si="9167">VLOOKUP(INDIRECT(CHAR(39)&amp;$A4474&amp;CHAR(39)&amp;"!r2c"&amp;$C4474,0),variables,2,0)</f>
        <v>9740</v>
      </c>
      <c r="H4474" s="50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3">
      <c r="A4475" s="48" t="s">
        <v>1264</v>
      </c>
      <c r="B4475" s="47">
        <f t="shared" si="9084"/>
        <v>19</v>
      </c>
      <c r="C4475" s="47">
        <f t="shared" si="9087"/>
        <v>68</v>
      </c>
      <c r="E4475" s="47">
        <f t="shared" ref="E4475" si="9168">plan_id</f>
        <v>25</v>
      </c>
      <c r="F4475" s="47">
        <f t="shared" ca="1" si="9050"/>
        <v>2017</v>
      </c>
      <c r="G4475" s="47">
        <f t="shared" ref="G4475" ca="1" si="9169">VLOOKUP(INDIRECT(CHAR(39)&amp;$A4475&amp;CHAR(39)&amp;"!r2c"&amp;$C4475,0),variables,2,0)</f>
        <v>9752</v>
      </c>
      <c r="H4475" s="50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3">
      <c r="A4476" s="48" t="s">
        <v>1264</v>
      </c>
      <c r="B4476" s="47">
        <f t="shared" si="9084"/>
        <v>19</v>
      </c>
      <c r="C4476" s="47">
        <f t="shared" si="9087"/>
        <v>69</v>
      </c>
      <c r="E4476" s="47">
        <f t="shared" ref="E4476" si="9170">plan_id</f>
        <v>25</v>
      </c>
      <c r="F4476" s="47">
        <f t="shared" ca="1" si="9050"/>
        <v>2017</v>
      </c>
      <c r="G4476" s="47">
        <f t="shared" ref="G4476" ca="1" si="9171">VLOOKUP(INDIRECT(CHAR(39)&amp;$A4476&amp;CHAR(39)&amp;"!r2c"&amp;$C4476,0),variables,2,0)</f>
        <v>9791</v>
      </c>
      <c r="H4476" s="50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3">
      <c r="A4477" s="48" t="s">
        <v>1264</v>
      </c>
      <c r="B4477" s="47">
        <f t="shared" si="9084"/>
        <v>19</v>
      </c>
      <c r="C4477" s="47">
        <f t="shared" si="9087"/>
        <v>70</v>
      </c>
      <c r="E4477" s="47">
        <f t="shared" ref="E4477" si="9172">plan_id</f>
        <v>25</v>
      </c>
      <c r="F4477" s="47">
        <f t="shared" ca="1" si="9050"/>
        <v>2017</v>
      </c>
      <c r="G4477" s="47">
        <f t="shared" ref="G4477" ca="1" si="9173">VLOOKUP(INDIRECT(CHAR(39)&amp;$A4477&amp;CHAR(39)&amp;"!r2c"&amp;$C4477,0),variables,2,0)</f>
        <v>9800</v>
      </c>
      <c r="H4477" s="50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3">
      <c r="A4478" s="48" t="s">
        <v>1264</v>
      </c>
      <c r="B4478" s="47">
        <f t="shared" si="9084"/>
        <v>19</v>
      </c>
      <c r="C4478" s="47">
        <f t="shared" si="9087"/>
        <v>71</v>
      </c>
      <c r="E4478" s="47">
        <f t="shared" ref="E4478" si="9174">plan_id</f>
        <v>25</v>
      </c>
      <c r="F4478" s="47">
        <f t="shared" ca="1" si="9050"/>
        <v>2017</v>
      </c>
      <c r="G4478" s="47">
        <f t="shared" ref="G4478" ca="1" si="9175">VLOOKUP(INDIRECT(CHAR(39)&amp;$A4478&amp;CHAR(39)&amp;"!r2c"&amp;$C4478,0),variables,2,0)</f>
        <v>9842</v>
      </c>
      <c r="H4478" s="50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3">
      <c r="A4479" s="48" t="s">
        <v>1264</v>
      </c>
      <c r="B4479" s="47">
        <f t="shared" si="9084"/>
        <v>19</v>
      </c>
      <c r="C4479" s="47">
        <f t="shared" si="9087"/>
        <v>72</v>
      </c>
      <c r="E4479" s="47">
        <f t="shared" ref="E4479" si="9176">plan_id</f>
        <v>25</v>
      </c>
      <c r="F4479" s="47">
        <f t="shared" ca="1" si="9050"/>
        <v>2017</v>
      </c>
      <c r="G4479" s="47">
        <f t="shared" ref="G4479" ca="1" si="9177">VLOOKUP(INDIRECT(CHAR(39)&amp;$A4479&amp;CHAR(39)&amp;"!r2c"&amp;$C4479,0),variables,2,0)</f>
        <v>9854</v>
      </c>
      <c r="H4479" s="50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3">
      <c r="A4480" s="48" t="s">
        <v>1264</v>
      </c>
      <c r="B4480" s="47">
        <f t="shared" si="9084"/>
        <v>19</v>
      </c>
      <c r="C4480" s="47">
        <f t="shared" si="9087"/>
        <v>73</v>
      </c>
      <c r="E4480" s="47">
        <f t="shared" ref="E4480" si="9178">plan_id</f>
        <v>25</v>
      </c>
      <c r="F4480" s="47">
        <f t="shared" ca="1" si="9050"/>
        <v>2017</v>
      </c>
      <c r="G4480" s="47">
        <f t="shared" ref="G4480" ca="1" si="9179">VLOOKUP(INDIRECT(CHAR(39)&amp;$A4480&amp;CHAR(39)&amp;"!r2c"&amp;$C4480,0),variables,2,0)</f>
        <v>9869</v>
      </c>
      <c r="H4480" s="50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3">
      <c r="A4481" s="48" t="s">
        <v>1264</v>
      </c>
      <c r="B4481" s="47">
        <f t="shared" si="9084"/>
        <v>19</v>
      </c>
      <c r="C4481" s="47">
        <f t="shared" si="9087"/>
        <v>74</v>
      </c>
      <c r="E4481" s="47">
        <f t="shared" ref="E4481" si="9180">plan_id</f>
        <v>25</v>
      </c>
      <c r="F4481" s="47">
        <f t="shared" ref="F4481:F4544" ca="1" si="9181">INDIRECT(CHAR(39)&amp;$A4481&amp;CHAR(39)&amp;"!r"&amp;$B4481&amp;"c2",0)</f>
        <v>2017</v>
      </c>
      <c r="G4481" s="47">
        <f t="shared" ref="G4481" ca="1" si="9182">VLOOKUP(INDIRECT(CHAR(39)&amp;$A4481&amp;CHAR(39)&amp;"!r2c"&amp;$C4481,0),variables,2,0)</f>
        <v>9873</v>
      </c>
      <c r="H4481" s="50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3">
      <c r="A4482" s="48" t="s">
        <v>1264</v>
      </c>
      <c r="B4482" s="47">
        <f t="shared" si="9084"/>
        <v>19</v>
      </c>
      <c r="C4482" s="47">
        <f t="shared" si="9087"/>
        <v>75</v>
      </c>
      <c r="E4482" s="47">
        <f t="shared" ref="E4482" si="9183">plan_id</f>
        <v>25</v>
      </c>
      <c r="F4482" s="47">
        <f t="shared" ca="1" si="9181"/>
        <v>2017</v>
      </c>
      <c r="G4482" s="47">
        <f t="shared" ref="G4482" ca="1" si="9184">VLOOKUP(INDIRECT(CHAR(39)&amp;$A4482&amp;CHAR(39)&amp;"!r2c"&amp;$C4482,0),variables,2,0)</f>
        <v>9881</v>
      </c>
      <c r="H4482" s="50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3">
      <c r="A4483" s="48" t="s">
        <v>1264</v>
      </c>
      <c r="B4483" s="47">
        <f t="shared" si="9084"/>
        <v>19</v>
      </c>
      <c r="C4483" s="47">
        <f t="shared" si="9087"/>
        <v>76</v>
      </c>
      <c r="E4483" s="47">
        <f t="shared" ref="E4483" si="9185">plan_id</f>
        <v>25</v>
      </c>
      <c r="F4483" s="47">
        <f t="shared" ca="1" si="9181"/>
        <v>2017</v>
      </c>
      <c r="G4483" s="47">
        <f t="shared" ref="G4483" ca="1" si="9186">VLOOKUP(INDIRECT(CHAR(39)&amp;$A4483&amp;CHAR(39)&amp;"!r2c"&amp;$C4483,0),variables,2,0)</f>
        <v>9908</v>
      </c>
      <c r="H4483" s="50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3">
      <c r="A4484" s="48" t="s">
        <v>1264</v>
      </c>
      <c r="B4484" s="47">
        <f t="shared" si="9084"/>
        <v>19</v>
      </c>
      <c r="C4484" s="47">
        <f t="shared" si="9087"/>
        <v>77</v>
      </c>
      <c r="E4484" s="47">
        <f t="shared" ref="E4484" si="9187">plan_id</f>
        <v>25</v>
      </c>
      <c r="F4484" s="47">
        <f t="shared" ca="1" si="9181"/>
        <v>2017</v>
      </c>
      <c r="G4484" s="47">
        <f t="shared" ref="G4484" ca="1" si="9188">VLOOKUP(INDIRECT(CHAR(39)&amp;$A4484&amp;CHAR(39)&amp;"!r2c"&amp;$C4484,0),variables,2,0)</f>
        <v>9911</v>
      </c>
      <c r="H4484" s="50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3">
      <c r="A4485" s="48" t="s">
        <v>1264</v>
      </c>
      <c r="B4485" s="47">
        <f t="shared" si="9084"/>
        <v>19</v>
      </c>
      <c r="C4485" s="47">
        <f t="shared" si="9087"/>
        <v>78</v>
      </c>
      <c r="E4485" s="47">
        <f t="shared" ref="E4485" si="9189">plan_id</f>
        <v>25</v>
      </c>
      <c r="F4485" s="47">
        <f t="shared" ca="1" si="9181"/>
        <v>2017</v>
      </c>
      <c r="G4485" s="47">
        <f t="shared" ref="G4485" ca="1" si="9190">VLOOKUP(INDIRECT(CHAR(39)&amp;$A4485&amp;CHAR(39)&amp;"!r2c"&amp;$C4485,0),variables,2,0)</f>
        <v>9663</v>
      </c>
      <c r="H4485" s="50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3">
      <c r="A4486" s="48" t="s">
        <v>1264</v>
      </c>
      <c r="B4486" s="47">
        <f t="shared" si="9084"/>
        <v>19</v>
      </c>
      <c r="C4486" s="47">
        <f t="shared" si="9087"/>
        <v>79</v>
      </c>
      <c r="E4486" s="47">
        <f t="shared" ref="E4486" si="9191">plan_id</f>
        <v>25</v>
      </c>
      <c r="F4486" s="47">
        <f t="shared" ca="1" si="9181"/>
        <v>2017</v>
      </c>
      <c r="G4486" s="47">
        <f t="shared" ref="G4486" ca="1" si="9192">VLOOKUP(INDIRECT(CHAR(39)&amp;$A4486&amp;CHAR(39)&amp;"!r2c"&amp;$C4486,0),variables,2,0)</f>
        <v>9710</v>
      </c>
      <c r="H4486" s="50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3">
      <c r="A4487" s="48" t="s">
        <v>1264</v>
      </c>
      <c r="B4487" s="47">
        <f t="shared" si="9084"/>
        <v>19</v>
      </c>
      <c r="C4487" s="47">
        <f t="shared" si="9087"/>
        <v>80</v>
      </c>
      <c r="E4487" s="47">
        <f t="shared" ref="E4487" si="9193">plan_id</f>
        <v>25</v>
      </c>
      <c r="F4487" s="47">
        <f t="shared" ca="1" si="9181"/>
        <v>2017</v>
      </c>
      <c r="G4487" s="47">
        <f t="shared" ref="G4487" ca="1" si="9194">VLOOKUP(INDIRECT(CHAR(39)&amp;$A4487&amp;CHAR(39)&amp;"!r2c"&amp;$C4487,0),variables,2,0)</f>
        <v>9758</v>
      </c>
      <c r="H4487" s="50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3">
      <c r="A4488" s="48" t="s">
        <v>1264</v>
      </c>
      <c r="B4488" s="47">
        <f t="shared" si="9084"/>
        <v>19</v>
      </c>
      <c r="C4488" s="47">
        <f t="shared" si="9087"/>
        <v>81</v>
      </c>
      <c r="E4488" s="47">
        <f t="shared" ref="E4488" si="9195">plan_id</f>
        <v>25</v>
      </c>
      <c r="F4488" s="47">
        <f t="shared" ca="1" si="9181"/>
        <v>2017</v>
      </c>
      <c r="G4488" s="47">
        <f t="shared" ref="G4488" ca="1" si="9196">VLOOKUP(INDIRECT(CHAR(39)&amp;$A4488&amp;CHAR(39)&amp;"!r2c"&amp;$C4488,0),variables,2,0)</f>
        <v>9803</v>
      </c>
      <c r="H4488" s="50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3">
      <c r="A4489" s="48" t="s">
        <v>1264</v>
      </c>
      <c r="B4489" s="47">
        <f t="shared" si="9084"/>
        <v>19</v>
      </c>
      <c r="C4489" s="47">
        <f t="shared" si="9087"/>
        <v>82</v>
      </c>
      <c r="E4489" s="47">
        <f t="shared" ref="E4489" si="9197">plan_id</f>
        <v>25</v>
      </c>
      <c r="F4489" s="47">
        <f t="shared" ca="1" si="9181"/>
        <v>2017</v>
      </c>
      <c r="G4489" s="47">
        <f t="shared" ref="G4489" ca="1" si="9198">VLOOKUP(INDIRECT(CHAR(39)&amp;$A4489&amp;CHAR(39)&amp;"!r2c"&amp;$C4489,0),variables,2,0)</f>
        <v>9857</v>
      </c>
      <c r="H4489" s="50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3">
      <c r="A4490" s="48" t="s">
        <v>1264</v>
      </c>
      <c r="B4490" s="47">
        <f t="shared" si="9084"/>
        <v>19</v>
      </c>
      <c r="C4490" s="47">
        <f t="shared" si="9087"/>
        <v>83</v>
      </c>
      <c r="E4490" s="47">
        <f t="shared" ref="E4490" si="9199">plan_id</f>
        <v>25</v>
      </c>
      <c r="F4490" s="47">
        <f t="shared" ca="1" si="9181"/>
        <v>2017</v>
      </c>
      <c r="G4490" s="47">
        <f t="shared" ref="G4490" ca="1" si="9200">VLOOKUP(INDIRECT(CHAR(39)&amp;$A4490&amp;CHAR(39)&amp;"!r2c"&amp;$C4490,0),variables,2,0)</f>
        <v>9902</v>
      </c>
      <c r="H4490" s="50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3">
      <c r="A4491" s="48" t="s">
        <v>1264</v>
      </c>
      <c r="B4491" s="47">
        <f t="shared" si="9084"/>
        <v>19</v>
      </c>
      <c r="C4491" s="47">
        <f t="shared" si="9087"/>
        <v>84</v>
      </c>
      <c r="E4491" s="47">
        <f t="shared" ref="E4491" si="9201">plan_id</f>
        <v>25</v>
      </c>
      <c r="F4491" s="47">
        <f t="shared" ca="1" si="9181"/>
        <v>2017</v>
      </c>
      <c r="G4491" s="47">
        <f t="shared" ref="G4491" ca="1" si="9202">VLOOKUP(INDIRECT(CHAR(39)&amp;$A4491&amp;CHAR(39)&amp;"!r2c"&amp;$C4491,0),variables,2,0)</f>
        <v>9926</v>
      </c>
      <c r="H4491" s="50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3">
      <c r="A4492" s="48" t="s">
        <v>1264</v>
      </c>
      <c r="B4492" s="47">
        <f t="shared" si="9084"/>
        <v>19</v>
      </c>
      <c r="C4492" s="47">
        <f t="shared" si="9087"/>
        <v>85</v>
      </c>
      <c r="E4492" s="47">
        <f t="shared" ref="E4492" si="9203">plan_id</f>
        <v>25</v>
      </c>
      <c r="F4492" s="47">
        <f t="shared" ca="1" si="9181"/>
        <v>2017</v>
      </c>
      <c r="G4492" s="47">
        <f t="shared" ref="G4492" ca="1" si="9204">VLOOKUP(INDIRECT(CHAR(39)&amp;$A4492&amp;CHAR(39)&amp;"!r2c"&amp;$C4492,0),variables,2,0)</f>
        <v>9666</v>
      </c>
      <c r="H4492" s="50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3">
      <c r="A4493" s="48" t="s">
        <v>1264</v>
      </c>
      <c r="B4493" s="47">
        <f t="shared" si="9084"/>
        <v>19</v>
      </c>
      <c r="C4493" s="47">
        <f t="shared" si="9087"/>
        <v>86</v>
      </c>
      <c r="E4493" s="47">
        <f t="shared" ref="E4493" si="9205">plan_id</f>
        <v>25</v>
      </c>
      <c r="F4493" s="47">
        <f t="shared" ca="1" si="9181"/>
        <v>2017</v>
      </c>
      <c r="G4493" s="47">
        <f t="shared" ref="G4493" ca="1" si="9206">VLOOKUP(INDIRECT(CHAR(39)&amp;$A4493&amp;CHAR(39)&amp;"!r2c"&amp;$C4493,0),variables,2,0)</f>
        <v>9827</v>
      </c>
      <c r="H4493" s="50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3">
      <c r="A4494" s="48" t="s">
        <v>1264</v>
      </c>
      <c r="B4494" s="47">
        <f t="shared" si="9084"/>
        <v>19</v>
      </c>
      <c r="C4494" s="47">
        <f t="shared" si="9087"/>
        <v>87</v>
      </c>
      <c r="E4494" s="47">
        <f t="shared" ref="E4494" si="9207">plan_id</f>
        <v>25</v>
      </c>
      <c r="F4494" s="47">
        <f t="shared" ca="1" si="9181"/>
        <v>2017</v>
      </c>
      <c r="G4494" s="47">
        <f t="shared" ref="G4494" ca="1" si="9208">VLOOKUP(INDIRECT(CHAR(39)&amp;$A4494&amp;CHAR(39)&amp;"!r2c"&amp;$C4494,0),variables,2,0)</f>
        <v>9657</v>
      </c>
      <c r="H4494" s="50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3">
      <c r="A4495" s="48" t="s">
        <v>1264</v>
      </c>
      <c r="B4495" s="47">
        <f t="shared" si="9084"/>
        <v>19</v>
      </c>
      <c r="C4495" s="47">
        <f t="shared" si="9087"/>
        <v>88</v>
      </c>
      <c r="E4495" s="47">
        <f t="shared" ref="E4495" si="9209">plan_id</f>
        <v>25</v>
      </c>
      <c r="F4495" s="47">
        <f t="shared" ca="1" si="9181"/>
        <v>2017</v>
      </c>
      <c r="G4495" s="47">
        <f t="shared" ref="G4495" ca="1" si="9210">VLOOKUP(INDIRECT(CHAR(39)&amp;$A4495&amp;CHAR(39)&amp;"!r2c"&amp;$C4495,0),variables,2,0)</f>
        <v>9834</v>
      </c>
      <c r="H4495" s="50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3">
      <c r="A4496" s="48" t="s">
        <v>1264</v>
      </c>
      <c r="B4496" s="47">
        <f t="shared" si="9084"/>
        <v>19</v>
      </c>
      <c r="C4496" s="47">
        <f t="shared" si="9087"/>
        <v>89</v>
      </c>
      <c r="E4496" s="47">
        <f t="shared" ref="E4496" si="9211">plan_id</f>
        <v>25</v>
      </c>
      <c r="F4496" s="47">
        <f t="shared" ca="1" si="9181"/>
        <v>2017</v>
      </c>
      <c r="G4496" s="47">
        <f t="shared" ref="G4496" ca="1" si="9212">VLOOKUP(INDIRECT(CHAR(39)&amp;$A4496&amp;CHAR(39)&amp;"!r2c"&amp;$C4496,0),variables,2,0)</f>
        <v>9884</v>
      </c>
      <c r="H4496" s="50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3">
      <c r="A4497" s="48" t="s">
        <v>1264</v>
      </c>
      <c r="B4497" s="47">
        <f t="shared" si="9084"/>
        <v>19</v>
      </c>
      <c r="C4497" s="47">
        <f t="shared" si="9087"/>
        <v>90</v>
      </c>
      <c r="E4497" s="47">
        <f t="shared" ref="E4497" si="9213">plan_id</f>
        <v>25</v>
      </c>
      <c r="F4497" s="47">
        <f t="shared" ca="1" si="9181"/>
        <v>2017</v>
      </c>
      <c r="G4497" s="47">
        <f t="shared" ref="G4497" ca="1" si="9214">VLOOKUP(INDIRECT(CHAR(39)&amp;$A4497&amp;CHAR(39)&amp;"!r2c"&amp;$C4497,0),variables,2,0)</f>
        <v>9672</v>
      </c>
      <c r="H4497" s="50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3">
      <c r="A4498" s="48" t="s">
        <v>1264</v>
      </c>
      <c r="B4498" s="47">
        <f t="shared" ref="B4498:B4561" si="9215">B4410+1</f>
        <v>20</v>
      </c>
      <c r="C4498" s="47">
        <f t="shared" si="9087"/>
        <v>3</v>
      </c>
      <c r="E4498" s="47">
        <f t="shared" ref="E4498" si="9216">plan_id</f>
        <v>25</v>
      </c>
      <c r="F4498" s="47">
        <f t="shared" ca="1" si="9181"/>
        <v>2018</v>
      </c>
      <c r="G4498" s="47">
        <f t="shared" ref="G4498" ca="1" si="9217">VLOOKUP(INDIRECT(CHAR(39)&amp;$A4498&amp;CHAR(39)&amp;"!r2c"&amp;$C4498,0),variables,2,0)</f>
        <v>9704</v>
      </c>
      <c r="H4498" s="50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3">
      <c r="A4499" s="48" t="s">
        <v>1264</v>
      </c>
      <c r="B4499" s="47">
        <f t="shared" si="9215"/>
        <v>20</v>
      </c>
      <c r="C4499" s="47">
        <f t="shared" ref="C4499:C4562" si="9218">C4411</f>
        <v>4</v>
      </c>
      <c r="E4499" s="47">
        <f t="shared" ref="E4499" si="9219">plan_id</f>
        <v>25</v>
      </c>
      <c r="F4499" s="47">
        <f t="shared" ca="1" si="9181"/>
        <v>2018</v>
      </c>
      <c r="G4499" s="47">
        <f t="shared" ref="G4499" ca="1" si="9220">VLOOKUP(INDIRECT(CHAR(39)&amp;$A4499&amp;CHAR(39)&amp;"!r2c"&amp;$C4499,0),variables,2,0)</f>
        <v>9716</v>
      </c>
      <c r="H4499" s="50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3">
      <c r="A4500" s="48" t="s">
        <v>1264</v>
      </c>
      <c r="B4500" s="47">
        <f t="shared" si="9215"/>
        <v>20</v>
      </c>
      <c r="C4500" s="47">
        <f t="shared" si="9218"/>
        <v>5</v>
      </c>
      <c r="E4500" s="47">
        <f t="shared" ref="E4500" si="9221">plan_id</f>
        <v>25</v>
      </c>
      <c r="F4500" s="47">
        <f t="shared" ca="1" si="9181"/>
        <v>2018</v>
      </c>
      <c r="G4500" s="47">
        <f t="shared" ref="G4500" ca="1" si="9222">VLOOKUP(INDIRECT(CHAR(39)&amp;$A4500&amp;CHAR(39)&amp;"!r2c"&amp;$C4500,0),variables,2,0)</f>
        <v>9734</v>
      </c>
      <c r="H4500" s="50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3">
      <c r="A4501" s="48" t="s">
        <v>1264</v>
      </c>
      <c r="B4501" s="47">
        <f t="shared" si="9215"/>
        <v>20</v>
      </c>
      <c r="C4501" s="47">
        <f t="shared" si="9218"/>
        <v>6</v>
      </c>
      <c r="E4501" s="47">
        <f t="shared" ref="E4501" si="9223">plan_id</f>
        <v>25</v>
      </c>
      <c r="F4501" s="47">
        <f t="shared" ca="1" si="9181"/>
        <v>2018</v>
      </c>
      <c r="G4501" s="47">
        <f t="shared" ref="G4501" ca="1" si="9224">VLOOKUP(INDIRECT(CHAR(39)&amp;$A4501&amp;CHAR(39)&amp;"!r2c"&amp;$C4501,0),variables,2,0)</f>
        <v>9749</v>
      </c>
      <c r="H4501" s="50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3">
      <c r="A4502" s="48" t="s">
        <v>1264</v>
      </c>
      <c r="B4502" s="47">
        <f t="shared" si="9215"/>
        <v>20</v>
      </c>
      <c r="C4502" s="47">
        <f t="shared" si="9218"/>
        <v>7</v>
      </c>
      <c r="E4502" s="47">
        <f t="shared" ref="E4502" si="9225">plan_id</f>
        <v>25</v>
      </c>
      <c r="F4502" s="47">
        <f t="shared" ca="1" si="9181"/>
        <v>2018</v>
      </c>
      <c r="G4502" s="47">
        <f t="shared" ref="G4502" ca="1" si="9226">VLOOKUP(INDIRECT(CHAR(39)&amp;$A4502&amp;CHAR(39)&amp;"!r2c"&amp;$C4502,0),variables,2,0)</f>
        <v>9755</v>
      </c>
      <c r="H4502" s="50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3">
      <c r="A4503" s="48" t="s">
        <v>1264</v>
      </c>
      <c r="B4503" s="47">
        <f t="shared" si="9215"/>
        <v>20</v>
      </c>
      <c r="C4503" s="47">
        <f t="shared" si="9218"/>
        <v>8</v>
      </c>
      <c r="E4503" s="47">
        <f t="shared" ref="E4503" si="9227">plan_id</f>
        <v>25</v>
      </c>
      <c r="F4503" s="47">
        <f t="shared" ca="1" si="9181"/>
        <v>2018</v>
      </c>
      <c r="G4503" s="47">
        <f t="shared" ref="G4503" ca="1" si="9228">VLOOKUP(INDIRECT(CHAR(39)&amp;$A4503&amp;CHAR(39)&amp;"!r2c"&amp;$C4503,0),variables,2,0)</f>
        <v>9782</v>
      </c>
      <c r="H4503" s="50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3">
      <c r="A4504" s="48" t="s">
        <v>1264</v>
      </c>
      <c r="B4504" s="47">
        <f t="shared" si="9215"/>
        <v>20</v>
      </c>
      <c r="C4504" s="47">
        <f t="shared" si="9218"/>
        <v>9</v>
      </c>
      <c r="E4504" s="47">
        <f t="shared" ref="E4504" si="9229">plan_id</f>
        <v>25</v>
      </c>
      <c r="F4504" s="47">
        <f t="shared" ca="1" si="9181"/>
        <v>2018</v>
      </c>
      <c r="G4504" s="47">
        <f t="shared" ref="G4504" ca="1" si="9230">VLOOKUP(INDIRECT(CHAR(39)&amp;$A4504&amp;CHAR(39)&amp;"!r2c"&amp;$C4504,0),variables,2,0)</f>
        <v>9788</v>
      </c>
      <c r="H4504" s="50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3">
      <c r="A4505" s="48" t="s">
        <v>1264</v>
      </c>
      <c r="B4505" s="47">
        <f t="shared" si="9215"/>
        <v>20</v>
      </c>
      <c r="C4505" s="47">
        <f t="shared" si="9218"/>
        <v>10</v>
      </c>
      <c r="E4505" s="47">
        <f t="shared" ref="E4505" si="9231">plan_id</f>
        <v>25</v>
      </c>
      <c r="F4505" s="47">
        <f t="shared" ca="1" si="9181"/>
        <v>2018</v>
      </c>
      <c r="G4505" s="47">
        <f t="shared" ref="G4505" ca="1" si="9232">VLOOKUP(INDIRECT(CHAR(39)&amp;$A4505&amp;CHAR(39)&amp;"!r2c"&amp;$C4505,0),variables,2,0)</f>
        <v>9812</v>
      </c>
      <c r="H4505" s="50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3">
      <c r="A4506" s="48" t="s">
        <v>1264</v>
      </c>
      <c r="B4506" s="47">
        <f t="shared" si="9215"/>
        <v>20</v>
      </c>
      <c r="C4506" s="47">
        <f t="shared" si="9218"/>
        <v>11</v>
      </c>
      <c r="E4506" s="47">
        <f t="shared" ref="E4506" si="9233">plan_id</f>
        <v>25</v>
      </c>
      <c r="F4506" s="47">
        <f t="shared" ca="1" si="9181"/>
        <v>2018</v>
      </c>
      <c r="G4506" s="47">
        <f t="shared" ref="G4506" ca="1" si="9234">VLOOKUP(INDIRECT(CHAR(39)&amp;$A4506&amp;CHAR(39)&amp;"!r2c"&amp;$C4506,0),variables,2,0)</f>
        <v>9815</v>
      </c>
      <c r="H4506" s="50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3">
      <c r="A4507" s="48" t="s">
        <v>1264</v>
      </c>
      <c r="B4507" s="47">
        <f t="shared" si="9215"/>
        <v>20</v>
      </c>
      <c r="C4507" s="47">
        <f t="shared" si="9218"/>
        <v>12</v>
      </c>
      <c r="E4507" s="47">
        <f t="shared" ref="E4507" si="9235">plan_id</f>
        <v>25</v>
      </c>
      <c r="F4507" s="47">
        <f t="shared" ca="1" si="9181"/>
        <v>2018</v>
      </c>
      <c r="G4507" s="47">
        <f t="shared" ref="G4507" ca="1" si="9236">VLOOKUP(INDIRECT(CHAR(39)&amp;$A4507&amp;CHAR(39)&amp;"!r2c"&amp;$C4507,0),variables,2,0)</f>
        <v>9821</v>
      </c>
      <c r="H4507" s="50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3">
      <c r="A4508" s="48" t="s">
        <v>1264</v>
      </c>
      <c r="B4508" s="47">
        <f t="shared" si="9215"/>
        <v>20</v>
      </c>
      <c r="C4508" s="47">
        <f t="shared" si="9218"/>
        <v>13</v>
      </c>
      <c r="E4508" s="47">
        <f t="shared" ref="E4508" si="9237">plan_id</f>
        <v>25</v>
      </c>
      <c r="F4508" s="47">
        <f t="shared" ca="1" si="9181"/>
        <v>2018</v>
      </c>
      <c r="G4508" s="47">
        <f t="shared" ref="G4508" ca="1" si="9238">VLOOKUP(INDIRECT(CHAR(39)&amp;$A4508&amp;CHAR(39)&amp;"!r2c"&amp;$C4508,0),variables,2,0)</f>
        <v>9824</v>
      </c>
      <c r="H4508" s="50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3">
      <c r="A4509" s="48" t="s">
        <v>1264</v>
      </c>
      <c r="B4509" s="47">
        <f t="shared" si="9215"/>
        <v>20</v>
      </c>
      <c r="C4509" s="47">
        <f t="shared" si="9218"/>
        <v>14</v>
      </c>
      <c r="E4509" s="47">
        <f t="shared" ref="E4509" si="9239">plan_id</f>
        <v>25</v>
      </c>
      <c r="F4509" s="47">
        <f t="shared" ca="1" si="9181"/>
        <v>2018</v>
      </c>
      <c r="G4509" s="47">
        <f t="shared" ref="G4509" ca="1" si="9240">VLOOKUP(INDIRECT(CHAR(39)&amp;$A4509&amp;CHAR(39)&amp;"!r2c"&amp;$C4509,0),variables,2,0)</f>
        <v>9830</v>
      </c>
      <c r="H4509" s="50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3">
      <c r="A4510" s="48" t="s">
        <v>1264</v>
      </c>
      <c r="B4510" s="47">
        <f t="shared" si="9215"/>
        <v>20</v>
      </c>
      <c r="C4510" s="47">
        <f t="shared" si="9218"/>
        <v>15</v>
      </c>
      <c r="E4510" s="47">
        <f t="shared" ref="E4510" si="9241">plan_id</f>
        <v>25</v>
      </c>
      <c r="F4510" s="47">
        <f t="shared" ca="1" si="9181"/>
        <v>2018</v>
      </c>
      <c r="G4510" s="47">
        <f t="shared" ref="G4510" ca="1" si="9242">VLOOKUP(INDIRECT(CHAR(39)&amp;$A4510&amp;CHAR(39)&amp;"!r2c"&amp;$C4510,0),variables,2,0)</f>
        <v>9833</v>
      </c>
      <c r="H4510" s="50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3">
      <c r="A4511" s="48" t="s">
        <v>1264</v>
      </c>
      <c r="B4511" s="47">
        <f t="shared" si="9215"/>
        <v>20</v>
      </c>
      <c r="C4511" s="47">
        <f t="shared" si="9218"/>
        <v>16</v>
      </c>
      <c r="E4511" s="47">
        <f t="shared" ref="E4511" si="9243">plan_id</f>
        <v>25</v>
      </c>
      <c r="F4511" s="47">
        <f t="shared" ca="1" si="9181"/>
        <v>2018</v>
      </c>
      <c r="G4511" s="47">
        <f t="shared" ref="G4511" ca="1" si="9244">VLOOKUP(INDIRECT(CHAR(39)&amp;$A4511&amp;CHAR(39)&amp;"!r2c"&amp;$C4511,0),variables,2,0)</f>
        <v>9845</v>
      </c>
      <c r="H4511" s="50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3">
      <c r="A4512" s="48" t="s">
        <v>1264</v>
      </c>
      <c r="B4512" s="47">
        <f t="shared" si="9215"/>
        <v>20</v>
      </c>
      <c r="C4512" s="47">
        <f t="shared" si="9218"/>
        <v>17</v>
      </c>
      <c r="E4512" s="47">
        <f t="shared" ref="E4512" si="9245">plan_id</f>
        <v>25</v>
      </c>
      <c r="F4512" s="47">
        <f t="shared" ca="1" si="9181"/>
        <v>2018</v>
      </c>
      <c r="G4512" s="47">
        <f t="shared" ref="G4512" ca="1" si="9246">VLOOKUP(INDIRECT(CHAR(39)&amp;$A4512&amp;CHAR(39)&amp;"!r2c"&amp;$C4512,0),variables,2,0)</f>
        <v>9872</v>
      </c>
      <c r="H4512" s="50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3">
      <c r="A4513" s="48" t="s">
        <v>1264</v>
      </c>
      <c r="B4513" s="47">
        <f t="shared" si="9215"/>
        <v>20</v>
      </c>
      <c r="C4513" s="47">
        <f t="shared" si="9218"/>
        <v>18</v>
      </c>
      <c r="E4513" s="47">
        <f t="shared" ref="E4513" si="9247">plan_id</f>
        <v>25</v>
      </c>
      <c r="F4513" s="47">
        <f t="shared" ca="1" si="9181"/>
        <v>2018</v>
      </c>
      <c r="G4513" s="47">
        <f t="shared" ref="G4513" ca="1" si="9248">VLOOKUP(INDIRECT(CHAR(39)&amp;$A4513&amp;CHAR(39)&amp;"!r2c"&amp;$C4513,0),variables,2,0)</f>
        <v>9887</v>
      </c>
      <c r="H4513" s="50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3">
      <c r="A4514" s="48" t="s">
        <v>1264</v>
      </c>
      <c r="B4514" s="47">
        <f t="shared" si="9215"/>
        <v>20</v>
      </c>
      <c r="C4514" s="47">
        <f t="shared" si="9218"/>
        <v>19</v>
      </c>
      <c r="E4514" s="47">
        <f t="shared" ref="E4514" si="9249">plan_id</f>
        <v>25</v>
      </c>
      <c r="F4514" s="47">
        <f t="shared" ca="1" si="9181"/>
        <v>2018</v>
      </c>
      <c r="G4514" s="47">
        <f t="shared" ref="G4514" ca="1" si="9250">VLOOKUP(INDIRECT(CHAR(39)&amp;$A4514&amp;CHAR(39)&amp;"!r2c"&amp;$C4514,0),variables,2,0)</f>
        <v>9914</v>
      </c>
      <c r="H4514" s="50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3">
      <c r="A4515" s="48" t="s">
        <v>1264</v>
      </c>
      <c r="B4515" s="47">
        <f t="shared" si="9215"/>
        <v>20</v>
      </c>
      <c r="C4515" s="47">
        <f t="shared" si="9218"/>
        <v>20</v>
      </c>
      <c r="E4515" s="47">
        <f t="shared" ref="E4515" si="9251">plan_id</f>
        <v>25</v>
      </c>
      <c r="F4515" s="47">
        <f t="shared" ca="1" si="9181"/>
        <v>2018</v>
      </c>
      <c r="G4515" s="47">
        <f t="shared" ref="G4515" ca="1" si="9252">VLOOKUP(INDIRECT(CHAR(39)&amp;$A4515&amp;CHAR(39)&amp;"!r2c"&amp;$C4515,0),variables,2,0)</f>
        <v>9917</v>
      </c>
      <c r="H4515" s="50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3">
      <c r="A4516" s="48" t="s">
        <v>1264</v>
      </c>
      <c r="B4516" s="47">
        <f t="shared" si="9215"/>
        <v>20</v>
      </c>
      <c r="C4516" s="47">
        <f t="shared" si="9218"/>
        <v>21</v>
      </c>
      <c r="E4516" s="47">
        <f t="shared" ref="E4516" si="9253">plan_id</f>
        <v>25</v>
      </c>
      <c r="F4516" s="47">
        <f t="shared" ca="1" si="9181"/>
        <v>2018</v>
      </c>
      <c r="G4516" s="47">
        <f t="shared" ref="G4516" ca="1" si="9254">VLOOKUP(INDIRECT(CHAR(39)&amp;$A4516&amp;CHAR(39)&amp;"!r2c"&amp;$C4516,0),variables,2,0)</f>
        <v>9920</v>
      </c>
      <c r="H4516" s="50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3">
      <c r="A4517" s="48" t="s">
        <v>1264</v>
      </c>
      <c r="B4517" s="47">
        <f t="shared" si="9215"/>
        <v>20</v>
      </c>
      <c r="C4517" s="47">
        <f t="shared" si="9218"/>
        <v>22</v>
      </c>
      <c r="E4517" s="47">
        <f t="shared" ref="E4517" si="9255">plan_id</f>
        <v>25</v>
      </c>
      <c r="F4517" s="47">
        <f t="shared" ca="1" si="9181"/>
        <v>2018</v>
      </c>
      <c r="G4517" s="47">
        <f t="shared" ref="G4517" ca="1" si="9256">VLOOKUP(INDIRECT(CHAR(39)&amp;$A4517&amp;CHAR(39)&amp;"!r2c"&amp;$C4517,0),variables,2,0)</f>
        <v>9648</v>
      </c>
      <c r="H4517" s="50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3">
      <c r="A4518" s="48" t="s">
        <v>1264</v>
      </c>
      <c r="B4518" s="47">
        <f t="shared" si="9215"/>
        <v>20</v>
      </c>
      <c r="C4518" s="47">
        <f t="shared" si="9218"/>
        <v>23</v>
      </c>
      <c r="E4518" s="47">
        <f t="shared" ref="E4518" si="9257">plan_id</f>
        <v>25</v>
      </c>
      <c r="F4518" s="47">
        <f t="shared" ca="1" si="9181"/>
        <v>2018</v>
      </c>
      <c r="G4518" s="47">
        <f t="shared" ref="G4518" ca="1" si="9258">VLOOKUP(INDIRECT(CHAR(39)&amp;$A4518&amp;CHAR(39)&amp;"!r2c"&amp;$C4518,0),variables,2,0)</f>
        <v>9713</v>
      </c>
      <c r="H4518" s="50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3">
      <c r="A4519" s="48" t="s">
        <v>1264</v>
      </c>
      <c r="B4519" s="47">
        <f t="shared" si="9215"/>
        <v>20</v>
      </c>
      <c r="C4519" s="47">
        <f t="shared" si="9218"/>
        <v>24</v>
      </c>
      <c r="E4519" s="47">
        <f t="shared" ref="E4519" si="9259">plan_id</f>
        <v>25</v>
      </c>
      <c r="F4519" s="47">
        <f t="shared" ca="1" si="9181"/>
        <v>2018</v>
      </c>
      <c r="G4519" s="47">
        <f t="shared" ref="G4519" ca="1" si="9260">VLOOKUP(INDIRECT(CHAR(39)&amp;$A4519&amp;CHAR(39)&amp;"!r2c"&amp;$C4519,0),variables,2,0)</f>
        <v>9719</v>
      </c>
      <c r="H4519" s="50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3">
      <c r="A4520" s="48" t="s">
        <v>1264</v>
      </c>
      <c r="B4520" s="47">
        <f t="shared" si="9215"/>
        <v>20</v>
      </c>
      <c r="C4520" s="47">
        <f t="shared" si="9218"/>
        <v>25</v>
      </c>
      <c r="E4520" s="47">
        <f t="shared" ref="E4520" si="9261">plan_id</f>
        <v>25</v>
      </c>
      <c r="F4520" s="47">
        <f t="shared" ca="1" si="9181"/>
        <v>2018</v>
      </c>
      <c r="G4520" s="47">
        <f t="shared" ref="G4520" ca="1" si="9262">VLOOKUP(INDIRECT(CHAR(39)&amp;$A4520&amp;CHAR(39)&amp;"!r2c"&amp;$C4520,0),variables,2,0)</f>
        <v>9725</v>
      </c>
      <c r="H4520" s="50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3">
      <c r="A4521" s="48" t="s">
        <v>1264</v>
      </c>
      <c r="B4521" s="47">
        <f t="shared" si="9215"/>
        <v>20</v>
      </c>
      <c r="C4521" s="47">
        <f t="shared" si="9218"/>
        <v>26</v>
      </c>
      <c r="E4521" s="47">
        <f t="shared" ref="E4521" si="9263">plan_id</f>
        <v>25</v>
      </c>
      <c r="F4521" s="47">
        <f t="shared" ca="1" si="9181"/>
        <v>2018</v>
      </c>
      <c r="G4521" s="47">
        <f t="shared" ref="G4521" ca="1" si="9264">VLOOKUP(INDIRECT(CHAR(39)&amp;$A4521&amp;CHAR(39)&amp;"!r2c"&amp;$C4521,0),variables,2,0)</f>
        <v>9743</v>
      </c>
      <c r="H4521" s="50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3">
      <c r="A4522" s="48" t="s">
        <v>1264</v>
      </c>
      <c r="B4522" s="47">
        <f t="shared" si="9215"/>
        <v>20</v>
      </c>
      <c r="C4522" s="47">
        <f t="shared" si="9218"/>
        <v>27</v>
      </c>
      <c r="E4522" s="47">
        <f t="shared" ref="E4522" si="9265">plan_id</f>
        <v>25</v>
      </c>
      <c r="F4522" s="47">
        <f t="shared" ca="1" si="9181"/>
        <v>2018</v>
      </c>
      <c r="G4522" s="47">
        <f t="shared" ref="G4522" ca="1" si="9266">VLOOKUP(INDIRECT(CHAR(39)&amp;$A4522&amp;CHAR(39)&amp;"!r2c"&amp;$C4522,0),variables,2,0)</f>
        <v>9746</v>
      </c>
      <c r="H4522" s="50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3">
      <c r="A4523" s="48" t="s">
        <v>1264</v>
      </c>
      <c r="B4523" s="47">
        <f t="shared" si="9215"/>
        <v>20</v>
      </c>
      <c r="C4523" s="47">
        <f t="shared" si="9218"/>
        <v>28</v>
      </c>
      <c r="E4523" s="47">
        <f t="shared" ref="E4523" si="9267">plan_id</f>
        <v>25</v>
      </c>
      <c r="F4523" s="47">
        <f t="shared" ca="1" si="9181"/>
        <v>2018</v>
      </c>
      <c r="G4523" s="47">
        <f t="shared" ref="G4523" ca="1" si="9268">VLOOKUP(INDIRECT(CHAR(39)&amp;$A4523&amp;CHAR(39)&amp;"!r2c"&amp;$C4523,0),variables,2,0)</f>
        <v>9761</v>
      </c>
      <c r="H4523" s="50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3">
      <c r="A4524" s="48" t="s">
        <v>1264</v>
      </c>
      <c r="B4524" s="47">
        <f t="shared" si="9215"/>
        <v>20</v>
      </c>
      <c r="C4524" s="47">
        <f t="shared" si="9218"/>
        <v>29</v>
      </c>
      <c r="E4524" s="47">
        <f t="shared" ref="E4524" si="9269">plan_id</f>
        <v>25</v>
      </c>
      <c r="F4524" s="47">
        <f t="shared" ca="1" si="9181"/>
        <v>2018</v>
      </c>
      <c r="G4524" s="47">
        <f t="shared" ref="G4524" ca="1" si="9270">VLOOKUP(INDIRECT(CHAR(39)&amp;$A4524&amp;CHAR(39)&amp;"!r2c"&amp;$C4524,0),variables,2,0)</f>
        <v>9764</v>
      </c>
      <c r="H4524" s="50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3">
      <c r="A4525" s="48" t="s">
        <v>1264</v>
      </c>
      <c r="B4525" s="47">
        <f t="shared" si="9215"/>
        <v>20</v>
      </c>
      <c r="C4525" s="47">
        <f t="shared" si="9218"/>
        <v>30</v>
      </c>
      <c r="E4525" s="47">
        <f t="shared" ref="E4525" si="9271">plan_id</f>
        <v>25</v>
      </c>
      <c r="F4525" s="47">
        <f t="shared" ca="1" si="9181"/>
        <v>2018</v>
      </c>
      <c r="G4525" s="47">
        <f t="shared" ref="G4525" ca="1" si="9272">VLOOKUP(INDIRECT(CHAR(39)&amp;$A4525&amp;CHAR(39)&amp;"!r2c"&amp;$C4525,0),variables,2,0)</f>
        <v>9767</v>
      </c>
      <c r="H4525" s="50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3">
      <c r="A4526" s="48" t="s">
        <v>1264</v>
      </c>
      <c r="B4526" s="47">
        <f t="shared" si="9215"/>
        <v>20</v>
      </c>
      <c r="C4526" s="47">
        <f t="shared" si="9218"/>
        <v>31</v>
      </c>
      <c r="E4526" s="47">
        <f t="shared" ref="E4526" si="9273">plan_id</f>
        <v>25</v>
      </c>
      <c r="F4526" s="47">
        <f t="shared" ca="1" si="9181"/>
        <v>2018</v>
      </c>
      <c r="G4526" s="47">
        <f t="shared" ref="G4526" ca="1" si="9274">VLOOKUP(INDIRECT(CHAR(39)&amp;$A4526&amp;CHAR(39)&amp;"!r2c"&amp;$C4526,0),variables,2,0)</f>
        <v>9770</v>
      </c>
      <c r="H4526" s="50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3">
      <c r="A4527" s="48" t="s">
        <v>1264</v>
      </c>
      <c r="B4527" s="47">
        <f t="shared" si="9215"/>
        <v>20</v>
      </c>
      <c r="C4527" s="47">
        <f t="shared" si="9218"/>
        <v>32</v>
      </c>
      <c r="E4527" s="47">
        <f t="shared" ref="E4527" si="9275">plan_id</f>
        <v>25</v>
      </c>
      <c r="F4527" s="47">
        <f t="shared" ca="1" si="9181"/>
        <v>2018</v>
      </c>
      <c r="G4527" s="47">
        <f t="shared" ref="G4527" ca="1" si="9276">VLOOKUP(INDIRECT(CHAR(39)&amp;$A4527&amp;CHAR(39)&amp;"!r2c"&amp;$C4527,0),variables,2,0)</f>
        <v>9773</v>
      </c>
      <c r="H4527" s="50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3">
      <c r="A4528" s="48" t="s">
        <v>1264</v>
      </c>
      <c r="B4528" s="47">
        <f t="shared" si="9215"/>
        <v>20</v>
      </c>
      <c r="C4528" s="47">
        <f t="shared" si="9218"/>
        <v>33</v>
      </c>
      <c r="E4528" s="47">
        <f t="shared" ref="E4528" si="9277">plan_id</f>
        <v>25</v>
      </c>
      <c r="F4528" s="47">
        <f t="shared" ca="1" si="9181"/>
        <v>2018</v>
      </c>
      <c r="G4528" s="47">
        <f t="shared" ref="G4528" ca="1" si="9278">VLOOKUP(INDIRECT(CHAR(39)&amp;$A4528&amp;CHAR(39)&amp;"!r2c"&amp;$C4528,0),variables,2,0)</f>
        <v>9776</v>
      </c>
      <c r="H4528" s="50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3">
      <c r="A4529" s="48" t="s">
        <v>1264</v>
      </c>
      <c r="B4529" s="47">
        <f t="shared" si="9215"/>
        <v>20</v>
      </c>
      <c r="C4529" s="47">
        <f t="shared" si="9218"/>
        <v>34</v>
      </c>
      <c r="E4529" s="47">
        <f t="shared" ref="E4529" si="9279">plan_id</f>
        <v>25</v>
      </c>
      <c r="F4529" s="47">
        <f t="shared" ca="1" si="9181"/>
        <v>2018</v>
      </c>
      <c r="G4529" s="47">
        <f t="shared" ref="G4529" ca="1" si="9280">VLOOKUP(INDIRECT(CHAR(39)&amp;$A4529&amp;CHAR(39)&amp;"!r2c"&amp;$C4529,0),variables,2,0)</f>
        <v>9779</v>
      </c>
      <c r="H4529" s="50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3">
      <c r="A4530" s="48" t="s">
        <v>1264</v>
      </c>
      <c r="B4530" s="47">
        <f t="shared" si="9215"/>
        <v>20</v>
      </c>
      <c r="C4530" s="47">
        <f t="shared" si="9218"/>
        <v>35</v>
      </c>
      <c r="E4530" s="47">
        <f t="shared" ref="E4530" si="9281">plan_id</f>
        <v>25</v>
      </c>
      <c r="F4530" s="47">
        <f t="shared" ca="1" si="9181"/>
        <v>2018</v>
      </c>
      <c r="G4530" s="47">
        <f t="shared" ref="G4530" ca="1" si="9282">VLOOKUP(INDIRECT(CHAR(39)&amp;$A4530&amp;CHAR(39)&amp;"!r2c"&amp;$C4530,0),variables,2,0)</f>
        <v>9785</v>
      </c>
      <c r="H4530" s="50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3">
      <c r="A4531" s="48" t="s">
        <v>1264</v>
      </c>
      <c r="B4531" s="47">
        <f t="shared" si="9215"/>
        <v>20</v>
      </c>
      <c r="C4531" s="47">
        <f t="shared" si="9218"/>
        <v>36</v>
      </c>
      <c r="E4531" s="47">
        <f t="shared" ref="E4531" si="9283">plan_id</f>
        <v>25</v>
      </c>
      <c r="F4531" s="47">
        <f t="shared" ca="1" si="9181"/>
        <v>2018</v>
      </c>
      <c r="G4531" s="47">
        <f t="shared" ref="G4531" ca="1" si="9284">VLOOKUP(INDIRECT(CHAR(39)&amp;$A4531&amp;CHAR(39)&amp;"!r2c"&amp;$C4531,0),variables,2,0)</f>
        <v>9794</v>
      </c>
      <c r="H4531" s="50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3">
      <c r="A4532" s="48" t="s">
        <v>1264</v>
      </c>
      <c r="B4532" s="47">
        <f t="shared" si="9215"/>
        <v>20</v>
      </c>
      <c r="C4532" s="47">
        <f t="shared" si="9218"/>
        <v>37</v>
      </c>
      <c r="E4532" s="47">
        <f t="shared" ref="E4532" si="9285">plan_id</f>
        <v>25</v>
      </c>
      <c r="F4532" s="47">
        <f t="shared" ca="1" si="9181"/>
        <v>2018</v>
      </c>
      <c r="G4532" s="47">
        <f t="shared" ref="G4532" ca="1" si="9286">VLOOKUP(INDIRECT(CHAR(39)&amp;$A4532&amp;CHAR(39)&amp;"!r2c"&amp;$C4532,0),variables,2,0)</f>
        <v>9797</v>
      </c>
      <c r="H4532" s="50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3">
      <c r="A4533" s="48" t="s">
        <v>1264</v>
      </c>
      <c r="B4533" s="47">
        <f t="shared" si="9215"/>
        <v>20</v>
      </c>
      <c r="C4533" s="47">
        <f t="shared" si="9218"/>
        <v>38</v>
      </c>
      <c r="E4533" s="47">
        <f t="shared" ref="E4533" si="9287">plan_id</f>
        <v>25</v>
      </c>
      <c r="F4533" s="47">
        <f t="shared" ca="1" si="9181"/>
        <v>2018</v>
      </c>
      <c r="G4533" s="47">
        <f t="shared" ref="G4533" ca="1" si="9288">VLOOKUP(INDIRECT(CHAR(39)&amp;$A4533&amp;CHAR(39)&amp;"!r2c"&amp;$C4533,0),variables,2,0)</f>
        <v>9806</v>
      </c>
      <c r="H4533" s="50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3">
      <c r="A4534" s="48" t="s">
        <v>1264</v>
      </c>
      <c r="B4534" s="47">
        <f t="shared" si="9215"/>
        <v>20</v>
      </c>
      <c r="C4534" s="47">
        <f t="shared" si="9218"/>
        <v>39</v>
      </c>
      <c r="E4534" s="47">
        <f t="shared" ref="E4534" si="9289">plan_id</f>
        <v>25</v>
      </c>
      <c r="F4534" s="47">
        <f t="shared" ca="1" si="9181"/>
        <v>2018</v>
      </c>
      <c r="G4534" s="47">
        <f t="shared" ref="G4534" ca="1" si="9290">VLOOKUP(INDIRECT(CHAR(39)&amp;$A4534&amp;CHAR(39)&amp;"!r2c"&amp;$C4534,0),variables,2,0)</f>
        <v>9809</v>
      </c>
      <c r="H4534" s="50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3">
      <c r="A4535" s="48" t="s">
        <v>1264</v>
      </c>
      <c r="B4535" s="47">
        <f t="shared" si="9215"/>
        <v>20</v>
      </c>
      <c r="C4535" s="47">
        <f t="shared" si="9218"/>
        <v>40</v>
      </c>
      <c r="E4535" s="47">
        <f t="shared" ref="E4535" si="9291">plan_id</f>
        <v>25</v>
      </c>
      <c r="F4535" s="47">
        <f t="shared" ca="1" si="9181"/>
        <v>2018</v>
      </c>
      <c r="G4535" s="47">
        <f t="shared" ref="G4535" ca="1" si="9292">VLOOKUP(INDIRECT(CHAR(39)&amp;$A4535&amp;CHAR(39)&amp;"!r2c"&amp;$C4535,0),variables,2,0)</f>
        <v>9818</v>
      </c>
      <c r="H4535" s="50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3">
      <c r="A4536" s="48" t="s">
        <v>1264</v>
      </c>
      <c r="B4536" s="47">
        <f t="shared" si="9215"/>
        <v>20</v>
      </c>
      <c r="C4536" s="47">
        <f t="shared" si="9218"/>
        <v>41</v>
      </c>
      <c r="E4536" s="47">
        <f t="shared" ref="E4536" si="9293">plan_id</f>
        <v>25</v>
      </c>
      <c r="F4536" s="47">
        <f t="shared" ca="1" si="9181"/>
        <v>2018</v>
      </c>
      <c r="G4536" s="47">
        <f t="shared" ref="G4536" ca="1" si="9294">VLOOKUP(INDIRECT(CHAR(39)&amp;$A4536&amp;CHAR(39)&amp;"!r2c"&amp;$C4536,0),variables,2,0)</f>
        <v>9839</v>
      </c>
      <c r="H4536" s="50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3">
      <c r="A4537" s="48" t="s">
        <v>1264</v>
      </c>
      <c r="B4537" s="47">
        <f t="shared" si="9215"/>
        <v>20</v>
      </c>
      <c r="C4537" s="47">
        <f t="shared" si="9218"/>
        <v>42</v>
      </c>
      <c r="E4537" s="47">
        <f t="shared" ref="E4537" si="9295">plan_id</f>
        <v>25</v>
      </c>
      <c r="F4537" s="47">
        <f t="shared" ca="1" si="9181"/>
        <v>2018</v>
      </c>
      <c r="G4537" s="47">
        <f t="shared" ref="G4537" ca="1" si="9296">VLOOKUP(INDIRECT(CHAR(39)&amp;$A4537&amp;CHAR(39)&amp;"!r2c"&amp;$C4537,0),variables,2,0)</f>
        <v>9860</v>
      </c>
      <c r="H4537" s="50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3">
      <c r="A4538" s="48" t="s">
        <v>1264</v>
      </c>
      <c r="B4538" s="47">
        <f t="shared" si="9215"/>
        <v>20</v>
      </c>
      <c r="C4538" s="47">
        <f t="shared" si="9218"/>
        <v>43</v>
      </c>
      <c r="E4538" s="47">
        <f t="shared" ref="E4538" si="9297">plan_id</f>
        <v>25</v>
      </c>
      <c r="F4538" s="47">
        <f t="shared" ca="1" si="9181"/>
        <v>2018</v>
      </c>
      <c r="G4538" s="47">
        <f t="shared" ref="G4538" ca="1" si="9298">VLOOKUP(INDIRECT(CHAR(39)&amp;$A4538&amp;CHAR(39)&amp;"!r2c"&amp;$C4538,0),variables,2,0)</f>
        <v>9863</v>
      </c>
      <c r="H4538" s="50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3">
      <c r="A4539" s="48" t="s">
        <v>1264</v>
      </c>
      <c r="B4539" s="47">
        <f t="shared" si="9215"/>
        <v>20</v>
      </c>
      <c r="C4539" s="47">
        <f t="shared" si="9218"/>
        <v>44</v>
      </c>
      <c r="E4539" s="47">
        <f t="shared" ref="E4539" si="9299">plan_id</f>
        <v>25</v>
      </c>
      <c r="F4539" s="47">
        <f t="shared" ca="1" si="9181"/>
        <v>2018</v>
      </c>
      <c r="G4539" s="47">
        <f t="shared" ref="G4539" ca="1" si="9300">VLOOKUP(INDIRECT(CHAR(39)&amp;$A4539&amp;CHAR(39)&amp;"!r2c"&amp;$C4539,0),variables,2,0)</f>
        <v>9878</v>
      </c>
      <c r="H4539" s="50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3">
      <c r="A4540" s="48" t="s">
        <v>1264</v>
      </c>
      <c r="B4540" s="47">
        <f t="shared" si="9215"/>
        <v>20</v>
      </c>
      <c r="C4540" s="47">
        <f t="shared" si="9218"/>
        <v>45</v>
      </c>
      <c r="E4540" s="47">
        <f t="shared" ref="E4540" si="9301">plan_id</f>
        <v>25</v>
      </c>
      <c r="F4540" s="47">
        <f t="shared" ca="1" si="9181"/>
        <v>2018</v>
      </c>
      <c r="G4540" s="47">
        <f t="shared" ref="G4540" ca="1" si="9302">VLOOKUP(INDIRECT(CHAR(39)&amp;$A4540&amp;CHAR(39)&amp;"!r2c"&amp;$C4540,0),variables,2,0)</f>
        <v>9923</v>
      </c>
      <c r="H4540" s="50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3">
      <c r="A4541" s="48" t="s">
        <v>1264</v>
      </c>
      <c r="B4541" s="47">
        <f t="shared" si="9215"/>
        <v>20</v>
      </c>
      <c r="C4541" s="47">
        <f t="shared" si="9218"/>
        <v>46</v>
      </c>
      <c r="E4541" s="47">
        <f t="shared" ref="E4541" si="9303">plan_id</f>
        <v>25</v>
      </c>
      <c r="F4541" s="47">
        <f t="shared" ca="1" si="9181"/>
        <v>2018</v>
      </c>
      <c r="G4541" s="47">
        <f t="shared" ref="G4541" ca="1" si="9304">VLOOKUP(INDIRECT(CHAR(39)&amp;$A4541&amp;CHAR(39)&amp;"!r2c"&amp;$C4541,0),variables,2,0)</f>
        <v>9932</v>
      </c>
      <c r="H4541" s="50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3">
      <c r="A4542" s="48" t="s">
        <v>1264</v>
      </c>
      <c r="B4542" s="47">
        <f t="shared" si="9215"/>
        <v>20</v>
      </c>
      <c r="C4542" s="47">
        <f t="shared" si="9218"/>
        <v>47</v>
      </c>
      <c r="E4542" s="47">
        <f t="shared" ref="E4542" si="9305">plan_id</f>
        <v>25</v>
      </c>
      <c r="F4542" s="47">
        <f t="shared" ca="1" si="9181"/>
        <v>2018</v>
      </c>
      <c r="G4542" s="47">
        <f t="shared" ref="G4542" ca="1" si="9306">VLOOKUP(INDIRECT(CHAR(39)&amp;$A4542&amp;CHAR(39)&amp;"!r2c"&amp;$C4542,0),variables,2,0)</f>
        <v>9935</v>
      </c>
      <c r="H4542" s="50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3">
      <c r="A4543" s="48" t="s">
        <v>1264</v>
      </c>
      <c r="B4543" s="47">
        <f t="shared" si="9215"/>
        <v>20</v>
      </c>
      <c r="C4543" s="47">
        <f t="shared" si="9218"/>
        <v>48</v>
      </c>
      <c r="E4543" s="47">
        <f t="shared" ref="E4543" si="9307">plan_id</f>
        <v>25</v>
      </c>
      <c r="F4543" s="47">
        <f t="shared" ca="1" si="9181"/>
        <v>2018</v>
      </c>
      <c r="G4543" s="47">
        <f t="shared" ref="G4543" ca="1" si="9308">VLOOKUP(INDIRECT(CHAR(39)&amp;$A4543&amp;CHAR(39)&amp;"!r2c"&amp;$C4543,0),variables,2,0)</f>
        <v>9651</v>
      </c>
      <c r="H4543" s="50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3">
      <c r="A4544" s="48" t="s">
        <v>1264</v>
      </c>
      <c r="B4544" s="47">
        <f t="shared" si="9215"/>
        <v>20</v>
      </c>
      <c r="C4544" s="47">
        <f t="shared" si="9218"/>
        <v>49</v>
      </c>
      <c r="E4544" s="47">
        <f t="shared" ref="E4544" si="9309">plan_id</f>
        <v>25</v>
      </c>
      <c r="F4544" s="47">
        <f t="shared" ca="1" si="9181"/>
        <v>2018</v>
      </c>
      <c r="G4544" s="47">
        <f t="shared" ref="G4544" ca="1" si="9310">VLOOKUP(INDIRECT(CHAR(39)&amp;$A4544&amp;CHAR(39)&amp;"!r2c"&amp;$C4544,0),variables,2,0)</f>
        <v>9722</v>
      </c>
      <c r="H4544" s="50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3">
      <c r="A4545" s="48" t="s">
        <v>1264</v>
      </c>
      <c r="B4545" s="47">
        <f t="shared" si="9215"/>
        <v>20</v>
      </c>
      <c r="C4545" s="47">
        <f t="shared" si="9218"/>
        <v>50</v>
      </c>
      <c r="E4545" s="47">
        <f t="shared" ref="E4545" si="9311">plan_id</f>
        <v>25</v>
      </c>
      <c r="F4545" s="47">
        <f t="shared" ref="F4545:F4608" ca="1" si="9312">INDIRECT(CHAR(39)&amp;$A4545&amp;CHAR(39)&amp;"!r"&amp;$B4545&amp;"c2",0)</f>
        <v>2018</v>
      </c>
      <c r="G4545" s="47">
        <f t="shared" ref="G4545" ca="1" si="9313">VLOOKUP(INDIRECT(CHAR(39)&amp;$A4545&amp;CHAR(39)&amp;"!r2c"&amp;$C4545,0),variables,2,0)</f>
        <v>9848</v>
      </c>
      <c r="H4545" s="50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3">
      <c r="A4546" s="48" t="s">
        <v>1264</v>
      </c>
      <c r="B4546" s="47">
        <f t="shared" si="9215"/>
        <v>20</v>
      </c>
      <c r="C4546" s="47">
        <f t="shared" si="9218"/>
        <v>51</v>
      </c>
      <c r="E4546" s="47">
        <f t="shared" ref="E4546" si="9314">plan_id</f>
        <v>25</v>
      </c>
      <c r="F4546" s="47">
        <f t="shared" ca="1" si="9312"/>
        <v>2018</v>
      </c>
      <c r="G4546" s="47">
        <f t="shared" ref="G4546" ca="1" si="9315">VLOOKUP(INDIRECT(CHAR(39)&amp;$A4546&amp;CHAR(39)&amp;"!r2c"&amp;$C4546,0),variables,2,0)</f>
        <v>9866</v>
      </c>
      <c r="H4546" s="50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3">
      <c r="A4547" s="48" t="s">
        <v>1264</v>
      </c>
      <c r="B4547" s="47">
        <f t="shared" si="9215"/>
        <v>20</v>
      </c>
      <c r="C4547" s="47">
        <f t="shared" si="9218"/>
        <v>52</v>
      </c>
      <c r="E4547" s="47">
        <f t="shared" ref="E4547" si="9316">plan_id</f>
        <v>25</v>
      </c>
      <c r="F4547" s="47">
        <f t="shared" ca="1" si="9312"/>
        <v>2018</v>
      </c>
      <c r="G4547" s="47">
        <f t="shared" ref="G4547" ca="1" si="9317">VLOOKUP(INDIRECT(CHAR(39)&amp;$A4547&amp;CHAR(39)&amp;"!r2c"&amp;$C4547,0),variables,2,0)</f>
        <v>9899</v>
      </c>
      <c r="H4547" s="50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3">
      <c r="A4548" s="48" t="s">
        <v>1264</v>
      </c>
      <c r="B4548" s="47">
        <f t="shared" si="9215"/>
        <v>20</v>
      </c>
      <c r="C4548" s="47">
        <f t="shared" si="9218"/>
        <v>53</v>
      </c>
      <c r="E4548" s="47">
        <f t="shared" ref="E4548" si="9318">plan_id</f>
        <v>25</v>
      </c>
      <c r="F4548" s="47">
        <f t="shared" ca="1" si="9312"/>
        <v>2018</v>
      </c>
      <c r="G4548" s="47">
        <f t="shared" ref="G4548" ca="1" si="9319">VLOOKUP(INDIRECT(CHAR(39)&amp;$A4548&amp;CHAR(39)&amp;"!r2c"&amp;$C4548,0),variables,2,0)</f>
        <v>9905</v>
      </c>
      <c r="H4548" s="50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3">
      <c r="A4549" s="48" t="s">
        <v>1264</v>
      </c>
      <c r="B4549" s="47">
        <f t="shared" si="9215"/>
        <v>20</v>
      </c>
      <c r="C4549" s="47">
        <f t="shared" si="9218"/>
        <v>54</v>
      </c>
      <c r="E4549" s="47">
        <f t="shared" ref="E4549" si="9320">plan_id</f>
        <v>25</v>
      </c>
      <c r="F4549" s="47">
        <f t="shared" ca="1" si="9312"/>
        <v>2018</v>
      </c>
      <c r="G4549" s="47">
        <f t="shared" ref="G4549" ca="1" si="9321">VLOOKUP(INDIRECT(CHAR(39)&amp;$A4549&amp;CHAR(39)&amp;"!r2c"&amp;$C4549,0),variables,2,0)</f>
        <v>9929</v>
      </c>
      <c r="H4549" s="50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3">
      <c r="A4550" s="48" t="s">
        <v>1264</v>
      </c>
      <c r="B4550" s="47">
        <f t="shared" si="9215"/>
        <v>20</v>
      </c>
      <c r="C4550" s="47">
        <f t="shared" si="9218"/>
        <v>55</v>
      </c>
      <c r="E4550" s="47">
        <f t="shared" ref="E4550" si="9322">plan_id</f>
        <v>25</v>
      </c>
      <c r="F4550" s="47">
        <f t="shared" ca="1" si="9312"/>
        <v>2018</v>
      </c>
      <c r="G4550" s="47">
        <f t="shared" ref="G4550" ca="1" si="9323">VLOOKUP(INDIRECT(CHAR(39)&amp;$A4550&amp;CHAR(39)&amp;"!r2c"&amp;$C4550,0),variables,2,0)</f>
        <v>9654</v>
      </c>
      <c r="H4550" s="50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3">
      <c r="A4551" s="48" t="s">
        <v>1264</v>
      </c>
      <c r="B4551" s="47">
        <f t="shared" si="9215"/>
        <v>20</v>
      </c>
      <c r="C4551" s="47">
        <f t="shared" si="9218"/>
        <v>56</v>
      </c>
      <c r="E4551" s="47">
        <f t="shared" ref="E4551" si="9324">plan_id</f>
        <v>25</v>
      </c>
      <c r="F4551" s="47">
        <f t="shared" ca="1" si="9312"/>
        <v>2018</v>
      </c>
      <c r="G4551" s="47">
        <f t="shared" ref="G4551" ca="1" si="9325">VLOOKUP(INDIRECT(CHAR(39)&amp;$A4551&amp;CHAR(39)&amp;"!r2c"&amp;$C4551,0),variables,2,0)</f>
        <v>9707</v>
      </c>
      <c r="H4551" s="50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3">
      <c r="A4552" s="48" t="s">
        <v>1264</v>
      </c>
      <c r="B4552" s="47">
        <f t="shared" si="9215"/>
        <v>20</v>
      </c>
      <c r="C4552" s="47">
        <f t="shared" si="9218"/>
        <v>57</v>
      </c>
      <c r="E4552" s="47">
        <f t="shared" ref="E4552" si="9326">plan_id</f>
        <v>25</v>
      </c>
      <c r="F4552" s="47">
        <f t="shared" ca="1" si="9312"/>
        <v>2018</v>
      </c>
      <c r="G4552" s="47">
        <f t="shared" ref="G4552" ca="1" si="9327">VLOOKUP(INDIRECT(CHAR(39)&amp;$A4552&amp;CHAR(39)&amp;"!r2c"&amp;$C4552,0),variables,2,0)</f>
        <v>9669</v>
      </c>
      <c r="H4552" s="50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3">
      <c r="A4553" s="48" t="s">
        <v>1264</v>
      </c>
      <c r="B4553" s="47">
        <f t="shared" si="9215"/>
        <v>20</v>
      </c>
      <c r="C4553" s="47">
        <f t="shared" si="9218"/>
        <v>58</v>
      </c>
      <c r="E4553" s="47">
        <f t="shared" ref="E4553" si="9328">plan_id</f>
        <v>25</v>
      </c>
      <c r="F4553" s="47">
        <f t="shared" ca="1" si="9312"/>
        <v>2018</v>
      </c>
      <c r="G4553" s="47">
        <f t="shared" ref="G4553" ca="1" si="9329">VLOOKUP(INDIRECT(CHAR(39)&amp;$A4553&amp;CHAR(39)&amp;"!r2c"&amp;$C4553,0),variables,2,0)</f>
        <v>9851</v>
      </c>
      <c r="H4553" s="50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3">
      <c r="A4554" s="48" t="s">
        <v>1264</v>
      </c>
      <c r="B4554" s="47">
        <f t="shared" si="9215"/>
        <v>20</v>
      </c>
      <c r="C4554" s="47">
        <f t="shared" si="9218"/>
        <v>59</v>
      </c>
      <c r="E4554" s="47">
        <f t="shared" ref="E4554" si="9330">plan_id</f>
        <v>25</v>
      </c>
      <c r="F4554" s="47">
        <f t="shared" ca="1" si="9312"/>
        <v>2018</v>
      </c>
      <c r="G4554" s="47">
        <f t="shared" ref="G4554" ca="1" si="9331">VLOOKUP(INDIRECT(CHAR(39)&amp;$A4554&amp;CHAR(39)&amp;"!r2c"&amp;$C4554,0),variables,2,0)</f>
        <v>9890</v>
      </c>
      <c r="H4554" s="50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3">
      <c r="A4555" s="48" t="s">
        <v>1264</v>
      </c>
      <c r="B4555" s="47">
        <f t="shared" si="9215"/>
        <v>20</v>
      </c>
      <c r="C4555" s="47">
        <f t="shared" si="9218"/>
        <v>60</v>
      </c>
      <c r="E4555" s="47">
        <f t="shared" ref="E4555" si="9332">plan_id</f>
        <v>25</v>
      </c>
      <c r="F4555" s="47">
        <f t="shared" ca="1" si="9312"/>
        <v>2018</v>
      </c>
      <c r="G4555" s="47">
        <f t="shared" ref="G4555" ca="1" si="9333">VLOOKUP(INDIRECT(CHAR(39)&amp;$A4555&amp;CHAR(39)&amp;"!r2c"&amp;$C4555,0),variables,2,0)</f>
        <v>9893</v>
      </c>
      <c r="H4555" s="50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3">
      <c r="A4556" s="48" t="s">
        <v>1264</v>
      </c>
      <c r="B4556" s="47">
        <f t="shared" si="9215"/>
        <v>20</v>
      </c>
      <c r="C4556" s="47">
        <f t="shared" si="9218"/>
        <v>61</v>
      </c>
      <c r="E4556" s="47">
        <f t="shared" ref="E4556" si="9334">plan_id</f>
        <v>25</v>
      </c>
      <c r="F4556" s="47">
        <f t="shared" ca="1" si="9312"/>
        <v>2018</v>
      </c>
      <c r="G4556" s="47">
        <f t="shared" ref="G4556" ca="1" si="9335">VLOOKUP(INDIRECT(CHAR(39)&amp;$A4556&amp;CHAR(39)&amp;"!r2c"&amp;$C4556,0),variables,2,0)</f>
        <v>9896</v>
      </c>
      <c r="H4556" s="50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3">
      <c r="A4557" s="48" t="s">
        <v>1264</v>
      </c>
      <c r="B4557" s="47">
        <f t="shared" si="9215"/>
        <v>20</v>
      </c>
      <c r="C4557" s="47">
        <f t="shared" si="9218"/>
        <v>62</v>
      </c>
      <c r="E4557" s="47">
        <f t="shared" ref="E4557" si="9336">plan_id</f>
        <v>25</v>
      </c>
      <c r="F4557" s="47">
        <f t="shared" ca="1" si="9312"/>
        <v>2018</v>
      </c>
      <c r="G4557" s="47">
        <f t="shared" ref="G4557" ca="1" si="9337">VLOOKUP(INDIRECT(CHAR(39)&amp;$A4557&amp;CHAR(39)&amp;"!r2c"&amp;$C4557,0),variables,2,0)</f>
        <v>9660</v>
      </c>
      <c r="H4557" s="50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3">
      <c r="A4558" s="48" t="s">
        <v>1264</v>
      </c>
      <c r="B4558" s="47">
        <f t="shared" si="9215"/>
        <v>20</v>
      </c>
      <c r="C4558" s="47">
        <f t="shared" si="9218"/>
        <v>63</v>
      </c>
      <c r="E4558" s="47">
        <f t="shared" ref="E4558" si="9338">plan_id</f>
        <v>25</v>
      </c>
      <c r="F4558" s="47">
        <f t="shared" ca="1" si="9312"/>
        <v>2018</v>
      </c>
      <c r="G4558" s="47">
        <f t="shared" ref="G4558" ca="1" si="9339">VLOOKUP(INDIRECT(CHAR(39)&amp;$A4558&amp;CHAR(39)&amp;"!r2c"&amp;$C4558,0),variables,2,0)</f>
        <v>9701</v>
      </c>
      <c r="H4558" s="50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3">
      <c r="A4559" s="48" t="s">
        <v>1264</v>
      </c>
      <c r="B4559" s="47">
        <f t="shared" si="9215"/>
        <v>20</v>
      </c>
      <c r="C4559" s="47">
        <f t="shared" si="9218"/>
        <v>64</v>
      </c>
      <c r="E4559" s="47">
        <f t="shared" ref="E4559" si="9340">plan_id</f>
        <v>25</v>
      </c>
      <c r="F4559" s="47">
        <f t="shared" ca="1" si="9312"/>
        <v>2018</v>
      </c>
      <c r="G4559" s="47">
        <f t="shared" ref="G4559" ca="1" si="9341">VLOOKUP(INDIRECT(CHAR(39)&amp;$A4559&amp;CHAR(39)&amp;"!r2c"&amp;$C4559,0),variables,2,0)</f>
        <v>9728</v>
      </c>
      <c r="H4559" s="50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3">
      <c r="A4560" s="48" t="s">
        <v>1264</v>
      </c>
      <c r="B4560" s="47">
        <f t="shared" si="9215"/>
        <v>20</v>
      </c>
      <c r="C4560" s="47">
        <f t="shared" si="9218"/>
        <v>65</v>
      </c>
      <c r="E4560" s="47">
        <f t="shared" ref="E4560" si="9342">plan_id</f>
        <v>25</v>
      </c>
      <c r="F4560" s="47">
        <f t="shared" ca="1" si="9312"/>
        <v>2018</v>
      </c>
      <c r="G4560" s="47">
        <f t="shared" ref="G4560" ca="1" si="9343">VLOOKUP(INDIRECT(CHAR(39)&amp;$A4560&amp;CHAR(39)&amp;"!r2c"&amp;$C4560,0),variables,2,0)</f>
        <v>9731</v>
      </c>
      <c r="H4560" s="50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3">
      <c r="A4561" s="48" t="s">
        <v>1264</v>
      </c>
      <c r="B4561" s="47">
        <f t="shared" si="9215"/>
        <v>20</v>
      </c>
      <c r="C4561" s="47">
        <f t="shared" si="9218"/>
        <v>66</v>
      </c>
      <c r="E4561" s="47">
        <f t="shared" ref="E4561" si="9344">plan_id</f>
        <v>25</v>
      </c>
      <c r="F4561" s="47">
        <f t="shared" ca="1" si="9312"/>
        <v>2018</v>
      </c>
      <c r="G4561" s="47">
        <f t="shared" ref="G4561" ca="1" si="9345">VLOOKUP(INDIRECT(CHAR(39)&amp;$A4561&amp;CHAR(39)&amp;"!r2c"&amp;$C4561,0),variables,2,0)</f>
        <v>9737</v>
      </c>
      <c r="H4561" s="50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3">
      <c r="A4562" s="48" t="s">
        <v>1264</v>
      </c>
      <c r="B4562" s="47">
        <f t="shared" ref="B4562:B4625" si="9346">B4474+1</f>
        <v>20</v>
      </c>
      <c r="C4562" s="47">
        <f t="shared" si="9218"/>
        <v>67</v>
      </c>
      <c r="E4562" s="47">
        <f t="shared" ref="E4562" si="9347">plan_id</f>
        <v>25</v>
      </c>
      <c r="F4562" s="47">
        <f t="shared" ca="1" si="9312"/>
        <v>2018</v>
      </c>
      <c r="G4562" s="47">
        <f t="shared" ref="G4562" ca="1" si="9348">VLOOKUP(INDIRECT(CHAR(39)&amp;$A4562&amp;CHAR(39)&amp;"!r2c"&amp;$C4562,0),variables,2,0)</f>
        <v>9740</v>
      </c>
      <c r="H4562" s="50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3">
      <c r="A4563" s="48" t="s">
        <v>1264</v>
      </c>
      <c r="B4563" s="47">
        <f t="shared" si="9346"/>
        <v>20</v>
      </c>
      <c r="C4563" s="47">
        <f t="shared" ref="C4563:C4626" si="9349">C4475</f>
        <v>68</v>
      </c>
      <c r="E4563" s="47">
        <f t="shared" ref="E4563" si="9350">plan_id</f>
        <v>25</v>
      </c>
      <c r="F4563" s="47">
        <f t="shared" ca="1" si="9312"/>
        <v>2018</v>
      </c>
      <c r="G4563" s="47">
        <f t="shared" ref="G4563" ca="1" si="9351">VLOOKUP(INDIRECT(CHAR(39)&amp;$A4563&amp;CHAR(39)&amp;"!r2c"&amp;$C4563,0),variables,2,0)</f>
        <v>9752</v>
      </c>
      <c r="H4563" s="50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3">
      <c r="A4564" s="48" t="s">
        <v>1264</v>
      </c>
      <c r="B4564" s="47">
        <f t="shared" si="9346"/>
        <v>20</v>
      </c>
      <c r="C4564" s="47">
        <f t="shared" si="9349"/>
        <v>69</v>
      </c>
      <c r="E4564" s="47">
        <f t="shared" ref="E4564" si="9352">plan_id</f>
        <v>25</v>
      </c>
      <c r="F4564" s="47">
        <f t="shared" ca="1" si="9312"/>
        <v>2018</v>
      </c>
      <c r="G4564" s="47">
        <f t="shared" ref="G4564" ca="1" si="9353">VLOOKUP(INDIRECT(CHAR(39)&amp;$A4564&amp;CHAR(39)&amp;"!r2c"&amp;$C4564,0),variables,2,0)</f>
        <v>9791</v>
      </c>
      <c r="H4564" s="50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3">
      <c r="A4565" s="48" t="s">
        <v>1264</v>
      </c>
      <c r="B4565" s="47">
        <f t="shared" si="9346"/>
        <v>20</v>
      </c>
      <c r="C4565" s="47">
        <f t="shared" si="9349"/>
        <v>70</v>
      </c>
      <c r="E4565" s="47">
        <f t="shared" ref="E4565" si="9354">plan_id</f>
        <v>25</v>
      </c>
      <c r="F4565" s="47">
        <f t="shared" ca="1" si="9312"/>
        <v>2018</v>
      </c>
      <c r="G4565" s="47">
        <f t="shared" ref="G4565" ca="1" si="9355">VLOOKUP(INDIRECT(CHAR(39)&amp;$A4565&amp;CHAR(39)&amp;"!r2c"&amp;$C4565,0),variables,2,0)</f>
        <v>9800</v>
      </c>
      <c r="H4565" s="50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3">
      <c r="A4566" s="48" t="s">
        <v>1264</v>
      </c>
      <c r="B4566" s="47">
        <f t="shared" si="9346"/>
        <v>20</v>
      </c>
      <c r="C4566" s="47">
        <f t="shared" si="9349"/>
        <v>71</v>
      </c>
      <c r="E4566" s="47">
        <f t="shared" ref="E4566" si="9356">plan_id</f>
        <v>25</v>
      </c>
      <c r="F4566" s="47">
        <f t="shared" ca="1" si="9312"/>
        <v>2018</v>
      </c>
      <c r="G4566" s="47">
        <f t="shared" ref="G4566" ca="1" si="9357">VLOOKUP(INDIRECT(CHAR(39)&amp;$A4566&amp;CHAR(39)&amp;"!r2c"&amp;$C4566,0),variables,2,0)</f>
        <v>9842</v>
      </c>
      <c r="H4566" s="50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3">
      <c r="A4567" s="48" t="s">
        <v>1264</v>
      </c>
      <c r="B4567" s="47">
        <f t="shared" si="9346"/>
        <v>20</v>
      </c>
      <c r="C4567" s="47">
        <f t="shared" si="9349"/>
        <v>72</v>
      </c>
      <c r="E4567" s="47">
        <f t="shared" ref="E4567" si="9358">plan_id</f>
        <v>25</v>
      </c>
      <c r="F4567" s="47">
        <f t="shared" ca="1" si="9312"/>
        <v>2018</v>
      </c>
      <c r="G4567" s="47">
        <f t="shared" ref="G4567" ca="1" si="9359">VLOOKUP(INDIRECT(CHAR(39)&amp;$A4567&amp;CHAR(39)&amp;"!r2c"&amp;$C4567,0),variables,2,0)</f>
        <v>9854</v>
      </c>
      <c r="H4567" s="50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3">
      <c r="A4568" s="48" t="s">
        <v>1264</v>
      </c>
      <c r="B4568" s="47">
        <f t="shared" si="9346"/>
        <v>20</v>
      </c>
      <c r="C4568" s="47">
        <f t="shared" si="9349"/>
        <v>73</v>
      </c>
      <c r="E4568" s="47">
        <f t="shared" ref="E4568" si="9360">plan_id</f>
        <v>25</v>
      </c>
      <c r="F4568" s="47">
        <f t="shared" ca="1" si="9312"/>
        <v>2018</v>
      </c>
      <c r="G4568" s="47">
        <f t="shared" ref="G4568" ca="1" si="9361">VLOOKUP(INDIRECT(CHAR(39)&amp;$A4568&amp;CHAR(39)&amp;"!r2c"&amp;$C4568,0),variables,2,0)</f>
        <v>9869</v>
      </c>
      <c r="H4568" s="50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3">
      <c r="A4569" s="48" t="s">
        <v>1264</v>
      </c>
      <c r="B4569" s="47">
        <f t="shared" si="9346"/>
        <v>20</v>
      </c>
      <c r="C4569" s="47">
        <f t="shared" si="9349"/>
        <v>74</v>
      </c>
      <c r="E4569" s="47">
        <f t="shared" ref="E4569" si="9362">plan_id</f>
        <v>25</v>
      </c>
      <c r="F4569" s="47">
        <f t="shared" ca="1" si="9312"/>
        <v>2018</v>
      </c>
      <c r="G4569" s="47">
        <f t="shared" ref="G4569" ca="1" si="9363">VLOOKUP(INDIRECT(CHAR(39)&amp;$A4569&amp;CHAR(39)&amp;"!r2c"&amp;$C4569,0),variables,2,0)</f>
        <v>9873</v>
      </c>
      <c r="H4569" s="50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3">
      <c r="A4570" s="48" t="s">
        <v>1264</v>
      </c>
      <c r="B4570" s="47">
        <f t="shared" si="9346"/>
        <v>20</v>
      </c>
      <c r="C4570" s="47">
        <f t="shared" si="9349"/>
        <v>75</v>
      </c>
      <c r="E4570" s="47">
        <f t="shared" ref="E4570" si="9364">plan_id</f>
        <v>25</v>
      </c>
      <c r="F4570" s="47">
        <f t="shared" ca="1" si="9312"/>
        <v>2018</v>
      </c>
      <c r="G4570" s="47">
        <f t="shared" ref="G4570" ca="1" si="9365">VLOOKUP(INDIRECT(CHAR(39)&amp;$A4570&amp;CHAR(39)&amp;"!r2c"&amp;$C4570,0),variables,2,0)</f>
        <v>9881</v>
      </c>
      <c r="H4570" s="50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3">
      <c r="A4571" s="48" t="s">
        <v>1264</v>
      </c>
      <c r="B4571" s="47">
        <f t="shared" si="9346"/>
        <v>20</v>
      </c>
      <c r="C4571" s="47">
        <f t="shared" si="9349"/>
        <v>76</v>
      </c>
      <c r="E4571" s="47">
        <f t="shared" ref="E4571" si="9366">plan_id</f>
        <v>25</v>
      </c>
      <c r="F4571" s="47">
        <f t="shared" ca="1" si="9312"/>
        <v>2018</v>
      </c>
      <c r="G4571" s="47">
        <f t="shared" ref="G4571" ca="1" si="9367">VLOOKUP(INDIRECT(CHAR(39)&amp;$A4571&amp;CHAR(39)&amp;"!r2c"&amp;$C4571,0),variables,2,0)</f>
        <v>9908</v>
      </c>
      <c r="H4571" s="50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3">
      <c r="A4572" s="48" t="s">
        <v>1264</v>
      </c>
      <c r="B4572" s="47">
        <f t="shared" si="9346"/>
        <v>20</v>
      </c>
      <c r="C4572" s="47">
        <f t="shared" si="9349"/>
        <v>77</v>
      </c>
      <c r="E4572" s="47">
        <f t="shared" ref="E4572" si="9368">plan_id</f>
        <v>25</v>
      </c>
      <c r="F4572" s="47">
        <f t="shared" ca="1" si="9312"/>
        <v>2018</v>
      </c>
      <c r="G4572" s="47">
        <f t="shared" ref="G4572" ca="1" si="9369">VLOOKUP(INDIRECT(CHAR(39)&amp;$A4572&amp;CHAR(39)&amp;"!r2c"&amp;$C4572,0),variables,2,0)</f>
        <v>9911</v>
      </c>
      <c r="H4572" s="50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3">
      <c r="A4573" s="48" t="s">
        <v>1264</v>
      </c>
      <c r="B4573" s="47">
        <f t="shared" si="9346"/>
        <v>20</v>
      </c>
      <c r="C4573" s="47">
        <f t="shared" si="9349"/>
        <v>78</v>
      </c>
      <c r="E4573" s="47">
        <f t="shared" ref="E4573" si="9370">plan_id</f>
        <v>25</v>
      </c>
      <c r="F4573" s="47">
        <f t="shared" ca="1" si="9312"/>
        <v>2018</v>
      </c>
      <c r="G4573" s="47">
        <f t="shared" ref="G4573" ca="1" si="9371">VLOOKUP(INDIRECT(CHAR(39)&amp;$A4573&amp;CHAR(39)&amp;"!r2c"&amp;$C4573,0),variables,2,0)</f>
        <v>9663</v>
      </c>
      <c r="H4573" s="50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3">
      <c r="A4574" s="48" t="s">
        <v>1264</v>
      </c>
      <c r="B4574" s="47">
        <f t="shared" si="9346"/>
        <v>20</v>
      </c>
      <c r="C4574" s="47">
        <f t="shared" si="9349"/>
        <v>79</v>
      </c>
      <c r="E4574" s="47">
        <f t="shared" ref="E4574" si="9372">plan_id</f>
        <v>25</v>
      </c>
      <c r="F4574" s="47">
        <f t="shared" ca="1" si="9312"/>
        <v>2018</v>
      </c>
      <c r="G4574" s="47">
        <f t="shared" ref="G4574" ca="1" si="9373">VLOOKUP(INDIRECT(CHAR(39)&amp;$A4574&amp;CHAR(39)&amp;"!r2c"&amp;$C4574,0),variables,2,0)</f>
        <v>9710</v>
      </c>
      <c r="H4574" s="50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3">
      <c r="A4575" s="48" t="s">
        <v>1264</v>
      </c>
      <c r="B4575" s="47">
        <f t="shared" si="9346"/>
        <v>20</v>
      </c>
      <c r="C4575" s="47">
        <f t="shared" si="9349"/>
        <v>80</v>
      </c>
      <c r="E4575" s="47">
        <f t="shared" ref="E4575" si="9374">plan_id</f>
        <v>25</v>
      </c>
      <c r="F4575" s="47">
        <f t="shared" ca="1" si="9312"/>
        <v>2018</v>
      </c>
      <c r="G4575" s="47">
        <f t="shared" ref="G4575" ca="1" si="9375">VLOOKUP(INDIRECT(CHAR(39)&amp;$A4575&amp;CHAR(39)&amp;"!r2c"&amp;$C4575,0),variables,2,0)</f>
        <v>9758</v>
      </c>
      <c r="H4575" s="50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3">
      <c r="A4576" s="48" t="s">
        <v>1264</v>
      </c>
      <c r="B4576" s="47">
        <f t="shared" si="9346"/>
        <v>20</v>
      </c>
      <c r="C4576" s="47">
        <f t="shared" si="9349"/>
        <v>81</v>
      </c>
      <c r="E4576" s="47">
        <f t="shared" ref="E4576" si="9376">plan_id</f>
        <v>25</v>
      </c>
      <c r="F4576" s="47">
        <f t="shared" ca="1" si="9312"/>
        <v>2018</v>
      </c>
      <c r="G4576" s="47">
        <f t="shared" ref="G4576" ca="1" si="9377">VLOOKUP(INDIRECT(CHAR(39)&amp;$A4576&amp;CHAR(39)&amp;"!r2c"&amp;$C4576,0),variables,2,0)</f>
        <v>9803</v>
      </c>
      <c r="H4576" s="50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3">
      <c r="A4577" s="48" t="s">
        <v>1264</v>
      </c>
      <c r="B4577" s="47">
        <f t="shared" si="9346"/>
        <v>20</v>
      </c>
      <c r="C4577" s="47">
        <f t="shared" si="9349"/>
        <v>82</v>
      </c>
      <c r="E4577" s="47">
        <f t="shared" ref="E4577" si="9378">plan_id</f>
        <v>25</v>
      </c>
      <c r="F4577" s="47">
        <f t="shared" ca="1" si="9312"/>
        <v>2018</v>
      </c>
      <c r="G4577" s="47">
        <f t="shared" ref="G4577" ca="1" si="9379">VLOOKUP(INDIRECT(CHAR(39)&amp;$A4577&amp;CHAR(39)&amp;"!r2c"&amp;$C4577,0),variables,2,0)</f>
        <v>9857</v>
      </c>
      <c r="H4577" s="50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3">
      <c r="A4578" s="48" t="s">
        <v>1264</v>
      </c>
      <c r="B4578" s="47">
        <f t="shared" si="9346"/>
        <v>20</v>
      </c>
      <c r="C4578" s="47">
        <f t="shared" si="9349"/>
        <v>83</v>
      </c>
      <c r="E4578" s="47">
        <f t="shared" ref="E4578" si="9380">plan_id</f>
        <v>25</v>
      </c>
      <c r="F4578" s="47">
        <f t="shared" ca="1" si="9312"/>
        <v>2018</v>
      </c>
      <c r="G4578" s="47">
        <f t="shared" ref="G4578" ca="1" si="9381">VLOOKUP(INDIRECT(CHAR(39)&amp;$A4578&amp;CHAR(39)&amp;"!r2c"&amp;$C4578,0),variables,2,0)</f>
        <v>9902</v>
      </c>
      <c r="H4578" s="50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3">
      <c r="A4579" s="48" t="s">
        <v>1264</v>
      </c>
      <c r="B4579" s="47">
        <f t="shared" si="9346"/>
        <v>20</v>
      </c>
      <c r="C4579" s="47">
        <f t="shared" si="9349"/>
        <v>84</v>
      </c>
      <c r="E4579" s="47">
        <f t="shared" ref="E4579" si="9382">plan_id</f>
        <v>25</v>
      </c>
      <c r="F4579" s="47">
        <f t="shared" ca="1" si="9312"/>
        <v>2018</v>
      </c>
      <c r="G4579" s="47">
        <f t="shared" ref="G4579" ca="1" si="9383">VLOOKUP(INDIRECT(CHAR(39)&amp;$A4579&amp;CHAR(39)&amp;"!r2c"&amp;$C4579,0),variables,2,0)</f>
        <v>9926</v>
      </c>
      <c r="H4579" s="50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3">
      <c r="A4580" s="48" t="s">
        <v>1264</v>
      </c>
      <c r="B4580" s="47">
        <f t="shared" si="9346"/>
        <v>20</v>
      </c>
      <c r="C4580" s="47">
        <f t="shared" si="9349"/>
        <v>85</v>
      </c>
      <c r="E4580" s="47">
        <f t="shared" ref="E4580" si="9384">plan_id</f>
        <v>25</v>
      </c>
      <c r="F4580" s="47">
        <f t="shared" ca="1" si="9312"/>
        <v>2018</v>
      </c>
      <c r="G4580" s="47">
        <f t="shared" ref="G4580" ca="1" si="9385">VLOOKUP(INDIRECT(CHAR(39)&amp;$A4580&amp;CHAR(39)&amp;"!r2c"&amp;$C4580,0),variables,2,0)</f>
        <v>9666</v>
      </c>
      <c r="H4580" s="50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3">
      <c r="A4581" s="48" t="s">
        <v>1264</v>
      </c>
      <c r="B4581" s="47">
        <f t="shared" si="9346"/>
        <v>20</v>
      </c>
      <c r="C4581" s="47">
        <f t="shared" si="9349"/>
        <v>86</v>
      </c>
      <c r="E4581" s="47">
        <f t="shared" ref="E4581" si="9386">plan_id</f>
        <v>25</v>
      </c>
      <c r="F4581" s="47">
        <f t="shared" ca="1" si="9312"/>
        <v>2018</v>
      </c>
      <c r="G4581" s="47">
        <f t="shared" ref="G4581" ca="1" si="9387">VLOOKUP(INDIRECT(CHAR(39)&amp;$A4581&amp;CHAR(39)&amp;"!r2c"&amp;$C4581,0),variables,2,0)</f>
        <v>9827</v>
      </c>
      <c r="H4581" s="50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3">
      <c r="A4582" s="48" t="s">
        <v>1264</v>
      </c>
      <c r="B4582" s="47">
        <f t="shared" si="9346"/>
        <v>20</v>
      </c>
      <c r="C4582" s="47">
        <f t="shared" si="9349"/>
        <v>87</v>
      </c>
      <c r="E4582" s="47">
        <f t="shared" ref="E4582" si="9388">plan_id</f>
        <v>25</v>
      </c>
      <c r="F4582" s="47">
        <f t="shared" ca="1" si="9312"/>
        <v>2018</v>
      </c>
      <c r="G4582" s="47">
        <f t="shared" ref="G4582" ca="1" si="9389">VLOOKUP(INDIRECT(CHAR(39)&amp;$A4582&amp;CHAR(39)&amp;"!r2c"&amp;$C4582,0),variables,2,0)</f>
        <v>9657</v>
      </c>
      <c r="H4582" s="50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3">
      <c r="A4583" s="48" t="s">
        <v>1264</v>
      </c>
      <c r="B4583" s="47">
        <f t="shared" si="9346"/>
        <v>20</v>
      </c>
      <c r="C4583" s="47">
        <f t="shared" si="9349"/>
        <v>88</v>
      </c>
      <c r="E4583" s="47">
        <f t="shared" ref="E4583" si="9390">plan_id</f>
        <v>25</v>
      </c>
      <c r="F4583" s="47">
        <f t="shared" ca="1" si="9312"/>
        <v>2018</v>
      </c>
      <c r="G4583" s="47">
        <f t="shared" ref="G4583" ca="1" si="9391">VLOOKUP(INDIRECT(CHAR(39)&amp;$A4583&amp;CHAR(39)&amp;"!r2c"&amp;$C4583,0),variables,2,0)</f>
        <v>9834</v>
      </c>
      <c r="H4583" s="50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3">
      <c r="A4584" s="48" t="s">
        <v>1264</v>
      </c>
      <c r="B4584" s="47">
        <f t="shared" si="9346"/>
        <v>20</v>
      </c>
      <c r="C4584" s="47">
        <f t="shared" si="9349"/>
        <v>89</v>
      </c>
      <c r="E4584" s="47">
        <f t="shared" ref="E4584" si="9392">plan_id</f>
        <v>25</v>
      </c>
      <c r="F4584" s="47">
        <f t="shared" ca="1" si="9312"/>
        <v>2018</v>
      </c>
      <c r="G4584" s="47">
        <f t="shared" ref="G4584" ca="1" si="9393">VLOOKUP(INDIRECT(CHAR(39)&amp;$A4584&amp;CHAR(39)&amp;"!r2c"&amp;$C4584,0),variables,2,0)</f>
        <v>9884</v>
      </c>
      <c r="H4584" s="50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3">
      <c r="A4585" s="48" t="s">
        <v>1264</v>
      </c>
      <c r="B4585" s="47">
        <f t="shared" si="9346"/>
        <v>20</v>
      </c>
      <c r="C4585" s="47">
        <f t="shared" si="9349"/>
        <v>90</v>
      </c>
      <c r="E4585" s="47">
        <f t="shared" ref="E4585" si="9394">plan_id</f>
        <v>25</v>
      </c>
      <c r="F4585" s="47">
        <f t="shared" ca="1" si="9312"/>
        <v>2018</v>
      </c>
      <c r="G4585" s="47">
        <f t="shared" ref="G4585" ca="1" si="9395">VLOOKUP(INDIRECT(CHAR(39)&amp;$A4585&amp;CHAR(39)&amp;"!r2c"&amp;$C4585,0),variables,2,0)</f>
        <v>9672</v>
      </c>
      <c r="H4585" s="50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3">
      <c r="A4586" s="48" t="s">
        <v>1264</v>
      </c>
      <c r="B4586" s="47">
        <f t="shared" si="9346"/>
        <v>21</v>
      </c>
      <c r="C4586" s="47">
        <f t="shared" si="9349"/>
        <v>3</v>
      </c>
      <c r="E4586" s="47">
        <f t="shared" ref="E4586" si="9396">plan_id</f>
        <v>25</v>
      </c>
      <c r="F4586" s="47">
        <f t="shared" ca="1" si="9312"/>
        <v>2019</v>
      </c>
      <c r="G4586" s="47">
        <f t="shared" ref="G4586" ca="1" si="9397">VLOOKUP(INDIRECT(CHAR(39)&amp;$A4586&amp;CHAR(39)&amp;"!r2c"&amp;$C4586,0),variables,2,0)</f>
        <v>9704</v>
      </c>
      <c r="H4586" s="50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3">
      <c r="A4587" s="48" t="s">
        <v>1264</v>
      </c>
      <c r="B4587" s="47">
        <f t="shared" si="9346"/>
        <v>21</v>
      </c>
      <c r="C4587" s="47">
        <f t="shared" si="9349"/>
        <v>4</v>
      </c>
      <c r="E4587" s="47">
        <f t="shared" ref="E4587" si="9398">plan_id</f>
        <v>25</v>
      </c>
      <c r="F4587" s="47">
        <f t="shared" ca="1" si="9312"/>
        <v>2019</v>
      </c>
      <c r="G4587" s="47">
        <f t="shared" ref="G4587" ca="1" si="9399">VLOOKUP(INDIRECT(CHAR(39)&amp;$A4587&amp;CHAR(39)&amp;"!r2c"&amp;$C4587,0),variables,2,0)</f>
        <v>9716</v>
      </c>
      <c r="H4587" s="50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3">
      <c r="A4588" s="48" t="s">
        <v>1264</v>
      </c>
      <c r="B4588" s="47">
        <f t="shared" si="9346"/>
        <v>21</v>
      </c>
      <c r="C4588" s="47">
        <f t="shared" si="9349"/>
        <v>5</v>
      </c>
      <c r="E4588" s="47">
        <f t="shared" ref="E4588" si="9400">plan_id</f>
        <v>25</v>
      </c>
      <c r="F4588" s="47">
        <f t="shared" ca="1" si="9312"/>
        <v>2019</v>
      </c>
      <c r="G4588" s="47">
        <f t="shared" ref="G4588" ca="1" si="9401">VLOOKUP(INDIRECT(CHAR(39)&amp;$A4588&amp;CHAR(39)&amp;"!r2c"&amp;$C4588,0),variables,2,0)</f>
        <v>9734</v>
      </c>
      <c r="H4588" s="50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3">
      <c r="A4589" s="48" t="s">
        <v>1264</v>
      </c>
      <c r="B4589" s="47">
        <f t="shared" si="9346"/>
        <v>21</v>
      </c>
      <c r="C4589" s="47">
        <f t="shared" si="9349"/>
        <v>6</v>
      </c>
      <c r="E4589" s="47">
        <f t="shared" ref="E4589" si="9402">plan_id</f>
        <v>25</v>
      </c>
      <c r="F4589" s="47">
        <f t="shared" ca="1" si="9312"/>
        <v>2019</v>
      </c>
      <c r="G4589" s="47">
        <f t="shared" ref="G4589" ca="1" si="9403">VLOOKUP(INDIRECT(CHAR(39)&amp;$A4589&amp;CHAR(39)&amp;"!r2c"&amp;$C4589,0),variables,2,0)</f>
        <v>9749</v>
      </c>
      <c r="H4589" s="50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3">
      <c r="A4590" s="48" t="s">
        <v>1264</v>
      </c>
      <c r="B4590" s="47">
        <f t="shared" si="9346"/>
        <v>21</v>
      </c>
      <c r="C4590" s="47">
        <f t="shared" si="9349"/>
        <v>7</v>
      </c>
      <c r="E4590" s="47">
        <f t="shared" ref="E4590" si="9404">plan_id</f>
        <v>25</v>
      </c>
      <c r="F4590" s="47">
        <f t="shared" ca="1" si="9312"/>
        <v>2019</v>
      </c>
      <c r="G4590" s="47">
        <f t="shared" ref="G4590" ca="1" si="9405">VLOOKUP(INDIRECT(CHAR(39)&amp;$A4590&amp;CHAR(39)&amp;"!r2c"&amp;$C4590,0),variables,2,0)</f>
        <v>9755</v>
      </c>
      <c r="H4590" s="50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3">
      <c r="A4591" s="48" t="s">
        <v>1264</v>
      </c>
      <c r="B4591" s="47">
        <f t="shared" si="9346"/>
        <v>21</v>
      </c>
      <c r="C4591" s="47">
        <f t="shared" si="9349"/>
        <v>8</v>
      </c>
      <c r="E4591" s="47">
        <f t="shared" ref="E4591" si="9406">plan_id</f>
        <v>25</v>
      </c>
      <c r="F4591" s="47">
        <f t="shared" ca="1" si="9312"/>
        <v>2019</v>
      </c>
      <c r="G4591" s="47">
        <f t="shared" ref="G4591" ca="1" si="9407">VLOOKUP(INDIRECT(CHAR(39)&amp;$A4591&amp;CHAR(39)&amp;"!r2c"&amp;$C4591,0),variables,2,0)</f>
        <v>9782</v>
      </c>
      <c r="H4591" s="50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3">
      <c r="A4592" s="48" t="s">
        <v>1264</v>
      </c>
      <c r="B4592" s="47">
        <f t="shared" si="9346"/>
        <v>21</v>
      </c>
      <c r="C4592" s="47">
        <f t="shared" si="9349"/>
        <v>9</v>
      </c>
      <c r="E4592" s="47">
        <f t="shared" ref="E4592" si="9408">plan_id</f>
        <v>25</v>
      </c>
      <c r="F4592" s="47">
        <f t="shared" ca="1" si="9312"/>
        <v>2019</v>
      </c>
      <c r="G4592" s="47">
        <f t="shared" ref="G4592" ca="1" si="9409">VLOOKUP(INDIRECT(CHAR(39)&amp;$A4592&amp;CHAR(39)&amp;"!r2c"&amp;$C4592,0),variables,2,0)</f>
        <v>9788</v>
      </c>
      <c r="H4592" s="50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3">
      <c r="A4593" s="48" t="s">
        <v>1264</v>
      </c>
      <c r="B4593" s="47">
        <f t="shared" si="9346"/>
        <v>21</v>
      </c>
      <c r="C4593" s="47">
        <f t="shared" si="9349"/>
        <v>10</v>
      </c>
      <c r="E4593" s="47">
        <f t="shared" ref="E4593" si="9410">plan_id</f>
        <v>25</v>
      </c>
      <c r="F4593" s="47">
        <f t="shared" ca="1" si="9312"/>
        <v>2019</v>
      </c>
      <c r="G4593" s="47">
        <f t="shared" ref="G4593" ca="1" si="9411">VLOOKUP(INDIRECT(CHAR(39)&amp;$A4593&amp;CHAR(39)&amp;"!r2c"&amp;$C4593,0),variables,2,0)</f>
        <v>9812</v>
      </c>
      <c r="H4593" s="50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3">
      <c r="A4594" s="48" t="s">
        <v>1264</v>
      </c>
      <c r="B4594" s="47">
        <f t="shared" si="9346"/>
        <v>21</v>
      </c>
      <c r="C4594" s="47">
        <f t="shared" si="9349"/>
        <v>11</v>
      </c>
      <c r="E4594" s="47">
        <f t="shared" ref="E4594" si="9412">plan_id</f>
        <v>25</v>
      </c>
      <c r="F4594" s="47">
        <f t="shared" ca="1" si="9312"/>
        <v>2019</v>
      </c>
      <c r="G4594" s="47">
        <f t="shared" ref="G4594" ca="1" si="9413">VLOOKUP(INDIRECT(CHAR(39)&amp;$A4594&amp;CHAR(39)&amp;"!r2c"&amp;$C4594,0),variables,2,0)</f>
        <v>9815</v>
      </c>
      <c r="H4594" s="50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3">
      <c r="A4595" s="48" t="s">
        <v>1264</v>
      </c>
      <c r="B4595" s="47">
        <f t="shared" si="9346"/>
        <v>21</v>
      </c>
      <c r="C4595" s="47">
        <f t="shared" si="9349"/>
        <v>12</v>
      </c>
      <c r="E4595" s="47">
        <f t="shared" ref="E4595" si="9414">plan_id</f>
        <v>25</v>
      </c>
      <c r="F4595" s="47">
        <f t="shared" ca="1" si="9312"/>
        <v>2019</v>
      </c>
      <c r="G4595" s="47">
        <f t="shared" ref="G4595" ca="1" si="9415">VLOOKUP(INDIRECT(CHAR(39)&amp;$A4595&amp;CHAR(39)&amp;"!r2c"&amp;$C4595,0),variables,2,0)</f>
        <v>9821</v>
      </c>
      <c r="H4595" s="50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3">
      <c r="A4596" s="48" t="s">
        <v>1264</v>
      </c>
      <c r="B4596" s="47">
        <f t="shared" si="9346"/>
        <v>21</v>
      </c>
      <c r="C4596" s="47">
        <f t="shared" si="9349"/>
        <v>13</v>
      </c>
      <c r="E4596" s="47">
        <f t="shared" ref="E4596" si="9416">plan_id</f>
        <v>25</v>
      </c>
      <c r="F4596" s="47">
        <f t="shared" ca="1" si="9312"/>
        <v>2019</v>
      </c>
      <c r="G4596" s="47">
        <f t="shared" ref="G4596" ca="1" si="9417">VLOOKUP(INDIRECT(CHAR(39)&amp;$A4596&amp;CHAR(39)&amp;"!r2c"&amp;$C4596,0),variables,2,0)</f>
        <v>9824</v>
      </c>
      <c r="H4596" s="50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3">
      <c r="A4597" s="48" t="s">
        <v>1264</v>
      </c>
      <c r="B4597" s="47">
        <f t="shared" si="9346"/>
        <v>21</v>
      </c>
      <c r="C4597" s="47">
        <f t="shared" si="9349"/>
        <v>14</v>
      </c>
      <c r="E4597" s="47">
        <f t="shared" ref="E4597" si="9418">plan_id</f>
        <v>25</v>
      </c>
      <c r="F4597" s="47">
        <f t="shared" ca="1" si="9312"/>
        <v>2019</v>
      </c>
      <c r="G4597" s="47">
        <f t="shared" ref="G4597" ca="1" si="9419">VLOOKUP(INDIRECT(CHAR(39)&amp;$A4597&amp;CHAR(39)&amp;"!r2c"&amp;$C4597,0),variables,2,0)</f>
        <v>9830</v>
      </c>
      <c r="H4597" s="50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3">
      <c r="A4598" s="48" t="s">
        <v>1264</v>
      </c>
      <c r="B4598" s="47">
        <f t="shared" si="9346"/>
        <v>21</v>
      </c>
      <c r="C4598" s="47">
        <f t="shared" si="9349"/>
        <v>15</v>
      </c>
      <c r="E4598" s="47">
        <f t="shared" ref="E4598" si="9420">plan_id</f>
        <v>25</v>
      </c>
      <c r="F4598" s="47">
        <f t="shared" ca="1" si="9312"/>
        <v>2019</v>
      </c>
      <c r="G4598" s="47">
        <f t="shared" ref="G4598" ca="1" si="9421">VLOOKUP(INDIRECT(CHAR(39)&amp;$A4598&amp;CHAR(39)&amp;"!r2c"&amp;$C4598,0),variables,2,0)</f>
        <v>9833</v>
      </c>
      <c r="H4598" s="50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3">
      <c r="A4599" s="48" t="s">
        <v>1264</v>
      </c>
      <c r="B4599" s="47">
        <f t="shared" si="9346"/>
        <v>21</v>
      </c>
      <c r="C4599" s="47">
        <f t="shared" si="9349"/>
        <v>16</v>
      </c>
      <c r="E4599" s="47">
        <f t="shared" ref="E4599" si="9422">plan_id</f>
        <v>25</v>
      </c>
      <c r="F4599" s="47">
        <f t="shared" ca="1" si="9312"/>
        <v>2019</v>
      </c>
      <c r="G4599" s="47">
        <f t="shared" ref="G4599" ca="1" si="9423">VLOOKUP(INDIRECT(CHAR(39)&amp;$A4599&amp;CHAR(39)&amp;"!r2c"&amp;$C4599,0),variables,2,0)</f>
        <v>9845</v>
      </c>
      <c r="H4599" s="50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3">
      <c r="A4600" s="48" t="s">
        <v>1264</v>
      </c>
      <c r="B4600" s="47">
        <f t="shared" si="9346"/>
        <v>21</v>
      </c>
      <c r="C4600" s="47">
        <f t="shared" si="9349"/>
        <v>17</v>
      </c>
      <c r="E4600" s="47">
        <f t="shared" ref="E4600" si="9424">plan_id</f>
        <v>25</v>
      </c>
      <c r="F4600" s="47">
        <f t="shared" ca="1" si="9312"/>
        <v>2019</v>
      </c>
      <c r="G4600" s="47">
        <f t="shared" ref="G4600" ca="1" si="9425">VLOOKUP(INDIRECT(CHAR(39)&amp;$A4600&amp;CHAR(39)&amp;"!r2c"&amp;$C4600,0),variables,2,0)</f>
        <v>9872</v>
      </c>
      <c r="H4600" s="50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3">
      <c r="A4601" s="48" t="s">
        <v>1264</v>
      </c>
      <c r="B4601" s="47">
        <f t="shared" si="9346"/>
        <v>21</v>
      </c>
      <c r="C4601" s="47">
        <f t="shared" si="9349"/>
        <v>18</v>
      </c>
      <c r="E4601" s="47">
        <f t="shared" ref="E4601" si="9426">plan_id</f>
        <v>25</v>
      </c>
      <c r="F4601" s="47">
        <f t="shared" ca="1" si="9312"/>
        <v>2019</v>
      </c>
      <c r="G4601" s="47">
        <f t="shared" ref="G4601" ca="1" si="9427">VLOOKUP(INDIRECT(CHAR(39)&amp;$A4601&amp;CHAR(39)&amp;"!r2c"&amp;$C4601,0),variables,2,0)</f>
        <v>9887</v>
      </c>
      <c r="H4601" s="50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3">
      <c r="A4602" s="48" t="s">
        <v>1264</v>
      </c>
      <c r="B4602" s="47">
        <f t="shared" si="9346"/>
        <v>21</v>
      </c>
      <c r="C4602" s="47">
        <f t="shared" si="9349"/>
        <v>19</v>
      </c>
      <c r="E4602" s="47">
        <f t="shared" ref="E4602" si="9428">plan_id</f>
        <v>25</v>
      </c>
      <c r="F4602" s="47">
        <f t="shared" ca="1" si="9312"/>
        <v>2019</v>
      </c>
      <c r="G4602" s="47">
        <f t="shared" ref="G4602" ca="1" si="9429">VLOOKUP(INDIRECT(CHAR(39)&amp;$A4602&amp;CHAR(39)&amp;"!r2c"&amp;$C4602,0),variables,2,0)</f>
        <v>9914</v>
      </c>
      <c r="H4602" s="50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3">
      <c r="A4603" s="48" t="s">
        <v>1264</v>
      </c>
      <c r="B4603" s="47">
        <f t="shared" si="9346"/>
        <v>21</v>
      </c>
      <c r="C4603" s="47">
        <f t="shared" si="9349"/>
        <v>20</v>
      </c>
      <c r="E4603" s="47">
        <f t="shared" ref="E4603" si="9430">plan_id</f>
        <v>25</v>
      </c>
      <c r="F4603" s="47">
        <f t="shared" ca="1" si="9312"/>
        <v>2019</v>
      </c>
      <c r="G4603" s="47">
        <f t="shared" ref="G4603" ca="1" si="9431">VLOOKUP(INDIRECT(CHAR(39)&amp;$A4603&amp;CHAR(39)&amp;"!r2c"&amp;$C4603,0),variables,2,0)</f>
        <v>9917</v>
      </c>
      <c r="H4603" s="50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3">
      <c r="A4604" s="48" t="s">
        <v>1264</v>
      </c>
      <c r="B4604" s="47">
        <f t="shared" si="9346"/>
        <v>21</v>
      </c>
      <c r="C4604" s="47">
        <f t="shared" si="9349"/>
        <v>21</v>
      </c>
      <c r="E4604" s="47">
        <f t="shared" ref="E4604" si="9432">plan_id</f>
        <v>25</v>
      </c>
      <c r="F4604" s="47">
        <f t="shared" ca="1" si="9312"/>
        <v>2019</v>
      </c>
      <c r="G4604" s="47">
        <f t="shared" ref="G4604" ca="1" si="9433">VLOOKUP(INDIRECT(CHAR(39)&amp;$A4604&amp;CHAR(39)&amp;"!r2c"&amp;$C4604,0),variables,2,0)</f>
        <v>9920</v>
      </c>
      <c r="H4604" s="50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3">
      <c r="A4605" s="48" t="s">
        <v>1264</v>
      </c>
      <c r="B4605" s="47">
        <f t="shared" si="9346"/>
        <v>21</v>
      </c>
      <c r="C4605" s="47">
        <f t="shared" si="9349"/>
        <v>22</v>
      </c>
      <c r="E4605" s="47">
        <f t="shared" ref="E4605" si="9434">plan_id</f>
        <v>25</v>
      </c>
      <c r="F4605" s="47">
        <f t="shared" ca="1" si="9312"/>
        <v>2019</v>
      </c>
      <c r="G4605" s="47">
        <f t="shared" ref="G4605" ca="1" si="9435">VLOOKUP(INDIRECT(CHAR(39)&amp;$A4605&amp;CHAR(39)&amp;"!r2c"&amp;$C4605,0),variables,2,0)</f>
        <v>9648</v>
      </c>
      <c r="H4605" s="50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3">
      <c r="A4606" s="48" t="s">
        <v>1264</v>
      </c>
      <c r="B4606" s="47">
        <f t="shared" si="9346"/>
        <v>21</v>
      </c>
      <c r="C4606" s="47">
        <f t="shared" si="9349"/>
        <v>23</v>
      </c>
      <c r="E4606" s="47">
        <f t="shared" ref="E4606" si="9436">plan_id</f>
        <v>25</v>
      </c>
      <c r="F4606" s="47">
        <f t="shared" ca="1" si="9312"/>
        <v>2019</v>
      </c>
      <c r="G4606" s="47">
        <f t="shared" ref="G4606" ca="1" si="9437">VLOOKUP(INDIRECT(CHAR(39)&amp;$A4606&amp;CHAR(39)&amp;"!r2c"&amp;$C4606,0),variables,2,0)</f>
        <v>9713</v>
      </c>
      <c r="H4606" s="50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3">
      <c r="A4607" s="48" t="s">
        <v>1264</v>
      </c>
      <c r="B4607" s="47">
        <f t="shared" si="9346"/>
        <v>21</v>
      </c>
      <c r="C4607" s="47">
        <f t="shared" si="9349"/>
        <v>24</v>
      </c>
      <c r="E4607" s="47">
        <f t="shared" ref="E4607" si="9438">plan_id</f>
        <v>25</v>
      </c>
      <c r="F4607" s="47">
        <f t="shared" ca="1" si="9312"/>
        <v>2019</v>
      </c>
      <c r="G4607" s="47">
        <f t="shared" ref="G4607" ca="1" si="9439">VLOOKUP(INDIRECT(CHAR(39)&amp;$A4607&amp;CHAR(39)&amp;"!r2c"&amp;$C4607,0),variables,2,0)</f>
        <v>9719</v>
      </c>
      <c r="H4607" s="50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3">
      <c r="A4608" s="48" t="s">
        <v>1264</v>
      </c>
      <c r="B4608" s="47">
        <f t="shared" si="9346"/>
        <v>21</v>
      </c>
      <c r="C4608" s="47">
        <f t="shared" si="9349"/>
        <v>25</v>
      </c>
      <c r="E4608" s="47">
        <f t="shared" ref="E4608" si="9440">plan_id</f>
        <v>25</v>
      </c>
      <c r="F4608" s="47">
        <f t="shared" ca="1" si="9312"/>
        <v>2019</v>
      </c>
      <c r="G4608" s="47">
        <f t="shared" ref="G4608" ca="1" si="9441">VLOOKUP(INDIRECT(CHAR(39)&amp;$A4608&amp;CHAR(39)&amp;"!r2c"&amp;$C4608,0),variables,2,0)</f>
        <v>9725</v>
      </c>
      <c r="H4608" s="50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3">
      <c r="A4609" s="48" t="s">
        <v>1264</v>
      </c>
      <c r="B4609" s="47">
        <f t="shared" si="9346"/>
        <v>21</v>
      </c>
      <c r="C4609" s="47">
        <f t="shared" si="9349"/>
        <v>26</v>
      </c>
      <c r="E4609" s="47">
        <f t="shared" ref="E4609" si="9442">plan_id</f>
        <v>25</v>
      </c>
      <c r="F4609" s="47">
        <f t="shared" ref="F4609:F4672" ca="1" si="9443">INDIRECT(CHAR(39)&amp;$A4609&amp;CHAR(39)&amp;"!r"&amp;$B4609&amp;"c2",0)</f>
        <v>2019</v>
      </c>
      <c r="G4609" s="47">
        <f t="shared" ref="G4609" ca="1" si="9444">VLOOKUP(INDIRECT(CHAR(39)&amp;$A4609&amp;CHAR(39)&amp;"!r2c"&amp;$C4609,0),variables,2,0)</f>
        <v>9743</v>
      </c>
      <c r="H4609" s="50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3">
      <c r="A4610" s="48" t="s">
        <v>1264</v>
      </c>
      <c r="B4610" s="47">
        <f t="shared" si="9346"/>
        <v>21</v>
      </c>
      <c r="C4610" s="47">
        <f t="shared" si="9349"/>
        <v>27</v>
      </c>
      <c r="E4610" s="47">
        <f t="shared" ref="E4610" si="9445">plan_id</f>
        <v>25</v>
      </c>
      <c r="F4610" s="47">
        <f t="shared" ca="1" si="9443"/>
        <v>2019</v>
      </c>
      <c r="G4610" s="47">
        <f t="shared" ref="G4610" ca="1" si="9446">VLOOKUP(INDIRECT(CHAR(39)&amp;$A4610&amp;CHAR(39)&amp;"!r2c"&amp;$C4610,0),variables,2,0)</f>
        <v>9746</v>
      </c>
      <c r="H4610" s="50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3">
      <c r="A4611" s="48" t="s">
        <v>1264</v>
      </c>
      <c r="B4611" s="47">
        <f t="shared" si="9346"/>
        <v>21</v>
      </c>
      <c r="C4611" s="47">
        <f t="shared" si="9349"/>
        <v>28</v>
      </c>
      <c r="E4611" s="47">
        <f t="shared" ref="E4611" si="9447">plan_id</f>
        <v>25</v>
      </c>
      <c r="F4611" s="47">
        <f t="shared" ca="1" si="9443"/>
        <v>2019</v>
      </c>
      <c r="G4611" s="47">
        <f t="shared" ref="G4611" ca="1" si="9448">VLOOKUP(INDIRECT(CHAR(39)&amp;$A4611&amp;CHAR(39)&amp;"!r2c"&amp;$C4611,0),variables,2,0)</f>
        <v>9761</v>
      </c>
      <c r="H4611" s="50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3">
      <c r="A4612" s="48" t="s">
        <v>1264</v>
      </c>
      <c r="B4612" s="47">
        <f t="shared" si="9346"/>
        <v>21</v>
      </c>
      <c r="C4612" s="47">
        <f t="shared" si="9349"/>
        <v>29</v>
      </c>
      <c r="E4612" s="47">
        <f t="shared" ref="E4612" si="9449">plan_id</f>
        <v>25</v>
      </c>
      <c r="F4612" s="47">
        <f t="shared" ca="1" si="9443"/>
        <v>2019</v>
      </c>
      <c r="G4612" s="47">
        <f t="shared" ref="G4612" ca="1" si="9450">VLOOKUP(INDIRECT(CHAR(39)&amp;$A4612&amp;CHAR(39)&amp;"!r2c"&amp;$C4612,0),variables,2,0)</f>
        <v>9764</v>
      </c>
      <c r="H4612" s="50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3">
      <c r="A4613" s="48" t="s">
        <v>1264</v>
      </c>
      <c r="B4613" s="47">
        <f t="shared" si="9346"/>
        <v>21</v>
      </c>
      <c r="C4613" s="47">
        <f t="shared" si="9349"/>
        <v>30</v>
      </c>
      <c r="E4613" s="47">
        <f t="shared" ref="E4613" si="9451">plan_id</f>
        <v>25</v>
      </c>
      <c r="F4613" s="47">
        <f t="shared" ca="1" si="9443"/>
        <v>2019</v>
      </c>
      <c r="G4613" s="47">
        <f t="shared" ref="G4613" ca="1" si="9452">VLOOKUP(INDIRECT(CHAR(39)&amp;$A4613&amp;CHAR(39)&amp;"!r2c"&amp;$C4613,0),variables,2,0)</f>
        <v>9767</v>
      </c>
      <c r="H4613" s="50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3">
      <c r="A4614" s="48" t="s">
        <v>1264</v>
      </c>
      <c r="B4614" s="47">
        <f t="shared" si="9346"/>
        <v>21</v>
      </c>
      <c r="C4614" s="47">
        <f t="shared" si="9349"/>
        <v>31</v>
      </c>
      <c r="E4614" s="47">
        <f t="shared" ref="E4614" si="9453">plan_id</f>
        <v>25</v>
      </c>
      <c r="F4614" s="47">
        <f t="shared" ca="1" si="9443"/>
        <v>2019</v>
      </c>
      <c r="G4614" s="47">
        <f t="shared" ref="G4614" ca="1" si="9454">VLOOKUP(INDIRECT(CHAR(39)&amp;$A4614&amp;CHAR(39)&amp;"!r2c"&amp;$C4614,0),variables,2,0)</f>
        <v>9770</v>
      </c>
      <c r="H4614" s="50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3">
      <c r="A4615" s="48" t="s">
        <v>1264</v>
      </c>
      <c r="B4615" s="47">
        <f t="shared" si="9346"/>
        <v>21</v>
      </c>
      <c r="C4615" s="47">
        <f t="shared" si="9349"/>
        <v>32</v>
      </c>
      <c r="E4615" s="47">
        <f t="shared" ref="E4615" si="9455">plan_id</f>
        <v>25</v>
      </c>
      <c r="F4615" s="47">
        <f t="shared" ca="1" si="9443"/>
        <v>2019</v>
      </c>
      <c r="G4615" s="47">
        <f t="shared" ref="G4615" ca="1" si="9456">VLOOKUP(INDIRECT(CHAR(39)&amp;$A4615&amp;CHAR(39)&amp;"!r2c"&amp;$C4615,0),variables,2,0)</f>
        <v>9773</v>
      </c>
      <c r="H4615" s="50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3">
      <c r="A4616" s="48" t="s">
        <v>1264</v>
      </c>
      <c r="B4616" s="47">
        <f t="shared" si="9346"/>
        <v>21</v>
      </c>
      <c r="C4616" s="47">
        <f t="shared" si="9349"/>
        <v>33</v>
      </c>
      <c r="E4616" s="47">
        <f t="shared" ref="E4616" si="9457">plan_id</f>
        <v>25</v>
      </c>
      <c r="F4616" s="47">
        <f t="shared" ca="1" si="9443"/>
        <v>2019</v>
      </c>
      <c r="G4616" s="47">
        <f t="shared" ref="G4616" ca="1" si="9458">VLOOKUP(INDIRECT(CHAR(39)&amp;$A4616&amp;CHAR(39)&amp;"!r2c"&amp;$C4616,0),variables,2,0)</f>
        <v>9776</v>
      </c>
      <c r="H4616" s="50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3">
      <c r="A4617" s="48" t="s">
        <v>1264</v>
      </c>
      <c r="B4617" s="47">
        <f t="shared" si="9346"/>
        <v>21</v>
      </c>
      <c r="C4617" s="47">
        <f t="shared" si="9349"/>
        <v>34</v>
      </c>
      <c r="E4617" s="47">
        <f t="shared" ref="E4617" si="9459">plan_id</f>
        <v>25</v>
      </c>
      <c r="F4617" s="47">
        <f t="shared" ca="1" si="9443"/>
        <v>2019</v>
      </c>
      <c r="G4617" s="47">
        <f t="shared" ref="G4617" ca="1" si="9460">VLOOKUP(INDIRECT(CHAR(39)&amp;$A4617&amp;CHAR(39)&amp;"!r2c"&amp;$C4617,0),variables,2,0)</f>
        <v>9779</v>
      </c>
      <c r="H4617" s="50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3">
      <c r="A4618" s="48" t="s">
        <v>1264</v>
      </c>
      <c r="B4618" s="47">
        <f t="shared" si="9346"/>
        <v>21</v>
      </c>
      <c r="C4618" s="47">
        <f t="shared" si="9349"/>
        <v>35</v>
      </c>
      <c r="E4618" s="47">
        <f t="shared" ref="E4618" si="9461">plan_id</f>
        <v>25</v>
      </c>
      <c r="F4618" s="47">
        <f t="shared" ca="1" si="9443"/>
        <v>2019</v>
      </c>
      <c r="G4618" s="47">
        <f t="shared" ref="G4618" ca="1" si="9462">VLOOKUP(INDIRECT(CHAR(39)&amp;$A4618&amp;CHAR(39)&amp;"!r2c"&amp;$C4618,0),variables,2,0)</f>
        <v>9785</v>
      </c>
      <c r="H4618" s="50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3">
      <c r="A4619" s="48" t="s">
        <v>1264</v>
      </c>
      <c r="B4619" s="47">
        <f t="shared" si="9346"/>
        <v>21</v>
      </c>
      <c r="C4619" s="47">
        <f t="shared" si="9349"/>
        <v>36</v>
      </c>
      <c r="E4619" s="47">
        <f t="shared" ref="E4619" si="9463">plan_id</f>
        <v>25</v>
      </c>
      <c r="F4619" s="47">
        <f t="shared" ca="1" si="9443"/>
        <v>2019</v>
      </c>
      <c r="G4619" s="47">
        <f t="shared" ref="G4619" ca="1" si="9464">VLOOKUP(INDIRECT(CHAR(39)&amp;$A4619&amp;CHAR(39)&amp;"!r2c"&amp;$C4619,0),variables,2,0)</f>
        <v>9794</v>
      </c>
      <c r="H4619" s="50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3">
      <c r="A4620" s="48" t="s">
        <v>1264</v>
      </c>
      <c r="B4620" s="47">
        <f t="shared" si="9346"/>
        <v>21</v>
      </c>
      <c r="C4620" s="47">
        <f t="shared" si="9349"/>
        <v>37</v>
      </c>
      <c r="E4620" s="47">
        <f t="shared" ref="E4620" si="9465">plan_id</f>
        <v>25</v>
      </c>
      <c r="F4620" s="47">
        <f t="shared" ca="1" si="9443"/>
        <v>2019</v>
      </c>
      <c r="G4620" s="47">
        <f t="shared" ref="G4620" ca="1" si="9466">VLOOKUP(INDIRECT(CHAR(39)&amp;$A4620&amp;CHAR(39)&amp;"!r2c"&amp;$C4620,0),variables,2,0)</f>
        <v>9797</v>
      </c>
      <c r="H4620" s="50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3">
      <c r="A4621" s="48" t="s">
        <v>1264</v>
      </c>
      <c r="B4621" s="47">
        <f t="shared" si="9346"/>
        <v>21</v>
      </c>
      <c r="C4621" s="47">
        <f t="shared" si="9349"/>
        <v>38</v>
      </c>
      <c r="E4621" s="47">
        <f t="shared" ref="E4621" si="9467">plan_id</f>
        <v>25</v>
      </c>
      <c r="F4621" s="47">
        <f t="shared" ca="1" si="9443"/>
        <v>2019</v>
      </c>
      <c r="G4621" s="47">
        <f t="shared" ref="G4621" ca="1" si="9468">VLOOKUP(INDIRECT(CHAR(39)&amp;$A4621&amp;CHAR(39)&amp;"!r2c"&amp;$C4621,0),variables,2,0)</f>
        <v>9806</v>
      </c>
      <c r="H4621" s="50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3">
      <c r="A4622" s="48" t="s">
        <v>1264</v>
      </c>
      <c r="B4622" s="47">
        <f t="shared" si="9346"/>
        <v>21</v>
      </c>
      <c r="C4622" s="47">
        <f t="shared" si="9349"/>
        <v>39</v>
      </c>
      <c r="E4622" s="47">
        <f t="shared" ref="E4622" si="9469">plan_id</f>
        <v>25</v>
      </c>
      <c r="F4622" s="47">
        <f t="shared" ca="1" si="9443"/>
        <v>2019</v>
      </c>
      <c r="G4622" s="47">
        <f t="shared" ref="G4622" ca="1" si="9470">VLOOKUP(INDIRECT(CHAR(39)&amp;$A4622&amp;CHAR(39)&amp;"!r2c"&amp;$C4622,0),variables,2,0)</f>
        <v>9809</v>
      </c>
      <c r="H4622" s="50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3">
      <c r="A4623" s="48" t="s">
        <v>1264</v>
      </c>
      <c r="B4623" s="47">
        <f t="shared" si="9346"/>
        <v>21</v>
      </c>
      <c r="C4623" s="47">
        <f t="shared" si="9349"/>
        <v>40</v>
      </c>
      <c r="E4623" s="47">
        <f t="shared" ref="E4623" si="9471">plan_id</f>
        <v>25</v>
      </c>
      <c r="F4623" s="47">
        <f t="shared" ca="1" si="9443"/>
        <v>2019</v>
      </c>
      <c r="G4623" s="47">
        <f t="shared" ref="G4623" ca="1" si="9472">VLOOKUP(INDIRECT(CHAR(39)&amp;$A4623&amp;CHAR(39)&amp;"!r2c"&amp;$C4623,0),variables,2,0)</f>
        <v>9818</v>
      </c>
      <c r="H4623" s="50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3">
      <c r="A4624" s="48" t="s">
        <v>1264</v>
      </c>
      <c r="B4624" s="47">
        <f t="shared" si="9346"/>
        <v>21</v>
      </c>
      <c r="C4624" s="47">
        <f t="shared" si="9349"/>
        <v>41</v>
      </c>
      <c r="E4624" s="47">
        <f t="shared" ref="E4624" si="9473">plan_id</f>
        <v>25</v>
      </c>
      <c r="F4624" s="47">
        <f t="shared" ca="1" si="9443"/>
        <v>2019</v>
      </c>
      <c r="G4624" s="47">
        <f t="shared" ref="G4624" ca="1" si="9474">VLOOKUP(INDIRECT(CHAR(39)&amp;$A4624&amp;CHAR(39)&amp;"!r2c"&amp;$C4624,0),variables,2,0)</f>
        <v>9839</v>
      </c>
      <c r="H4624" s="50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3">
      <c r="A4625" s="48" t="s">
        <v>1264</v>
      </c>
      <c r="B4625" s="47">
        <f t="shared" si="9346"/>
        <v>21</v>
      </c>
      <c r="C4625" s="47">
        <f t="shared" si="9349"/>
        <v>42</v>
      </c>
      <c r="E4625" s="47">
        <f t="shared" ref="E4625" si="9475">plan_id</f>
        <v>25</v>
      </c>
      <c r="F4625" s="47">
        <f t="shared" ca="1" si="9443"/>
        <v>2019</v>
      </c>
      <c r="G4625" s="47">
        <f t="shared" ref="G4625" ca="1" si="9476">VLOOKUP(INDIRECT(CHAR(39)&amp;$A4625&amp;CHAR(39)&amp;"!r2c"&amp;$C4625,0),variables,2,0)</f>
        <v>9860</v>
      </c>
      <c r="H4625" s="50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3">
      <c r="A4626" s="48" t="s">
        <v>1264</v>
      </c>
      <c r="B4626" s="47">
        <f t="shared" ref="B4626:B4689" si="9477">B4538+1</f>
        <v>21</v>
      </c>
      <c r="C4626" s="47">
        <f t="shared" si="9349"/>
        <v>43</v>
      </c>
      <c r="E4626" s="47">
        <f t="shared" ref="E4626" si="9478">plan_id</f>
        <v>25</v>
      </c>
      <c r="F4626" s="47">
        <f t="shared" ca="1" si="9443"/>
        <v>2019</v>
      </c>
      <c r="G4626" s="47">
        <f t="shared" ref="G4626" ca="1" si="9479">VLOOKUP(INDIRECT(CHAR(39)&amp;$A4626&amp;CHAR(39)&amp;"!r2c"&amp;$C4626,0),variables,2,0)</f>
        <v>9863</v>
      </c>
      <c r="H4626" s="50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3">
      <c r="A4627" s="48" t="s">
        <v>1264</v>
      </c>
      <c r="B4627" s="47">
        <f t="shared" si="9477"/>
        <v>21</v>
      </c>
      <c r="C4627" s="47">
        <f t="shared" ref="C4627:C4690" si="9480">C4539</f>
        <v>44</v>
      </c>
      <c r="E4627" s="47">
        <f t="shared" ref="E4627" si="9481">plan_id</f>
        <v>25</v>
      </c>
      <c r="F4627" s="47">
        <f t="shared" ca="1" si="9443"/>
        <v>2019</v>
      </c>
      <c r="G4627" s="47">
        <f t="shared" ref="G4627" ca="1" si="9482">VLOOKUP(INDIRECT(CHAR(39)&amp;$A4627&amp;CHAR(39)&amp;"!r2c"&amp;$C4627,0),variables,2,0)</f>
        <v>9878</v>
      </c>
      <c r="H4627" s="50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3">
      <c r="A4628" s="48" t="s">
        <v>1264</v>
      </c>
      <c r="B4628" s="47">
        <f t="shared" si="9477"/>
        <v>21</v>
      </c>
      <c r="C4628" s="47">
        <f t="shared" si="9480"/>
        <v>45</v>
      </c>
      <c r="E4628" s="47">
        <f t="shared" ref="E4628" si="9483">plan_id</f>
        <v>25</v>
      </c>
      <c r="F4628" s="47">
        <f t="shared" ca="1" si="9443"/>
        <v>2019</v>
      </c>
      <c r="G4628" s="47">
        <f t="shared" ref="G4628" ca="1" si="9484">VLOOKUP(INDIRECT(CHAR(39)&amp;$A4628&amp;CHAR(39)&amp;"!r2c"&amp;$C4628,0),variables,2,0)</f>
        <v>9923</v>
      </c>
      <c r="H4628" s="50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3">
      <c r="A4629" s="48" t="s">
        <v>1264</v>
      </c>
      <c r="B4629" s="47">
        <f t="shared" si="9477"/>
        <v>21</v>
      </c>
      <c r="C4629" s="47">
        <f t="shared" si="9480"/>
        <v>46</v>
      </c>
      <c r="E4629" s="47">
        <f t="shared" ref="E4629" si="9485">plan_id</f>
        <v>25</v>
      </c>
      <c r="F4629" s="47">
        <f t="shared" ca="1" si="9443"/>
        <v>2019</v>
      </c>
      <c r="G4629" s="47">
        <f t="shared" ref="G4629" ca="1" si="9486">VLOOKUP(INDIRECT(CHAR(39)&amp;$A4629&amp;CHAR(39)&amp;"!r2c"&amp;$C4629,0),variables,2,0)</f>
        <v>9932</v>
      </c>
      <c r="H4629" s="50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3">
      <c r="A4630" s="48" t="s">
        <v>1264</v>
      </c>
      <c r="B4630" s="47">
        <f t="shared" si="9477"/>
        <v>21</v>
      </c>
      <c r="C4630" s="47">
        <f t="shared" si="9480"/>
        <v>47</v>
      </c>
      <c r="E4630" s="47">
        <f t="shared" ref="E4630" si="9487">plan_id</f>
        <v>25</v>
      </c>
      <c r="F4630" s="47">
        <f t="shared" ca="1" si="9443"/>
        <v>2019</v>
      </c>
      <c r="G4630" s="47">
        <f t="shared" ref="G4630" ca="1" si="9488">VLOOKUP(INDIRECT(CHAR(39)&amp;$A4630&amp;CHAR(39)&amp;"!r2c"&amp;$C4630,0),variables,2,0)</f>
        <v>9935</v>
      </c>
      <c r="H4630" s="50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3">
      <c r="A4631" s="48" t="s">
        <v>1264</v>
      </c>
      <c r="B4631" s="47">
        <f t="shared" si="9477"/>
        <v>21</v>
      </c>
      <c r="C4631" s="47">
        <f t="shared" si="9480"/>
        <v>48</v>
      </c>
      <c r="E4631" s="47">
        <f t="shared" ref="E4631" si="9489">plan_id</f>
        <v>25</v>
      </c>
      <c r="F4631" s="47">
        <f t="shared" ca="1" si="9443"/>
        <v>2019</v>
      </c>
      <c r="G4631" s="47">
        <f t="shared" ref="G4631" ca="1" si="9490">VLOOKUP(INDIRECT(CHAR(39)&amp;$A4631&amp;CHAR(39)&amp;"!r2c"&amp;$C4631,0),variables,2,0)</f>
        <v>9651</v>
      </c>
      <c r="H4631" s="50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3">
      <c r="A4632" s="48" t="s">
        <v>1264</v>
      </c>
      <c r="B4632" s="47">
        <f t="shared" si="9477"/>
        <v>21</v>
      </c>
      <c r="C4632" s="47">
        <f t="shared" si="9480"/>
        <v>49</v>
      </c>
      <c r="E4632" s="47">
        <f t="shared" ref="E4632" si="9491">plan_id</f>
        <v>25</v>
      </c>
      <c r="F4632" s="47">
        <f t="shared" ca="1" si="9443"/>
        <v>2019</v>
      </c>
      <c r="G4632" s="47">
        <f t="shared" ref="G4632" ca="1" si="9492">VLOOKUP(INDIRECT(CHAR(39)&amp;$A4632&amp;CHAR(39)&amp;"!r2c"&amp;$C4632,0),variables,2,0)</f>
        <v>9722</v>
      </c>
      <c r="H4632" s="50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3">
      <c r="A4633" s="48" t="s">
        <v>1264</v>
      </c>
      <c r="B4633" s="47">
        <f t="shared" si="9477"/>
        <v>21</v>
      </c>
      <c r="C4633" s="47">
        <f t="shared" si="9480"/>
        <v>50</v>
      </c>
      <c r="E4633" s="47">
        <f t="shared" ref="E4633" si="9493">plan_id</f>
        <v>25</v>
      </c>
      <c r="F4633" s="47">
        <f t="shared" ca="1" si="9443"/>
        <v>2019</v>
      </c>
      <c r="G4633" s="47">
        <f t="shared" ref="G4633" ca="1" si="9494">VLOOKUP(INDIRECT(CHAR(39)&amp;$A4633&amp;CHAR(39)&amp;"!r2c"&amp;$C4633,0),variables,2,0)</f>
        <v>9848</v>
      </c>
      <c r="H4633" s="50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3">
      <c r="A4634" s="48" t="s">
        <v>1264</v>
      </c>
      <c r="B4634" s="47">
        <f t="shared" si="9477"/>
        <v>21</v>
      </c>
      <c r="C4634" s="47">
        <f t="shared" si="9480"/>
        <v>51</v>
      </c>
      <c r="E4634" s="47">
        <f t="shared" ref="E4634" si="9495">plan_id</f>
        <v>25</v>
      </c>
      <c r="F4634" s="47">
        <f t="shared" ca="1" si="9443"/>
        <v>2019</v>
      </c>
      <c r="G4634" s="47">
        <f t="shared" ref="G4634" ca="1" si="9496">VLOOKUP(INDIRECT(CHAR(39)&amp;$A4634&amp;CHAR(39)&amp;"!r2c"&amp;$C4634,0),variables,2,0)</f>
        <v>9866</v>
      </c>
      <c r="H4634" s="50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3">
      <c r="A4635" s="48" t="s">
        <v>1264</v>
      </c>
      <c r="B4635" s="47">
        <f t="shared" si="9477"/>
        <v>21</v>
      </c>
      <c r="C4635" s="47">
        <f t="shared" si="9480"/>
        <v>52</v>
      </c>
      <c r="E4635" s="47">
        <f t="shared" ref="E4635" si="9497">plan_id</f>
        <v>25</v>
      </c>
      <c r="F4635" s="47">
        <f t="shared" ca="1" si="9443"/>
        <v>2019</v>
      </c>
      <c r="G4635" s="47">
        <f t="shared" ref="G4635" ca="1" si="9498">VLOOKUP(INDIRECT(CHAR(39)&amp;$A4635&amp;CHAR(39)&amp;"!r2c"&amp;$C4635,0),variables,2,0)</f>
        <v>9899</v>
      </c>
      <c r="H4635" s="50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3">
      <c r="A4636" s="48" t="s">
        <v>1264</v>
      </c>
      <c r="B4636" s="47">
        <f t="shared" si="9477"/>
        <v>21</v>
      </c>
      <c r="C4636" s="47">
        <f t="shared" si="9480"/>
        <v>53</v>
      </c>
      <c r="E4636" s="47">
        <f t="shared" ref="E4636" si="9499">plan_id</f>
        <v>25</v>
      </c>
      <c r="F4636" s="47">
        <f t="shared" ca="1" si="9443"/>
        <v>2019</v>
      </c>
      <c r="G4636" s="47">
        <f t="shared" ref="G4636" ca="1" si="9500">VLOOKUP(INDIRECT(CHAR(39)&amp;$A4636&amp;CHAR(39)&amp;"!r2c"&amp;$C4636,0),variables,2,0)</f>
        <v>9905</v>
      </c>
      <c r="H4636" s="50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3">
      <c r="A4637" s="48" t="s">
        <v>1264</v>
      </c>
      <c r="B4637" s="47">
        <f t="shared" si="9477"/>
        <v>21</v>
      </c>
      <c r="C4637" s="47">
        <f t="shared" si="9480"/>
        <v>54</v>
      </c>
      <c r="E4637" s="47">
        <f t="shared" ref="E4637" si="9501">plan_id</f>
        <v>25</v>
      </c>
      <c r="F4637" s="47">
        <f t="shared" ca="1" si="9443"/>
        <v>2019</v>
      </c>
      <c r="G4637" s="47">
        <f t="shared" ref="G4637" ca="1" si="9502">VLOOKUP(INDIRECT(CHAR(39)&amp;$A4637&amp;CHAR(39)&amp;"!r2c"&amp;$C4637,0),variables,2,0)</f>
        <v>9929</v>
      </c>
      <c r="H4637" s="50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3">
      <c r="A4638" s="48" t="s">
        <v>1264</v>
      </c>
      <c r="B4638" s="47">
        <f t="shared" si="9477"/>
        <v>21</v>
      </c>
      <c r="C4638" s="47">
        <f t="shared" si="9480"/>
        <v>55</v>
      </c>
      <c r="E4638" s="47">
        <f t="shared" ref="E4638" si="9503">plan_id</f>
        <v>25</v>
      </c>
      <c r="F4638" s="47">
        <f t="shared" ca="1" si="9443"/>
        <v>2019</v>
      </c>
      <c r="G4638" s="47">
        <f t="shared" ref="G4638" ca="1" si="9504">VLOOKUP(INDIRECT(CHAR(39)&amp;$A4638&amp;CHAR(39)&amp;"!r2c"&amp;$C4638,0),variables,2,0)</f>
        <v>9654</v>
      </c>
      <c r="H4638" s="50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3">
      <c r="A4639" s="48" t="s">
        <v>1264</v>
      </c>
      <c r="B4639" s="47">
        <f t="shared" si="9477"/>
        <v>21</v>
      </c>
      <c r="C4639" s="47">
        <f t="shared" si="9480"/>
        <v>56</v>
      </c>
      <c r="E4639" s="47">
        <f t="shared" ref="E4639" si="9505">plan_id</f>
        <v>25</v>
      </c>
      <c r="F4639" s="47">
        <f t="shared" ca="1" si="9443"/>
        <v>2019</v>
      </c>
      <c r="G4639" s="47">
        <f t="shared" ref="G4639" ca="1" si="9506">VLOOKUP(INDIRECT(CHAR(39)&amp;$A4639&amp;CHAR(39)&amp;"!r2c"&amp;$C4639,0),variables,2,0)</f>
        <v>9707</v>
      </c>
      <c r="H4639" s="50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3">
      <c r="A4640" s="48" t="s">
        <v>1264</v>
      </c>
      <c r="B4640" s="47">
        <f t="shared" si="9477"/>
        <v>21</v>
      </c>
      <c r="C4640" s="47">
        <f t="shared" si="9480"/>
        <v>57</v>
      </c>
      <c r="E4640" s="47">
        <f t="shared" ref="E4640" si="9507">plan_id</f>
        <v>25</v>
      </c>
      <c r="F4640" s="47">
        <f t="shared" ca="1" si="9443"/>
        <v>2019</v>
      </c>
      <c r="G4640" s="47">
        <f t="shared" ref="G4640" ca="1" si="9508">VLOOKUP(INDIRECT(CHAR(39)&amp;$A4640&amp;CHAR(39)&amp;"!r2c"&amp;$C4640,0),variables,2,0)</f>
        <v>9669</v>
      </c>
      <c r="H4640" s="50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3">
      <c r="A4641" s="48" t="s">
        <v>1264</v>
      </c>
      <c r="B4641" s="47">
        <f t="shared" si="9477"/>
        <v>21</v>
      </c>
      <c r="C4641" s="47">
        <f t="shared" si="9480"/>
        <v>58</v>
      </c>
      <c r="E4641" s="47">
        <f t="shared" ref="E4641" si="9509">plan_id</f>
        <v>25</v>
      </c>
      <c r="F4641" s="47">
        <f t="shared" ca="1" si="9443"/>
        <v>2019</v>
      </c>
      <c r="G4641" s="47">
        <f t="shared" ref="G4641" ca="1" si="9510">VLOOKUP(INDIRECT(CHAR(39)&amp;$A4641&amp;CHAR(39)&amp;"!r2c"&amp;$C4641,0),variables,2,0)</f>
        <v>9851</v>
      </c>
      <c r="H4641" s="50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3">
      <c r="A4642" s="48" t="s">
        <v>1264</v>
      </c>
      <c r="B4642" s="47">
        <f t="shared" si="9477"/>
        <v>21</v>
      </c>
      <c r="C4642" s="47">
        <f t="shared" si="9480"/>
        <v>59</v>
      </c>
      <c r="E4642" s="47">
        <f t="shared" ref="E4642" si="9511">plan_id</f>
        <v>25</v>
      </c>
      <c r="F4642" s="47">
        <f t="shared" ca="1" si="9443"/>
        <v>2019</v>
      </c>
      <c r="G4642" s="47">
        <f t="shared" ref="G4642" ca="1" si="9512">VLOOKUP(INDIRECT(CHAR(39)&amp;$A4642&amp;CHAR(39)&amp;"!r2c"&amp;$C4642,0),variables,2,0)</f>
        <v>9890</v>
      </c>
      <c r="H4642" s="50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3">
      <c r="A4643" s="48" t="s">
        <v>1264</v>
      </c>
      <c r="B4643" s="47">
        <f t="shared" si="9477"/>
        <v>21</v>
      </c>
      <c r="C4643" s="47">
        <f t="shared" si="9480"/>
        <v>60</v>
      </c>
      <c r="E4643" s="47">
        <f t="shared" ref="E4643" si="9513">plan_id</f>
        <v>25</v>
      </c>
      <c r="F4643" s="47">
        <f t="shared" ca="1" si="9443"/>
        <v>2019</v>
      </c>
      <c r="G4643" s="47">
        <f t="shared" ref="G4643" ca="1" si="9514">VLOOKUP(INDIRECT(CHAR(39)&amp;$A4643&amp;CHAR(39)&amp;"!r2c"&amp;$C4643,0),variables,2,0)</f>
        <v>9893</v>
      </c>
      <c r="H4643" s="50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3">
      <c r="A4644" s="48" t="s">
        <v>1264</v>
      </c>
      <c r="B4644" s="47">
        <f t="shared" si="9477"/>
        <v>21</v>
      </c>
      <c r="C4644" s="47">
        <f t="shared" si="9480"/>
        <v>61</v>
      </c>
      <c r="E4644" s="47">
        <f t="shared" ref="E4644" si="9515">plan_id</f>
        <v>25</v>
      </c>
      <c r="F4644" s="47">
        <f t="shared" ca="1" si="9443"/>
        <v>2019</v>
      </c>
      <c r="G4644" s="47">
        <f t="shared" ref="G4644" ca="1" si="9516">VLOOKUP(INDIRECT(CHAR(39)&amp;$A4644&amp;CHAR(39)&amp;"!r2c"&amp;$C4644,0),variables,2,0)</f>
        <v>9896</v>
      </c>
      <c r="H4644" s="50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3">
      <c r="A4645" s="48" t="s">
        <v>1264</v>
      </c>
      <c r="B4645" s="47">
        <f t="shared" si="9477"/>
        <v>21</v>
      </c>
      <c r="C4645" s="47">
        <f t="shared" si="9480"/>
        <v>62</v>
      </c>
      <c r="E4645" s="47">
        <f t="shared" ref="E4645" si="9517">plan_id</f>
        <v>25</v>
      </c>
      <c r="F4645" s="47">
        <f t="shared" ca="1" si="9443"/>
        <v>2019</v>
      </c>
      <c r="G4645" s="47">
        <f t="shared" ref="G4645" ca="1" si="9518">VLOOKUP(INDIRECT(CHAR(39)&amp;$A4645&amp;CHAR(39)&amp;"!r2c"&amp;$C4645,0),variables,2,0)</f>
        <v>9660</v>
      </c>
      <c r="H4645" s="50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3">
      <c r="A4646" s="48" t="s">
        <v>1264</v>
      </c>
      <c r="B4646" s="47">
        <f t="shared" si="9477"/>
        <v>21</v>
      </c>
      <c r="C4646" s="47">
        <f t="shared" si="9480"/>
        <v>63</v>
      </c>
      <c r="E4646" s="47">
        <f t="shared" ref="E4646" si="9519">plan_id</f>
        <v>25</v>
      </c>
      <c r="F4646" s="47">
        <f t="shared" ca="1" si="9443"/>
        <v>2019</v>
      </c>
      <c r="G4646" s="47">
        <f t="shared" ref="G4646" ca="1" si="9520">VLOOKUP(INDIRECT(CHAR(39)&amp;$A4646&amp;CHAR(39)&amp;"!r2c"&amp;$C4646,0),variables,2,0)</f>
        <v>9701</v>
      </c>
      <c r="H4646" s="50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3">
      <c r="A4647" s="48" t="s">
        <v>1264</v>
      </c>
      <c r="B4647" s="47">
        <f t="shared" si="9477"/>
        <v>21</v>
      </c>
      <c r="C4647" s="47">
        <f t="shared" si="9480"/>
        <v>64</v>
      </c>
      <c r="E4647" s="47">
        <f t="shared" ref="E4647" si="9521">plan_id</f>
        <v>25</v>
      </c>
      <c r="F4647" s="47">
        <f t="shared" ca="1" si="9443"/>
        <v>2019</v>
      </c>
      <c r="G4647" s="47">
        <f t="shared" ref="G4647" ca="1" si="9522">VLOOKUP(INDIRECT(CHAR(39)&amp;$A4647&amp;CHAR(39)&amp;"!r2c"&amp;$C4647,0),variables,2,0)</f>
        <v>9728</v>
      </c>
      <c r="H4647" s="50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3">
      <c r="A4648" s="48" t="s">
        <v>1264</v>
      </c>
      <c r="B4648" s="47">
        <f t="shared" si="9477"/>
        <v>21</v>
      </c>
      <c r="C4648" s="47">
        <f t="shared" si="9480"/>
        <v>65</v>
      </c>
      <c r="E4648" s="47">
        <f t="shared" ref="E4648" si="9523">plan_id</f>
        <v>25</v>
      </c>
      <c r="F4648" s="47">
        <f t="shared" ca="1" si="9443"/>
        <v>2019</v>
      </c>
      <c r="G4648" s="47">
        <f t="shared" ref="G4648" ca="1" si="9524">VLOOKUP(INDIRECT(CHAR(39)&amp;$A4648&amp;CHAR(39)&amp;"!r2c"&amp;$C4648,0),variables,2,0)</f>
        <v>9731</v>
      </c>
      <c r="H4648" s="50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3">
      <c r="A4649" s="48" t="s">
        <v>1264</v>
      </c>
      <c r="B4649" s="47">
        <f t="shared" si="9477"/>
        <v>21</v>
      </c>
      <c r="C4649" s="47">
        <f t="shared" si="9480"/>
        <v>66</v>
      </c>
      <c r="E4649" s="47">
        <f t="shared" ref="E4649" si="9525">plan_id</f>
        <v>25</v>
      </c>
      <c r="F4649" s="47">
        <f t="shared" ca="1" si="9443"/>
        <v>2019</v>
      </c>
      <c r="G4649" s="47">
        <f t="shared" ref="G4649" ca="1" si="9526">VLOOKUP(INDIRECT(CHAR(39)&amp;$A4649&amp;CHAR(39)&amp;"!r2c"&amp;$C4649,0),variables,2,0)</f>
        <v>9737</v>
      </c>
      <c r="H4649" s="50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3">
      <c r="A4650" s="48" t="s">
        <v>1264</v>
      </c>
      <c r="B4650" s="47">
        <f t="shared" si="9477"/>
        <v>21</v>
      </c>
      <c r="C4650" s="47">
        <f t="shared" si="9480"/>
        <v>67</v>
      </c>
      <c r="E4650" s="47">
        <f t="shared" ref="E4650" si="9527">plan_id</f>
        <v>25</v>
      </c>
      <c r="F4650" s="47">
        <f t="shared" ca="1" si="9443"/>
        <v>2019</v>
      </c>
      <c r="G4650" s="47">
        <f t="shared" ref="G4650" ca="1" si="9528">VLOOKUP(INDIRECT(CHAR(39)&amp;$A4650&amp;CHAR(39)&amp;"!r2c"&amp;$C4650,0),variables,2,0)</f>
        <v>9740</v>
      </c>
      <c r="H4650" s="50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3">
      <c r="A4651" s="48" t="s">
        <v>1264</v>
      </c>
      <c r="B4651" s="47">
        <f t="shared" si="9477"/>
        <v>21</v>
      </c>
      <c r="C4651" s="47">
        <f t="shared" si="9480"/>
        <v>68</v>
      </c>
      <c r="E4651" s="47">
        <f t="shared" ref="E4651" si="9529">plan_id</f>
        <v>25</v>
      </c>
      <c r="F4651" s="47">
        <f t="shared" ca="1" si="9443"/>
        <v>2019</v>
      </c>
      <c r="G4651" s="47">
        <f t="shared" ref="G4651" ca="1" si="9530">VLOOKUP(INDIRECT(CHAR(39)&amp;$A4651&amp;CHAR(39)&amp;"!r2c"&amp;$C4651,0),variables,2,0)</f>
        <v>9752</v>
      </c>
      <c r="H4651" s="50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3">
      <c r="A4652" s="48" t="s">
        <v>1264</v>
      </c>
      <c r="B4652" s="47">
        <f t="shared" si="9477"/>
        <v>21</v>
      </c>
      <c r="C4652" s="47">
        <f t="shared" si="9480"/>
        <v>69</v>
      </c>
      <c r="E4652" s="47">
        <f t="shared" ref="E4652" si="9531">plan_id</f>
        <v>25</v>
      </c>
      <c r="F4652" s="47">
        <f t="shared" ca="1" si="9443"/>
        <v>2019</v>
      </c>
      <c r="G4652" s="47">
        <f t="shared" ref="G4652" ca="1" si="9532">VLOOKUP(INDIRECT(CHAR(39)&amp;$A4652&amp;CHAR(39)&amp;"!r2c"&amp;$C4652,0),variables,2,0)</f>
        <v>9791</v>
      </c>
      <c r="H4652" s="50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3">
      <c r="A4653" s="48" t="s">
        <v>1264</v>
      </c>
      <c r="B4653" s="47">
        <f t="shared" si="9477"/>
        <v>21</v>
      </c>
      <c r="C4653" s="47">
        <f t="shared" si="9480"/>
        <v>70</v>
      </c>
      <c r="E4653" s="47">
        <f t="shared" ref="E4653" si="9533">plan_id</f>
        <v>25</v>
      </c>
      <c r="F4653" s="47">
        <f t="shared" ca="1" si="9443"/>
        <v>2019</v>
      </c>
      <c r="G4653" s="47">
        <f t="shared" ref="G4653" ca="1" si="9534">VLOOKUP(INDIRECT(CHAR(39)&amp;$A4653&amp;CHAR(39)&amp;"!r2c"&amp;$C4653,0),variables,2,0)</f>
        <v>9800</v>
      </c>
      <c r="H4653" s="50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3">
      <c r="A4654" s="48" t="s">
        <v>1264</v>
      </c>
      <c r="B4654" s="47">
        <f t="shared" si="9477"/>
        <v>21</v>
      </c>
      <c r="C4654" s="47">
        <f t="shared" si="9480"/>
        <v>71</v>
      </c>
      <c r="E4654" s="47">
        <f t="shared" ref="E4654" si="9535">plan_id</f>
        <v>25</v>
      </c>
      <c r="F4654" s="47">
        <f t="shared" ca="1" si="9443"/>
        <v>2019</v>
      </c>
      <c r="G4654" s="47">
        <f t="shared" ref="G4654" ca="1" si="9536">VLOOKUP(INDIRECT(CHAR(39)&amp;$A4654&amp;CHAR(39)&amp;"!r2c"&amp;$C4654,0),variables,2,0)</f>
        <v>9842</v>
      </c>
      <c r="H4654" s="50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3">
      <c r="A4655" s="48" t="s">
        <v>1264</v>
      </c>
      <c r="B4655" s="47">
        <f t="shared" si="9477"/>
        <v>21</v>
      </c>
      <c r="C4655" s="47">
        <f t="shared" si="9480"/>
        <v>72</v>
      </c>
      <c r="E4655" s="47">
        <f t="shared" ref="E4655" si="9537">plan_id</f>
        <v>25</v>
      </c>
      <c r="F4655" s="47">
        <f t="shared" ca="1" si="9443"/>
        <v>2019</v>
      </c>
      <c r="G4655" s="47">
        <f t="shared" ref="G4655" ca="1" si="9538">VLOOKUP(INDIRECT(CHAR(39)&amp;$A4655&amp;CHAR(39)&amp;"!r2c"&amp;$C4655,0),variables,2,0)</f>
        <v>9854</v>
      </c>
      <c r="H4655" s="50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3">
      <c r="A4656" s="48" t="s">
        <v>1264</v>
      </c>
      <c r="B4656" s="47">
        <f t="shared" si="9477"/>
        <v>21</v>
      </c>
      <c r="C4656" s="47">
        <f t="shared" si="9480"/>
        <v>73</v>
      </c>
      <c r="E4656" s="47">
        <f t="shared" ref="E4656" si="9539">plan_id</f>
        <v>25</v>
      </c>
      <c r="F4656" s="47">
        <f t="shared" ca="1" si="9443"/>
        <v>2019</v>
      </c>
      <c r="G4656" s="47">
        <f t="shared" ref="G4656" ca="1" si="9540">VLOOKUP(INDIRECT(CHAR(39)&amp;$A4656&amp;CHAR(39)&amp;"!r2c"&amp;$C4656,0),variables,2,0)</f>
        <v>9869</v>
      </c>
      <c r="H4656" s="50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3">
      <c r="A4657" s="48" t="s">
        <v>1264</v>
      </c>
      <c r="B4657" s="47">
        <f t="shared" si="9477"/>
        <v>21</v>
      </c>
      <c r="C4657" s="47">
        <f t="shared" si="9480"/>
        <v>74</v>
      </c>
      <c r="E4657" s="47">
        <f t="shared" ref="E4657" si="9541">plan_id</f>
        <v>25</v>
      </c>
      <c r="F4657" s="47">
        <f t="shared" ca="1" si="9443"/>
        <v>2019</v>
      </c>
      <c r="G4657" s="47">
        <f t="shared" ref="G4657" ca="1" si="9542">VLOOKUP(INDIRECT(CHAR(39)&amp;$A4657&amp;CHAR(39)&amp;"!r2c"&amp;$C4657,0),variables,2,0)</f>
        <v>9873</v>
      </c>
      <c r="H4657" s="50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3">
      <c r="A4658" s="48" t="s">
        <v>1264</v>
      </c>
      <c r="B4658" s="47">
        <f t="shared" si="9477"/>
        <v>21</v>
      </c>
      <c r="C4658" s="47">
        <f t="shared" si="9480"/>
        <v>75</v>
      </c>
      <c r="E4658" s="47">
        <f t="shared" ref="E4658" si="9543">plan_id</f>
        <v>25</v>
      </c>
      <c r="F4658" s="47">
        <f t="shared" ca="1" si="9443"/>
        <v>2019</v>
      </c>
      <c r="G4658" s="47">
        <f t="shared" ref="G4658" ca="1" si="9544">VLOOKUP(INDIRECT(CHAR(39)&amp;$A4658&amp;CHAR(39)&amp;"!r2c"&amp;$C4658,0),variables,2,0)</f>
        <v>9881</v>
      </c>
      <c r="H4658" s="50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3">
      <c r="A4659" s="48" t="s">
        <v>1264</v>
      </c>
      <c r="B4659" s="47">
        <f t="shared" si="9477"/>
        <v>21</v>
      </c>
      <c r="C4659" s="47">
        <f t="shared" si="9480"/>
        <v>76</v>
      </c>
      <c r="E4659" s="47">
        <f t="shared" ref="E4659" si="9545">plan_id</f>
        <v>25</v>
      </c>
      <c r="F4659" s="47">
        <f t="shared" ca="1" si="9443"/>
        <v>2019</v>
      </c>
      <c r="G4659" s="47">
        <f t="shared" ref="G4659" ca="1" si="9546">VLOOKUP(INDIRECT(CHAR(39)&amp;$A4659&amp;CHAR(39)&amp;"!r2c"&amp;$C4659,0),variables,2,0)</f>
        <v>9908</v>
      </c>
      <c r="H4659" s="50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3">
      <c r="A4660" s="48" t="s">
        <v>1264</v>
      </c>
      <c r="B4660" s="47">
        <f t="shared" si="9477"/>
        <v>21</v>
      </c>
      <c r="C4660" s="47">
        <f t="shared" si="9480"/>
        <v>77</v>
      </c>
      <c r="E4660" s="47">
        <f t="shared" ref="E4660" si="9547">plan_id</f>
        <v>25</v>
      </c>
      <c r="F4660" s="47">
        <f t="shared" ca="1" si="9443"/>
        <v>2019</v>
      </c>
      <c r="G4660" s="47">
        <f t="shared" ref="G4660" ca="1" si="9548">VLOOKUP(INDIRECT(CHAR(39)&amp;$A4660&amp;CHAR(39)&amp;"!r2c"&amp;$C4660,0),variables,2,0)</f>
        <v>9911</v>
      </c>
      <c r="H4660" s="50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3">
      <c r="A4661" s="48" t="s">
        <v>1264</v>
      </c>
      <c r="B4661" s="47">
        <f t="shared" si="9477"/>
        <v>21</v>
      </c>
      <c r="C4661" s="47">
        <f t="shared" si="9480"/>
        <v>78</v>
      </c>
      <c r="E4661" s="47">
        <f t="shared" ref="E4661" si="9549">plan_id</f>
        <v>25</v>
      </c>
      <c r="F4661" s="47">
        <f t="shared" ca="1" si="9443"/>
        <v>2019</v>
      </c>
      <c r="G4661" s="47">
        <f t="shared" ref="G4661" ca="1" si="9550">VLOOKUP(INDIRECT(CHAR(39)&amp;$A4661&amp;CHAR(39)&amp;"!r2c"&amp;$C4661,0),variables,2,0)</f>
        <v>9663</v>
      </c>
      <c r="H4661" s="50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3">
      <c r="A4662" s="48" t="s">
        <v>1264</v>
      </c>
      <c r="B4662" s="47">
        <f t="shared" si="9477"/>
        <v>21</v>
      </c>
      <c r="C4662" s="47">
        <f t="shared" si="9480"/>
        <v>79</v>
      </c>
      <c r="E4662" s="47">
        <f t="shared" ref="E4662" si="9551">plan_id</f>
        <v>25</v>
      </c>
      <c r="F4662" s="47">
        <f t="shared" ca="1" si="9443"/>
        <v>2019</v>
      </c>
      <c r="G4662" s="47">
        <f t="shared" ref="G4662" ca="1" si="9552">VLOOKUP(INDIRECT(CHAR(39)&amp;$A4662&amp;CHAR(39)&amp;"!r2c"&amp;$C4662,0),variables,2,0)</f>
        <v>9710</v>
      </c>
      <c r="H4662" s="50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3">
      <c r="A4663" s="48" t="s">
        <v>1264</v>
      </c>
      <c r="B4663" s="47">
        <f t="shared" si="9477"/>
        <v>21</v>
      </c>
      <c r="C4663" s="47">
        <f t="shared" si="9480"/>
        <v>80</v>
      </c>
      <c r="E4663" s="47">
        <f t="shared" ref="E4663" si="9553">plan_id</f>
        <v>25</v>
      </c>
      <c r="F4663" s="47">
        <f t="shared" ca="1" si="9443"/>
        <v>2019</v>
      </c>
      <c r="G4663" s="47">
        <f t="shared" ref="G4663" ca="1" si="9554">VLOOKUP(INDIRECT(CHAR(39)&amp;$A4663&amp;CHAR(39)&amp;"!r2c"&amp;$C4663,0),variables,2,0)</f>
        <v>9758</v>
      </c>
      <c r="H4663" s="50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3">
      <c r="A4664" s="48" t="s">
        <v>1264</v>
      </c>
      <c r="B4664" s="47">
        <f t="shared" si="9477"/>
        <v>21</v>
      </c>
      <c r="C4664" s="47">
        <f t="shared" si="9480"/>
        <v>81</v>
      </c>
      <c r="E4664" s="47">
        <f t="shared" ref="E4664" si="9555">plan_id</f>
        <v>25</v>
      </c>
      <c r="F4664" s="47">
        <f t="shared" ca="1" si="9443"/>
        <v>2019</v>
      </c>
      <c r="G4664" s="47">
        <f t="shared" ref="G4664" ca="1" si="9556">VLOOKUP(INDIRECT(CHAR(39)&amp;$A4664&amp;CHAR(39)&amp;"!r2c"&amp;$C4664,0),variables,2,0)</f>
        <v>9803</v>
      </c>
      <c r="H4664" s="50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3">
      <c r="A4665" s="48" t="s">
        <v>1264</v>
      </c>
      <c r="B4665" s="47">
        <f t="shared" si="9477"/>
        <v>21</v>
      </c>
      <c r="C4665" s="47">
        <f t="shared" si="9480"/>
        <v>82</v>
      </c>
      <c r="E4665" s="47">
        <f t="shared" ref="E4665" si="9557">plan_id</f>
        <v>25</v>
      </c>
      <c r="F4665" s="47">
        <f t="shared" ca="1" si="9443"/>
        <v>2019</v>
      </c>
      <c r="G4665" s="47">
        <f t="shared" ref="G4665" ca="1" si="9558">VLOOKUP(INDIRECT(CHAR(39)&amp;$A4665&amp;CHAR(39)&amp;"!r2c"&amp;$C4665,0),variables,2,0)</f>
        <v>9857</v>
      </c>
      <c r="H4665" s="50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3">
      <c r="A4666" s="48" t="s">
        <v>1264</v>
      </c>
      <c r="B4666" s="47">
        <f t="shared" si="9477"/>
        <v>21</v>
      </c>
      <c r="C4666" s="47">
        <f t="shared" si="9480"/>
        <v>83</v>
      </c>
      <c r="E4666" s="47">
        <f t="shared" ref="E4666" si="9559">plan_id</f>
        <v>25</v>
      </c>
      <c r="F4666" s="47">
        <f t="shared" ca="1" si="9443"/>
        <v>2019</v>
      </c>
      <c r="G4666" s="47">
        <f t="shared" ref="G4666" ca="1" si="9560">VLOOKUP(INDIRECT(CHAR(39)&amp;$A4666&amp;CHAR(39)&amp;"!r2c"&amp;$C4666,0),variables,2,0)</f>
        <v>9902</v>
      </c>
      <c r="H4666" s="50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3">
      <c r="A4667" s="48" t="s">
        <v>1264</v>
      </c>
      <c r="B4667" s="47">
        <f t="shared" si="9477"/>
        <v>21</v>
      </c>
      <c r="C4667" s="47">
        <f t="shared" si="9480"/>
        <v>84</v>
      </c>
      <c r="E4667" s="47">
        <f t="shared" ref="E4667" si="9561">plan_id</f>
        <v>25</v>
      </c>
      <c r="F4667" s="47">
        <f t="shared" ca="1" si="9443"/>
        <v>2019</v>
      </c>
      <c r="G4667" s="47">
        <f t="shared" ref="G4667" ca="1" si="9562">VLOOKUP(INDIRECT(CHAR(39)&amp;$A4667&amp;CHAR(39)&amp;"!r2c"&amp;$C4667,0),variables,2,0)</f>
        <v>9926</v>
      </c>
      <c r="H4667" s="50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3">
      <c r="A4668" s="48" t="s">
        <v>1264</v>
      </c>
      <c r="B4668" s="47">
        <f t="shared" si="9477"/>
        <v>21</v>
      </c>
      <c r="C4668" s="47">
        <f t="shared" si="9480"/>
        <v>85</v>
      </c>
      <c r="E4668" s="47">
        <f t="shared" ref="E4668" si="9563">plan_id</f>
        <v>25</v>
      </c>
      <c r="F4668" s="47">
        <f t="shared" ca="1" si="9443"/>
        <v>2019</v>
      </c>
      <c r="G4668" s="47">
        <f t="shared" ref="G4668" ca="1" si="9564">VLOOKUP(INDIRECT(CHAR(39)&amp;$A4668&amp;CHAR(39)&amp;"!r2c"&amp;$C4668,0),variables,2,0)</f>
        <v>9666</v>
      </c>
      <c r="H4668" s="50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3">
      <c r="A4669" s="48" t="s">
        <v>1264</v>
      </c>
      <c r="B4669" s="47">
        <f t="shared" si="9477"/>
        <v>21</v>
      </c>
      <c r="C4669" s="47">
        <f t="shared" si="9480"/>
        <v>86</v>
      </c>
      <c r="E4669" s="47">
        <f t="shared" ref="E4669" si="9565">plan_id</f>
        <v>25</v>
      </c>
      <c r="F4669" s="47">
        <f t="shared" ca="1" si="9443"/>
        <v>2019</v>
      </c>
      <c r="G4669" s="47">
        <f t="shared" ref="G4669" ca="1" si="9566">VLOOKUP(INDIRECT(CHAR(39)&amp;$A4669&amp;CHAR(39)&amp;"!r2c"&amp;$C4669,0),variables,2,0)</f>
        <v>9827</v>
      </c>
      <c r="H4669" s="50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3">
      <c r="A4670" s="48" t="s">
        <v>1264</v>
      </c>
      <c r="B4670" s="47">
        <f t="shared" si="9477"/>
        <v>21</v>
      </c>
      <c r="C4670" s="47">
        <f t="shared" si="9480"/>
        <v>87</v>
      </c>
      <c r="E4670" s="47">
        <f t="shared" ref="E4670" si="9567">plan_id</f>
        <v>25</v>
      </c>
      <c r="F4670" s="47">
        <f t="shared" ca="1" si="9443"/>
        <v>2019</v>
      </c>
      <c r="G4670" s="47">
        <f t="shared" ref="G4670" ca="1" si="9568">VLOOKUP(INDIRECT(CHAR(39)&amp;$A4670&amp;CHAR(39)&amp;"!r2c"&amp;$C4670,0),variables,2,0)</f>
        <v>9657</v>
      </c>
      <c r="H4670" s="50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3">
      <c r="A4671" s="48" t="s">
        <v>1264</v>
      </c>
      <c r="B4671" s="47">
        <f t="shared" si="9477"/>
        <v>21</v>
      </c>
      <c r="C4671" s="47">
        <f t="shared" si="9480"/>
        <v>88</v>
      </c>
      <c r="E4671" s="47">
        <f t="shared" ref="E4671" si="9569">plan_id</f>
        <v>25</v>
      </c>
      <c r="F4671" s="47">
        <f t="shared" ca="1" si="9443"/>
        <v>2019</v>
      </c>
      <c r="G4671" s="47">
        <f t="shared" ref="G4671" ca="1" si="9570">VLOOKUP(INDIRECT(CHAR(39)&amp;$A4671&amp;CHAR(39)&amp;"!r2c"&amp;$C4671,0),variables,2,0)</f>
        <v>9834</v>
      </c>
      <c r="H4671" s="50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3">
      <c r="A4672" s="48" t="s">
        <v>1264</v>
      </c>
      <c r="B4672" s="47">
        <f t="shared" si="9477"/>
        <v>21</v>
      </c>
      <c r="C4672" s="47">
        <f t="shared" si="9480"/>
        <v>89</v>
      </c>
      <c r="E4672" s="47">
        <f t="shared" ref="E4672" si="9571">plan_id</f>
        <v>25</v>
      </c>
      <c r="F4672" s="47">
        <f t="shared" ca="1" si="9443"/>
        <v>2019</v>
      </c>
      <c r="G4672" s="47">
        <f t="shared" ref="G4672" ca="1" si="9572">VLOOKUP(INDIRECT(CHAR(39)&amp;$A4672&amp;CHAR(39)&amp;"!r2c"&amp;$C4672,0),variables,2,0)</f>
        <v>9884</v>
      </c>
      <c r="H4672" s="50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3">
      <c r="A4673" s="48" t="s">
        <v>1264</v>
      </c>
      <c r="B4673" s="47">
        <f t="shared" si="9477"/>
        <v>21</v>
      </c>
      <c r="C4673" s="47">
        <f t="shared" si="9480"/>
        <v>90</v>
      </c>
      <c r="E4673" s="47">
        <f t="shared" ref="E4673" si="9573">plan_id</f>
        <v>25</v>
      </c>
      <c r="F4673" s="47">
        <f t="shared" ref="F4673:F4736" ca="1" si="9574">INDIRECT(CHAR(39)&amp;$A4673&amp;CHAR(39)&amp;"!r"&amp;$B4673&amp;"c2",0)</f>
        <v>2019</v>
      </c>
      <c r="G4673" s="47">
        <f t="shared" ref="G4673" ca="1" si="9575">VLOOKUP(INDIRECT(CHAR(39)&amp;$A4673&amp;CHAR(39)&amp;"!r2c"&amp;$C4673,0),variables,2,0)</f>
        <v>9672</v>
      </c>
      <c r="H4673" s="50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3">
      <c r="A4674" s="48" t="s">
        <v>1264</v>
      </c>
      <c r="B4674" s="47">
        <f t="shared" si="9477"/>
        <v>22</v>
      </c>
      <c r="C4674" s="47">
        <f t="shared" si="9480"/>
        <v>3</v>
      </c>
      <c r="E4674" s="47">
        <f t="shared" ref="E4674" si="9576">plan_id</f>
        <v>25</v>
      </c>
      <c r="F4674" s="47">
        <f t="shared" ca="1" si="9574"/>
        <v>2020</v>
      </c>
      <c r="G4674" s="47">
        <f t="shared" ref="G4674" ca="1" si="9577">VLOOKUP(INDIRECT(CHAR(39)&amp;$A4674&amp;CHAR(39)&amp;"!r2c"&amp;$C4674,0),variables,2,0)</f>
        <v>9704</v>
      </c>
      <c r="H4674" s="50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3">
      <c r="A4675" s="48" t="s">
        <v>1264</v>
      </c>
      <c r="B4675" s="47">
        <f t="shared" si="9477"/>
        <v>22</v>
      </c>
      <c r="C4675" s="47">
        <f t="shared" si="9480"/>
        <v>4</v>
      </c>
      <c r="E4675" s="47">
        <f t="shared" ref="E4675" si="9578">plan_id</f>
        <v>25</v>
      </c>
      <c r="F4675" s="47">
        <f t="shared" ca="1" si="9574"/>
        <v>2020</v>
      </c>
      <c r="G4675" s="47">
        <f t="shared" ref="G4675" ca="1" si="9579">VLOOKUP(INDIRECT(CHAR(39)&amp;$A4675&amp;CHAR(39)&amp;"!r2c"&amp;$C4675,0),variables,2,0)</f>
        <v>9716</v>
      </c>
      <c r="H4675" s="50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3">
      <c r="A4676" s="48" t="s">
        <v>1264</v>
      </c>
      <c r="B4676" s="47">
        <f t="shared" si="9477"/>
        <v>22</v>
      </c>
      <c r="C4676" s="47">
        <f t="shared" si="9480"/>
        <v>5</v>
      </c>
      <c r="E4676" s="47">
        <f t="shared" ref="E4676" si="9580">plan_id</f>
        <v>25</v>
      </c>
      <c r="F4676" s="47">
        <f t="shared" ca="1" si="9574"/>
        <v>2020</v>
      </c>
      <c r="G4676" s="47">
        <f t="shared" ref="G4676" ca="1" si="9581">VLOOKUP(INDIRECT(CHAR(39)&amp;$A4676&amp;CHAR(39)&amp;"!r2c"&amp;$C4676,0),variables,2,0)</f>
        <v>9734</v>
      </c>
      <c r="H4676" s="50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3">
      <c r="A4677" s="48" t="s">
        <v>1264</v>
      </c>
      <c r="B4677" s="47">
        <f t="shared" si="9477"/>
        <v>22</v>
      </c>
      <c r="C4677" s="47">
        <f t="shared" si="9480"/>
        <v>6</v>
      </c>
      <c r="E4677" s="47">
        <f t="shared" ref="E4677" si="9582">plan_id</f>
        <v>25</v>
      </c>
      <c r="F4677" s="47">
        <f t="shared" ca="1" si="9574"/>
        <v>2020</v>
      </c>
      <c r="G4677" s="47">
        <f t="shared" ref="G4677" ca="1" si="9583">VLOOKUP(INDIRECT(CHAR(39)&amp;$A4677&amp;CHAR(39)&amp;"!r2c"&amp;$C4677,0),variables,2,0)</f>
        <v>9749</v>
      </c>
      <c r="H4677" s="50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3">
      <c r="A4678" s="48" t="s">
        <v>1264</v>
      </c>
      <c r="B4678" s="47">
        <f t="shared" si="9477"/>
        <v>22</v>
      </c>
      <c r="C4678" s="47">
        <f t="shared" si="9480"/>
        <v>7</v>
      </c>
      <c r="E4678" s="47">
        <f t="shared" ref="E4678" si="9584">plan_id</f>
        <v>25</v>
      </c>
      <c r="F4678" s="47">
        <f t="shared" ca="1" si="9574"/>
        <v>2020</v>
      </c>
      <c r="G4678" s="47">
        <f t="shared" ref="G4678" ca="1" si="9585">VLOOKUP(INDIRECT(CHAR(39)&amp;$A4678&amp;CHAR(39)&amp;"!r2c"&amp;$C4678,0),variables,2,0)</f>
        <v>9755</v>
      </c>
      <c r="H4678" s="50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3">
      <c r="A4679" s="48" t="s">
        <v>1264</v>
      </c>
      <c r="B4679" s="47">
        <f t="shared" si="9477"/>
        <v>22</v>
      </c>
      <c r="C4679" s="47">
        <f t="shared" si="9480"/>
        <v>8</v>
      </c>
      <c r="E4679" s="47">
        <f t="shared" ref="E4679" si="9586">plan_id</f>
        <v>25</v>
      </c>
      <c r="F4679" s="47">
        <f t="shared" ca="1" si="9574"/>
        <v>2020</v>
      </c>
      <c r="G4679" s="47">
        <f t="shared" ref="G4679" ca="1" si="9587">VLOOKUP(INDIRECT(CHAR(39)&amp;$A4679&amp;CHAR(39)&amp;"!r2c"&amp;$C4679,0),variables,2,0)</f>
        <v>9782</v>
      </c>
      <c r="H4679" s="50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3">
      <c r="A4680" s="48" t="s">
        <v>1264</v>
      </c>
      <c r="B4680" s="47">
        <f t="shared" si="9477"/>
        <v>22</v>
      </c>
      <c r="C4680" s="47">
        <f t="shared" si="9480"/>
        <v>9</v>
      </c>
      <c r="E4680" s="47">
        <f t="shared" ref="E4680" si="9588">plan_id</f>
        <v>25</v>
      </c>
      <c r="F4680" s="47">
        <f t="shared" ca="1" si="9574"/>
        <v>2020</v>
      </c>
      <c r="G4680" s="47">
        <f t="shared" ref="G4680" ca="1" si="9589">VLOOKUP(INDIRECT(CHAR(39)&amp;$A4680&amp;CHAR(39)&amp;"!r2c"&amp;$C4680,0),variables,2,0)</f>
        <v>9788</v>
      </c>
      <c r="H4680" s="50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3">
      <c r="A4681" s="48" t="s">
        <v>1264</v>
      </c>
      <c r="B4681" s="47">
        <f t="shared" si="9477"/>
        <v>22</v>
      </c>
      <c r="C4681" s="47">
        <f t="shared" si="9480"/>
        <v>10</v>
      </c>
      <c r="E4681" s="47">
        <f t="shared" ref="E4681" si="9590">plan_id</f>
        <v>25</v>
      </c>
      <c r="F4681" s="47">
        <f t="shared" ca="1" si="9574"/>
        <v>2020</v>
      </c>
      <c r="G4681" s="47">
        <f t="shared" ref="G4681" ca="1" si="9591">VLOOKUP(INDIRECT(CHAR(39)&amp;$A4681&amp;CHAR(39)&amp;"!r2c"&amp;$C4681,0),variables,2,0)</f>
        <v>9812</v>
      </c>
      <c r="H4681" s="50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3">
      <c r="A4682" s="48" t="s">
        <v>1264</v>
      </c>
      <c r="B4682" s="47">
        <f t="shared" si="9477"/>
        <v>22</v>
      </c>
      <c r="C4682" s="47">
        <f t="shared" si="9480"/>
        <v>11</v>
      </c>
      <c r="E4682" s="47">
        <f t="shared" ref="E4682" si="9592">plan_id</f>
        <v>25</v>
      </c>
      <c r="F4682" s="47">
        <f t="shared" ca="1" si="9574"/>
        <v>2020</v>
      </c>
      <c r="G4682" s="47">
        <f t="shared" ref="G4682" ca="1" si="9593">VLOOKUP(INDIRECT(CHAR(39)&amp;$A4682&amp;CHAR(39)&amp;"!r2c"&amp;$C4682,0),variables,2,0)</f>
        <v>9815</v>
      </c>
      <c r="H4682" s="50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3">
      <c r="A4683" s="48" t="s">
        <v>1264</v>
      </c>
      <c r="B4683" s="47">
        <f t="shared" si="9477"/>
        <v>22</v>
      </c>
      <c r="C4683" s="47">
        <f t="shared" si="9480"/>
        <v>12</v>
      </c>
      <c r="E4683" s="47">
        <f t="shared" ref="E4683" si="9594">plan_id</f>
        <v>25</v>
      </c>
      <c r="F4683" s="47">
        <f t="shared" ca="1" si="9574"/>
        <v>2020</v>
      </c>
      <c r="G4683" s="47">
        <f t="shared" ref="G4683" ca="1" si="9595">VLOOKUP(INDIRECT(CHAR(39)&amp;$A4683&amp;CHAR(39)&amp;"!r2c"&amp;$C4683,0),variables,2,0)</f>
        <v>9821</v>
      </c>
      <c r="H4683" s="50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3">
      <c r="A4684" s="48" t="s">
        <v>1264</v>
      </c>
      <c r="B4684" s="47">
        <f t="shared" si="9477"/>
        <v>22</v>
      </c>
      <c r="C4684" s="47">
        <f t="shared" si="9480"/>
        <v>13</v>
      </c>
      <c r="E4684" s="47">
        <f t="shared" ref="E4684" si="9596">plan_id</f>
        <v>25</v>
      </c>
      <c r="F4684" s="47">
        <f t="shared" ca="1" si="9574"/>
        <v>2020</v>
      </c>
      <c r="G4684" s="47">
        <f t="shared" ref="G4684" ca="1" si="9597">VLOOKUP(INDIRECT(CHAR(39)&amp;$A4684&amp;CHAR(39)&amp;"!r2c"&amp;$C4684,0),variables,2,0)</f>
        <v>9824</v>
      </c>
      <c r="H4684" s="50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3">
      <c r="A4685" s="48" t="s">
        <v>1264</v>
      </c>
      <c r="B4685" s="47">
        <f t="shared" si="9477"/>
        <v>22</v>
      </c>
      <c r="C4685" s="47">
        <f t="shared" si="9480"/>
        <v>14</v>
      </c>
      <c r="E4685" s="47">
        <f t="shared" ref="E4685" si="9598">plan_id</f>
        <v>25</v>
      </c>
      <c r="F4685" s="47">
        <f t="shared" ca="1" si="9574"/>
        <v>2020</v>
      </c>
      <c r="G4685" s="47">
        <f t="shared" ref="G4685" ca="1" si="9599">VLOOKUP(INDIRECT(CHAR(39)&amp;$A4685&amp;CHAR(39)&amp;"!r2c"&amp;$C4685,0),variables,2,0)</f>
        <v>9830</v>
      </c>
      <c r="H4685" s="50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3">
      <c r="A4686" s="48" t="s">
        <v>1264</v>
      </c>
      <c r="B4686" s="47">
        <f t="shared" si="9477"/>
        <v>22</v>
      </c>
      <c r="C4686" s="47">
        <f t="shared" si="9480"/>
        <v>15</v>
      </c>
      <c r="E4686" s="47">
        <f t="shared" ref="E4686" si="9600">plan_id</f>
        <v>25</v>
      </c>
      <c r="F4686" s="47">
        <f t="shared" ca="1" si="9574"/>
        <v>2020</v>
      </c>
      <c r="G4686" s="47">
        <f t="shared" ref="G4686" ca="1" si="9601">VLOOKUP(INDIRECT(CHAR(39)&amp;$A4686&amp;CHAR(39)&amp;"!r2c"&amp;$C4686,0),variables,2,0)</f>
        <v>9833</v>
      </c>
      <c r="H4686" s="50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3">
      <c r="A4687" s="48" t="s">
        <v>1264</v>
      </c>
      <c r="B4687" s="47">
        <f t="shared" si="9477"/>
        <v>22</v>
      </c>
      <c r="C4687" s="47">
        <f t="shared" si="9480"/>
        <v>16</v>
      </c>
      <c r="E4687" s="47">
        <f t="shared" ref="E4687" si="9602">plan_id</f>
        <v>25</v>
      </c>
      <c r="F4687" s="47">
        <f t="shared" ca="1" si="9574"/>
        <v>2020</v>
      </c>
      <c r="G4687" s="47">
        <f t="shared" ref="G4687" ca="1" si="9603">VLOOKUP(INDIRECT(CHAR(39)&amp;$A4687&amp;CHAR(39)&amp;"!r2c"&amp;$C4687,0),variables,2,0)</f>
        <v>9845</v>
      </c>
      <c r="H4687" s="50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3">
      <c r="A4688" s="48" t="s">
        <v>1264</v>
      </c>
      <c r="B4688" s="47">
        <f t="shared" si="9477"/>
        <v>22</v>
      </c>
      <c r="C4688" s="47">
        <f t="shared" si="9480"/>
        <v>17</v>
      </c>
      <c r="E4688" s="47">
        <f t="shared" ref="E4688" si="9604">plan_id</f>
        <v>25</v>
      </c>
      <c r="F4688" s="47">
        <f t="shared" ca="1" si="9574"/>
        <v>2020</v>
      </c>
      <c r="G4688" s="47">
        <f t="shared" ref="G4688" ca="1" si="9605">VLOOKUP(INDIRECT(CHAR(39)&amp;$A4688&amp;CHAR(39)&amp;"!r2c"&amp;$C4688,0),variables,2,0)</f>
        <v>9872</v>
      </c>
      <c r="H4688" s="50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3">
      <c r="A4689" s="48" t="s">
        <v>1264</v>
      </c>
      <c r="B4689" s="47">
        <f t="shared" si="9477"/>
        <v>22</v>
      </c>
      <c r="C4689" s="47">
        <f t="shared" si="9480"/>
        <v>18</v>
      </c>
      <c r="E4689" s="47">
        <f t="shared" ref="E4689" si="9606">plan_id</f>
        <v>25</v>
      </c>
      <c r="F4689" s="47">
        <f t="shared" ca="1" si="9574"/>
        <v>2020</v>
      </c>
      <c r="G4689" s="47">
        <f t="shared" ref="G4689" ca="1" si="9607">VLOOKUP(INDIRECT(CHAR(39)&amp;$A4689&amp;CHAR(39)&amp;"!r2c"&amp;$C4689,0),variables,2,0)</f>
        <v>9887</v>
      </c>
      <c r="H4689" s="50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3">
      <c r="A4690" s="48" t="s">
        <v>1264</v>
      </c>
      <c r="B4690" s="47">
        <f t="shared" ref="B4690:B4753" si="9608">B4602+1</f>
        <v>22</v>
      </c>
      <c r="C4690" s="47">
        <f t="shared" si="9480"/>
        <v>19</v>
      </c>
      <c r="E4690" s="47">
        <f t="shared" ref="E4690" si="9609">plan_id</f>
        <v>25</v>
      </c>
      <c r="F4690" s="47">
        <f t="shared" ca="1" si="9574"/>
        <v>2020</v>
      </c>
      <c r="G4690" s="47">
        <f t="shared" ref="G4690" ca="1" si="9610">VLOOKUP(INDIRECT(CHAR(39)&amp;$A4690&amp;CHAR(39)&amp;"!r2c"&amp;$C4690,0),variables,2,0)</f>
        <v>9914</v>
      </c>
      <c r="H4690" s="50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3">
      <c r="A4691" s="48" t="s">
        <v>1264</v>
      </c>
      <c r="B4691" s="47">
        <f t="shared" si="9608"/>
        <v>22</v>
      </c>
      <c r="C4691" s="47">
        <f t="shared" ref="C4691:C4754" si="9611">C4603</f>
        <v>20</v>
      </c>
      <c r="E4691" s="47">
        <f t="shared" ref="E4691" si="9612">plan_id</f>
        <v>25</v>
      </c>
      <c r="F4691" s="47">
        <f t="shared" ca="1" si="9574"/>
        <v>2020</v>
      </c>
      <c r="G4691" s="47">
        <f t="shared" ref="G4691" ca="1" si="9613">VLOOKUP(INDIRECT(CHAR(39)&amp;$A4691&amp;CHAR(39)&amp;"!r2c"&amp;$C4691,0),variables,2,0)</f>
        <v>9917</v>
      </c>
      <c r="H4691" s="50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3">
      <c r="A4692" s="48" t="s">
        <v>1264</v>
      </c>
      <c r="B4692" s="47">
        <f t="shared" si="9608"/>
        <v>22</v>
      </c>
      <c r="C4692" s="47">
        <f t="shared" si="9611"/>
        <v>21</v>
      </c>
      <c r="E4692" s="47">
        <f t="shared" ref="E4692" si="9614">plan_id</f>
        <v>25</v>
      </c>
      <c r="F4692" s="47">
        <f t="shared" ca="1" si="9574"/>
        <v>2020</v>
      </c>
      <c r="G4692" s="47">
        <f t="shared" ref="G4692" ca="1" si="9615">VLOOKUP(INDIRECT(CHAR(39)&amp;$A4692&amp;CHAR(39)&amp;"!r2c"&amp;$C4692,0),variables,2,0)</f>
        <v>9920</v>
      </c>
      <c r="H4692" s="50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3">
      <c r="A4693" s="48" t="s">
        <v>1264</v>
      </c>
      <c r="B4693" s="47">
        <f t="shared" si="9608"/>
        <v>22</v>
      </c>
      <c r="C4693" s="47">
        <f t="shared" si="9611"/>
        <v>22</v>
      </c>
      <c r="E4693" s="47">
        <f t="shared" ref="E4693" si="9616">plan_id</f>
        <v>25</v>
      </c>
      <c r="F4693" s="47">
        <f t="shared" ca="1" si="9574"/>
        <v>2020</v>
      </c>
      <c r="G4693" s="47">
        <f t="shared" ref="G4693" ca="1" si="9617">VLOOKUP(INDIRECT(CHAR(39)&amp;$A4693&amp;CHAR(39)&amp;"!r2c"&amp;$C4693,0),variables,2,0)</f>
        <v>9648</v>
      </c>
      <c r="H4693" s="50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3">
      <c r="A4694" s="48" t="s">
        <v>1264</v>
      </c>
      <c r="B4694" s="47">
        <f t="shared" si="9608"/>
        <v>22</v>
      </c>
      <c r="C4694" s="47">
        <f t="shared" si="9611"/>
        <v>23</v>
      </c>
      <c r="E4694" s="47">
        <f t="shared" ref="E4694" si="9618">plan_id</f>
        <v>25</v>
      </c>
      <c r="F4694" s="47">
        <f t="shared" ca="1" si="9574"/>
        <v>2020</v>
      </c>
      <c r="G4694" s="47">
        <f t="shared" ref="G4694" ca="1" si="9619">VLOOKUP(INDIRECT(CHAR(39)&amp;$A4694&amp;CHAR(39)&amp;"!r2c"&amp;$C4694,0),variables,2,0)</f>
        <v>9713</v>
      </c>
      <c r="H4694" s="50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3">
      <c r="A4695" s="48" t="s">
        <v>1264</v>
      </c>
      <c r="B4695" s="47">
        <f t="shared" si="9608"/>
        <v>22</v>
      </c>
      <c r="C4695" s="47">
        <f t="shared" si="9611"/>
        <v>24</v>
      </c>
      <c r="E4695" s="47">
        <f t="shared" ref="E4695" si="9620">plan_id</f>
        <v>25</v>
      </c>
      <c r="F4695" s="47">
        <f t="shared" ca="1" si="9574"/>
        <v>2020</v>
      </c>
      <c r="G4695" s="47">
        <f t="shared" ref="G4695" ca="1" si="9621">VLOOKUP(INDIRECT(CHAR(39)&amp;$A4695&amp;CHAR(39)&amp;"!r2c"&amp;$C4695,0),variables,2,0)</f>
        <v>9719</v>
      </c>
      <c r="H4695" s="50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3">
      <c r="A4696" s="48" t="s">
        <v>1264</v>
      </c>
      <c r="B4696" s="47">
        <f t="shared" si="9608"/>
        <v>22</v>
      </c>
      <c r="C4696" s="47">
        <f t="shared" si="9611"/>
        <v>25</v>
      </c>
      <c r="E4696" s="47">
        <f t="shared" ref="E4696" si="9622">plan_id</f>
        <v>25</v>
      </c>
      <c r="F4696" s="47">
        <f t="shared" ca="1" si="9574"/>
        <v>2020</v>
      </c>
      <c r="G4696" s="47">
        <f t="shared" ref="G4696" ca="1" si="9623">VLOOKUP(INDIRECT(CHAR(39)&amp;$A4696&amp;CHAR(39)&amp;"!r2c"&amp;$C4696,0),variables,2,0)</f>
        <v>9725</v>
      </c>
      <c r="H4696" s="50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3">
      <c r="A4697" s="48" t="s">
        <v>1264</v>
      </c>
      <c r="B4697" s="47">
        <f t="shared" si="9608"/>
        <v>22</v>
      </c>
      <c r="C4697" s="47">
        <f t="shared" si="9611"/>
        <v>26</v>
      </c>
      <c r="E4697" s="47">
        <f t="shared" ref="E4697" si="9624">plan_id</f>
        <v>25</v>
      </c>
      <c r="F4697" s="47">
        <f t="shared" ca="1" si="9574"/>
        <v>2020</v>
      </c>
      <c r="G4697" s="47">
        <f t="shared" ref="G4697" ca="1" si="9625">VLOOKUP(INDIRECT(CHAR(39)&amp;$A4697&amp;CHAR(39)&amp;"!r2c"&amp;$C4697,0),variables,2,0)</f>
        <v>9743</v>
      </c>
      <c r="H4697" s="50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3">
      <c r="A4698" s="48" t="s">
        <v>1264</v>
      </c>
      <c r="B4698" s="47">
        <f t="shared" si="9608"/>
        <v>22</v>
      </c>
      <c r="C4698" s="47">
        <f t="shared" si="9611"/>
        <v>27</v>
      </c>
      <c r="E4698" s="47">
        <f t="shared" ref="E4698" si="9626">plan_id</f>
        <v>25</v>
      </c>
      <c r="F4698" s="47">
        <f t="shared" ca="1" si="9574"/>
        <v>2020</v>
      </c>
      <c r="G4698" s="47">
        <f t="shared" ref="G4698" ca="1" si="9627">VLOOKUP(INDIRECT(CHAR(39)&amp;$A4698&amp;CHAR(39)&amp;"!r2c"&amp;$C4698,0),variables,2,0)</f>
        <v>9746</v>
      </c>
      <c r="H4698" s="50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3">
      <c r="A4699" s="48" t="s">
        <v>1264</v>
      </c>
      <c r="B4699" s="47">
        <f t="shared" si="9608"/>
        <v>22</v>
      </c>
      <c r="C4699" s="47">
        <f t="shared" si="9611"/>
        <v>28</v>
      </c>
      <c r="E4699" s="47">
        <f t="shared" ref="E4699" si="9628">plan_id</f>
        <v>25</v>
      </c>
      <c r="F4699" s="47">
        <f t="shared" ca="1" si="9574"/>
        <v>2020</v>
      </c>
      <c r="G4699" s="47">
        <f t="shared" ref="G4699" ca="1" si="9629">VLOOKUP(INDIRECT(CHAR(39)&amp;$A4699&amp;CHAR(39)&amp;"!r2c"&amp;$C4699,0),variables,2,0)</f>
        <v>9761</v>
      </c>
      <c r="H4699" s="50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3">
      <c r="A4700" s="48" t="s">
        <v>1264</v>
      </c>
      <c r="B4700" s="47">
        <f t="shared" si="9608"/>
        <v>22</v>
      </c>
      <c r="C4700" s="47">
        <f t="shared" si="9611"/>
        <v>29</v>
      </c>
      <c r="E4700" s="47">
        <f t="shared" ref="E4700" si="9630">plan_id</f>
        <v>25</v>
      </c>
      <c r="F4700" s="47">
        <f t="shared" ca="1" si="9574"/>
        <v>2020</v>
      </c>
      <c r="G4700" s="47">
        <f t="shared" ref="G4700" ca="1" si="9631">VLOOKUP(INDIRECT(CHAR(39)&amp;$A4700&amp;CHAR(39)&amp;"!r2c"&amp;$C4700,0),variables,2,0)</f>
        <v>9764</v>
      </c>
      <c r="H4700" s="50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3">
      <c r="A4701" s="48" t="s">
        <v>1264</v>
      </c>
      <c r="B4701" s="47">
        <f t="shared" si="9608"/>
        <v>22</v>
      </c>
      <c r="C4701" s="47">
        <f t="shared" si="9611"/>
        <v>30</v>
      </c>
      <c r="E4701" s="47">
        <f t="shared" ref="E4701" si="9632">plan_id</f>
        <v>25</v>
      </c>
      <c r="F4701" s="47">
        <f t="shared" ca="1" si="9574"/>
        <v>2020</v>
      </c>
      <c r="G4701" s="47">
        <f t="shared" ref="G4701" ca="1" si="9633">VLOOKUP(INDIRECT(CHAR(39)&amp;$A4701&amp;CHAR(39)&amp;"!r2c"&amp;$C4701,0),variables,2,0)</f>
        <v>9767</v>
      </c>
      <c r="H4701" s="50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3">
      <c r="A4702" s="48" t="s">
        <v>1264</v>
      </c>
      <c r="B4702" s="47">
        <f t="shared" si="9608"/>
        <v>22</v>
      </c>
      <c r="C4702" s="47">
        <f t="shared" si="9611"/>
        <v>31</v>
      </c>
      <c r="E4702" s="47">
        <f t="shared" ref="E4702" si="9634">plan_id</f>
        <v>25</v>
      </c>
      <c r="F4702" s="47">
        <f t="shared" ca="1" si="9574"/>
        <v>2020</v>
      </c>
      <c r="G4702" s="47">
        <f t="shared" ref="G4702" ca="1" si="9635">VLOOKUP(INDIRECT(CHAR(39)&amp;$A4702&amp;CHAR(39)&amp;"!r2c"&amp;$C4702,0),variables,2,0)</f>
        <v>9770</v>
      </c>
      <c r="H4702" s="50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3">
      <c r="A4703" s="48" t="s">
        <v>1264</v>
      </c>
      <c r="B4703" s="47">
        <f t="shared" si="9608"/>
        <v>22</v>
      </c>
      <c r="C4703" s="47">
        <f t="shared" si="9611"/>
        <v>32</v>
      </c>
      <c r="E4703" s="47">
        <f t="shared" ref="E4703" si="9636">plan_id</f>
        <v>25</v>
      </c>
      <c r="F4703" s="47">
        <f t="shared" ca="1" si="9574"/>
        <v>2020</v>
      </c>
      <c r="G4703" s="47">
        <f t="shared" ref="G4703" ca="1" si="9637">VLOOKUP(INDIRECT(CHAR(39)&amp;$A4703&amp;CHAR(39)&amp;"!r2c"&amp;$C4703,0),variables,2,0)</f>
        <v>9773</v>
      </c>
      <c r="H4703" s="50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3">
      <c r="A4704" s="48" t="s">
        <v>1264</v>
      </c>
      <c r="B4704" s="47">
        <f t="shared" si="9608"/>
        <v>22</v>
      </c>
      <c r="C4704" s="47">
        <f t="shared" si="9611"/>
        <v>33</v>
      </c>
      <c r="E4704" s="47">
        <f t="shared" ref="E4704" si="9638">plan_id</f>
        <v>25</v>
      </c>
      <c r="F4704" s="47">
        <f t="shared" ca="1" si="9574"/>
        <v>2020</v>
      </c>
      <c r="G4704" s="47">
        <f t="shared" ref="G4704" ca="1" si="9639">VLOOKUP(INDIRECT(CHAR(39)&amp;$A4704&amp;CHAR(39)&amp;"!r2c"&amp;$C4704,0),variables,2,0)</f>
        <v>9776</v>
      </c>
      <c r="H4704" s="50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3">
      <c r="A4705" s="48" t="s">
        <v>1264</v>
      </c>
      <c r="B4705" s="47">
        <f t="shared" si="9608"/>
        <v>22</v>
      </c>
      <c r="C4705" s="47">
        <f t="shared" si="9611"/>
        <v>34</v>
      </c>
      <c r="E4705" s="47">
        <f t="shared" ref="E4705" si="9640">plan_id</f>
        <v>25</v>
      </c>
      <c r="F4705" s="47">
        <f t="shared" ca="1" si="9574"/>
        <v>2020</v>
      </c>
      <c r="G4705" s="47">
        <f t="shared" ref="G4705" ca="1" si="9641">VLOOKUP(INDIRECT(CHAR(39)&amp;$A4705&amp;CHAR(39)&amp;"!r2c"&amp;$C4705,0),variables,2,0)</f>
        <v>9779</v>
      </c>
      <c r="H4705" s="50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3">
      <c r="A4706" s="48" t="s">
        <v>1264</v>
      </c>
      <c r="B4706" s="47">
        <f t="shared" si="9608"/>
        <v>22</v>
      </c>
      <c r="C4706" s="47">
        <f t="shared" si="9611"/>
        <v>35</v>
      </c>
      <c r="E4706" s="47">
        <f t="shared" ref="E4706" si="9642">plan_id</f>
        <v>25</v>
      </c>
      <c r="F4706" s="47">
        <f t="shared" ca="1" si="9574"/>
        <v>2020</v>
      </c>
      <c r="G4706" s="47">
        <f t="shared" ref="G4706" ca="1" si="9643">VLOOKUP(INDIRECT(CHAR(39)&amp;$A4706&amp;CHAR(39)&amp;"!r2c"&amp;$C4706,0),variables,2,0)</f>
        <v>9785</v>
      </c>
      <c r="H4706" s="50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3">
      <c r="A4707" s="48" t="s">
        <v>1264</v>
      </c>
      <c r="B4707" s="47">
        <f t="shared" si="9608"/>
        <v>22</v>
      </c>
      <c r="C4707" s="47">
        <f t="shared" si="9611"/>
        <v>36</v>
      </c>
      <c r="E4707" s="47">
        <f t="shared" ref="E4707" si="9644">plan_id</f>
        <v>25</v>
      </c>
      <c r="F4707" s="47">
        <f t="shared" ca="1" si="9574"/>
        <v>2020</v>
      </c>
      <c r="G4707" s="47">
        <f t="shared" ref="G4707" ca="1" si="9645">VLOOKUP(INDIRECT(CHAR(39)&amp;$A4707&amp;CHAR(39)&amp;"!r2c"&amp;$C4707,0),variables,2,0)</f>
        <v>9794</v>
      </c>
      <c r="H4707" s="50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3">
      <c r="A4708" s="48" t="s">
        <v>1264</v>
      </c>
      <c r="B4708" s="47">
        <f t="shared" si="9608"/>
        <v>22</v>
      </c>
      <c r="C4708" s="47">
        <f t="shared" si="9611"/>
        <v>37</v>
      </c>
      <c r="E4708" s="47">
        <f t="shared" ref="E4708" si="9646">plan_id</f>
        <v>25</v>
      </c>
      <c r="F4708" s="47">
        <f t="shared" ca="1" si="9574"/>
        <v>2020</v>
      </c>
      <c r="G4708" s="47">
        <f t="shared" ref="G4708" ca="1" si="9647">VLOOKUP(INDIRECT(CHAR(39)&amp;$A4708&amp;CHAR(39)&amp;"!r2c"&amp;$C4708,0),variables,2,0)</f>
        <v>9797</v>
      </c>
      <c r="H4708" s="50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3">
      <c r="A4709" s="48" t="s">
        <v>1264</v>
      </c>
      <c r="B4709" s="47">
        <f t="shared" si="9608"/>
        <v>22</v>
      </c>
      <c r="C4709" s="47">
        <f t="shared" si="9611"/>
        <v>38</v>
      </c>
      <c r="E4709" s="47">
        <f t="shared" ref="E4709" si="9648">plan_id</f>
        <v>25</v>
      </c>
      <c r="F4709" s="47">
        <f t="shared" ca="1" si="9574"/>
        <v>2020</v>
      </c>
      <c r="G4709" s="47">
        <f t="shared" ref="G4709" ca="1" si="9649">VLOOKUP(INDIRECT(CHAR(39)&amp;$A4709&amp;CHAR(39)&amp;"!r2c"&amp;$C4709,0),variables,2,0)</f>
        <v>9806</v>
      </c>
      <c r="H4709" s="50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3">
      <c r="A4710" s="48" t="s">
        <v>1264</v>
      </c>
      <c r="B4710" s="47">
        <f t="shared" si="9608"/>
        <v>22</v>
      </c>
      <c r="C4710" s="47">
        <f t="shared" si="9611"/>
        <v>39</v>
      </c>
      <c r="E4710" s="47">
        <f t="shared" ref="E4710" si="9650">plan_id</f>
        <v>25</v>
      </c>
      <c r="F4710" s="47">
        <f t="shared" ca="1" si="9574"/>
        <v>2020</v>
      </c>
      <c r="G4710" s="47">
        <f t="shared" ref="G4710" ca="1" si="9651">VLOOKUP(INDIRECT(CHAR(39)&amp;$A4710&amp;CHAR(39)&amp;"!r2c"&amp;$C4710,0),variables,2,0)</f>
        <v>9809</v>
      </c>
      <c r="H4710" s="50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3">
      <c r="A4711" s="48" t="s">
        <v>1264</v>
      </c>
      <c r="B4711" s="47">
        <f t="shared" si="9608"/>
        <v>22</v>
      </c>
      <c r="C4711" s="47">
        <f t="shared" si="9611"/>
        <v>40</v>
      </c>
      <c r="E4711" s="47">
        <f t="shared" ref="E4711" si="9652">plan_id</f>
        <v>25</v>
      </c>
      <c r="F4711" s="47">
        <f t="shared" ca="1" si="9574"/>
        <v>2020</v>
      </c>
      <c r="G4711" s="47">
        <f t="shared" ref="G4711" ca="1" si="9653">VLOOKUP(INDIRECT(CHAR(39)&amp;$A4711&amp;CHAR(39)&amp;"!r2c"&amp;$C4711,0),variables,2,0)</f>
        <v>9818</v>
      </c>
      <c r="H4711" s="50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3">
      <c r="A4712" s="48" t="s">
        <v>1264</v>
      </c>
      <c r="B4712" s="47">
        <f t="shared" si="9608"/>
        <v>22</v>
      </c>
      <c r="C4712" s="47">
        <f t="shared" si="9611"/>
        <v>41</v>
      </c>
      <c r="E4712" s="47">
        <f t="shared" ref="E4712" si="9654">plan_id</f>
        <v>25</v>
      </c>
      <c r="F4712" s="47">
        <f t="shared" ca="1" si="9574"/>
        <v>2020</v>
      </c>
      <c r="G4712" s="47">
        <f t="shared" ref="G4712" ca="1" si="9655">VLOOKUP(INDIRECT(CHAR(39)&amp;$A4712&amp;CHAR(39)&amp;"!r2c"&amp;$C4712,0),variables,2,0)</f>
        <v>9839</v>
      </c>
      <c r="H4712" s="50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3">
      <c r="A4713" s="48" t="s">
        <v>1264</v>
      </c>
      <c r="B4713" s="47">
        <f t="shared" si="9608"/>
        <v>22</v>
      </c>
      <c r="C4713" s="47">
        <f t="shared" si="9611"/>
        <v>42</v>
      </c>
      <c r="E4713" s="47">
        <f t="shared" ref="E4713" si="9656">plan_id</f>
        <v>25</v>
      </c>
      <c r="F4713" s="47">
        <f t="shared" ca="1" si="9574"/>
        <v>2020</v>
      </c>
      <c r="G4713" s="47">
        <f t="shared" ref="G4713" ca="1" si="9657">VLOOKUP(INDIRECT(CHAR(39)&amp;$A4713&amp;CHAR(39)&amp;"!r2c"&amp;$C4713,0),variables,2,0)</f>
        <v>9860</v>
      </c>
      <c r="H4713" s="50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3">
      <c r="A4714" s="48" t="s">
        <v>1264</v>
      </c>
      <c r="B4714" s="47">
        <f t="shared" si="9608"/>
        <v>22</v>
      </c>
      <c r="C4714" s="47">
        <f t="shared" si="9611"/>
        <v>43</v>
      </c>
      <c r="E4714" s="47">
        <f t="shared" ref="E4714" si="9658">plan_id</f>
        <v>25</v>
      </c>
      <c r="F4714" s="47">
        <f t="shared" ca="1" si="9574"/>
        <v>2020</v>
      </c>
      <c r="G4714" s="47">
        <f t="shared" ref="G4714" ca="1" si="9659">VLOOKUP(INDIRECT(CHAR(39)&amp;$A4714&amp;CHAR(39)&amp;"!r2c"&amp;$C4714,0),variables,2,0)</f>
        <v>9863</v>
      </c>
      <c r="H4714" s="50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3">
      <c r="A4715" s="48" t="s">
        <v>1264</v>
      </c>
      <c r="B4715" s="47">
        <f t="shared" si="9608"/>
        <v>22</v>
      </c>
      <c r="C4715" s="47">
        <f t="shared" si="9611"/>
        <v>44</v>
      </c>
      <c r="E4715" s="47">
        <f t="shared" ref="E4715" si="9660">plan_id</f>
        <v>25</v>
      </c>
      <c r="F4715" s="47">
        <f t="shared" ca="1" si="9574"/>
        <v>2020</v>
      </c>
      <c r="G4715" s="47">
        <f t="shared" ref="G4715" ca="1" si="9661">VLOOKUP(INDIRECT(CHAR(39)&amp;$A4715&amp;CHAR(39)&amp;"!r2c"&amp;$C4715,0),variables,2,0)</f>
        <v>9878</v>
      </c>
      <c r="H4715" s="50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3">
      <c r="A4716" s="48" t="s">
        <v>1264</v>
      </c>
      <c r="B4716" s="47">
        <f t="shared" si="9608"/>
        <v>22</v>
      </c>
      <c r="C4716" s="47">
        <f t="shared" si="9611"/>
        <v>45</v>
      </c>
      <c r="E4716" s="47">
        <f t="shared" ref="E4716" si="9662">plan_id</f>
        <v>25</v>
      </c>
      <c r="F4716" s="47">
        <f t="shared" ca="1" si="9574"/>
        <v>2020</v>
      </c>
      <c r="G4716" s="47">
        <f t="shared" ref="G4716" ca="1" si="9663">VLOOKUP(INDIRECT(CHAR(39)&amp;$A4716&amp;CHAR(39)&amp;"!r2c"&amp;$C4716,0),variables,2,0)</f>
        <v>9923</v>
      </c>
      <c r="H4716" s="50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3">
      <c r="A4717" s="48" t="s">
        <v>1264</v>
      </c>
      <c r="B4717" s="47">
        <f t="shared" si="9608"/>
        <v>22</v>
      </c>
      <c r="C4717" s="47">
        <f t="shared" si="9611"/>
        <v>46</v>
      </c>
      <c r="E4717" s="47">
        <f t="shared" ref="E4717" si="9664">plan_id</f>
        <v>25</v>
      </c>
      <c r="F4717" s="47">
        <f t="shared" ca="1" si="9574"/>
        <v>2020</v>
      </c>
      <c r="G4717" s="47">
        <f t="shared" ref="G4717" ca="1" si="9665">VLOOKUP(INDIRECT(CHAR(39)&amp;$A4717&amp;CHAR(39)&amp;"!r2c"&amp;$C4717,0),variables,2,0)</f>
        <v>9932</v>
      </c>
      <c r="H4717" s="50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3">
      <c r="A4718" s="48" t="s">
        <v>1264</v>
      </c>
      <c r="B4718" s="47">
        <f t="shared" si="9608"/>
        <v>22</v>
      </c>
      <c r="C4718" s="47">
        <f t="shared" si="9611"/>
        <v>47</v>
      </c>
      <c r="E4718" s="47">
        <f t="shared" ref="E4718" si="9666">plan_id</f>
        <v>25</v>
      </c>
      <c r="F4718" s="47">
        <f t="shared" ca="1" si="9574"/>
        <v>2020</v>
      </c>
      <c r="G4718" s="47">
        <f t="shared" ref="G4718" ca="1" si="9667">VLOOKUP(INDIRECT(CHAR(39)&amp;$A4718&amp;CHAR(39)&amp;"!r2c"&amp;$C4718,0),variables,2,0)</f>
        <v>9935</v>
      </c>
      <c r="H4718" s="50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3">
      <c r="A4719" s="48" t="s">
        <v>1264</v>
      </c>
      <c r="B4719" s="47">
        <f t="shared" si="9608"/>
        <v>22</v>
      </c>
      <c r="C4719" s="47">
        <f t="shared" si="9611"/>
        <v>48</v>
      </c>
      <c r="E4719" s="47">
        <f t="shared" ref="E4719" si="9668">plan_id</f>
        <v>25</v>
      </c>
      <c r="F4719" s="47">
        <f t="shared" ca="1" si="9574"/>
        <v>2020</v>
      </c>
      <c r="G4719" s="47">
        <f t="shared" ref="G4719" ca="1" si="9669">VLOOKUP(INDIRECT(CHAR(39)&amp;$A4719&amp;CHAR(39)&amp;"!r2c"&amp;$C4719,0),variables,2,0)</f>
        <v>9651</v>
      </c>
      <c r="H4719" s="50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3">
      <c r="A4720" s="48" t="s">
        <v>1264</v>
      </c>
      <c r="B4720" s="47">
        <f t="shared" si="9608"/>
        <v>22</v>
      </c>
      <c r="C4720" s="47">
        <f t="shared" si="9611"/>
        <v>49</v>
      </c>
      <c r="E4720" s="47">
        <f t="shared" ref="E4720" si="9670">plan_id</f>
        <v>25</v>
      </c>
      <c r="F4720" s="47">
        <f t="shared" ca="1" si="9574"/>
        <v>2020</v>
      </c>
      <c r="G4720" s="47">
        <f t="shared" ref="G4720" ca="1" si="9671">VLOOKUP(INDIRECT(CHAR(39)&amp;$A4720&amp;CHAR(39)&amp;"!r2c"&amp;$C4720,0),variables,2,0)</f>
        <v>9722</v>
      </c>
      <c r="H4720" s="50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3">
      <c r="A4721" s="48" t="s">
        <v>1264</v>
      </c>
      <c r="B4721" s="47">
        <f t="shared" si="9608"/>
        <v>22</v>
      </c>
      <c r="C4721" s="47">
        <f t="shared" si="9611"/>
        <v>50</v>
      </c>
      <c r="E4721" s="47">
        <f t="shared" ref="E4721" si="9672">plan_id</f>
        <v>25</v>
      </c>
      <c r="F4721" s="47">
        <f t="shared" ca="1" si="9574"/>
        <v>2020</v>
      </c>
      <c r="G4721" s="47">
        <f t="shared" ref="G4721" ca="1" si="9673">VLOOKUP(INDIRECT(CHAR(39)&amp;$A4721&amp;CHAR(39)&amp;"!r2c"&amp;$C4721,0),variables,2,0)</f>
        <v>9848</v>
      </c>
      <c r="H4721" s="50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3">
      <c r="A4722" s="48" t="s">
        <v>1264</v>
      </c>
      <c r="B4722" s="47">
        <f t="shared" si="9608"/>
        <v>22</v>
      </c>
      <c r="C4722" s="47">
        <f t="shared" si="9611"/>
        <v>51</v>
      </c>
      <c r="E4722" s="47">
        <f t="shared" ref="E4722" si="9674">plan_id</f>
        <v>25</v>
      </c>
      <c r="F4722" s="47">
        <f t="shared" ca="1" si="9574"/>
        <v>2020</v>
      </c>
      <c r="G4722" s="47">
        <f t="shared" ref="G4722" ca="1" si="9675">VLOOKUP(INDIRECT(CHAR(39)&amp;$A4722&amp;CHAR(39)&amp;"!r2c"&amp;$C4722,0),variables,2,0)</f>
        <v>9866</v>
      </c>
      <c r="H4722" s="50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3">
      <c r="A4723" s="48" t="s">
        <v>1264</v>
      </c>
      <c r="B4723" s="47">
        <f t="shared" si="9608"/>
        <v>22</v>
      </c>
      <c r="C4723" s="47">
        <f t="shared" si="9611"/>
        <v>52</v>
      </c>
      <c r="E4723" s="47">
        <f t="shared" ref="E4723" si="9676">plan_id</f>
        <v>25</v>
      </c>
      <c r="F4723" s="47">
        <f t="shared" ca="1" si="9574"/>
        <v>2020</v>
      </c>
      <c r="G4723" s="47">
        <f t="shared" ref="G4723" ca="1" si="9677">VLOOKUP(INDIRECT(CHAR(39)&amp;$A4723&amp;CHAR(39)&amp;"!r2c"&amp;$C4723,0),variables,2,0)</f>
        <v>9899</v>
      </c>
      <c r="H4723" s="50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3">
      <c r="A4724" s="48" t="s">
        <v>1264</v>
      </c>
      <c r="B4724" s="47">
        <f t="shared" si="9608"/>
        <v>22</v>
      </c>
      <c r="C4724" s="47">
        <f t="shared" si="9611"/>
        <v>53</v>
      </c>
      <c r="E4724" s="47">
        <f t="shared" ref="E4724" si="9678">plan_id</f>
        <v>25</v>
      </c>
      <c r="F4724" s="47">
        <f t="shared" ca="1" si="9574"/>
        <v>2020</v>
      </c>
      <c r="G4724" s="47">
        <f t="shared" ref="G4724" ca="1" si="9679">VLOOKUP(INDIRECT(CHAR(39)&amp;$A4724&amp;CHAR(39)&amp;"!r2c"&amp;$C4724,0),variables,2,0)</f>
        <v>9905</v>
      </c>
      <c r="H4724" s="50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3">
      <c r="A4725" s="48" t="s">
        <v>1264</v>
      </c>
      <c r="B4725" s="47">
        <f t="shared" si="9608"/>
        <v>22</v>
      </c>
      <c r="C4725" s="47">
        <f t="shared" si="9611"/>
        <v>54</v>
      </c>
      <c r="E4725" s="47">
        <f t="shared" ref="E4725" si="9680">plan_id</f>
        <v>25</v>
      </c>
      <c r="F4725" s="47">
        <f t="shared" ca="1" si="9574"/>
        <v>2020</v>
      </c>
      <c r="G4725" s="47">
        <f t="shared" ref="G4725" ca="1" si="9681">VLOOKUP(INDIRECT(CHAR(39)&amp;$A4725&amp;CHAR(39)&amp;"!r2c"&amp;$C4725,0),variables,2,0)</f>
        <v>9929</v>
      </c>
      <c r="H4725" s="50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3">
      <c r="A4726" s="48" t="s">
        <v>1264</v>
      </c>
      <c r="B4726" s="47">
        <f t="shared" si="9608"/>
        <v>22</v>
      </c>
      <c r="C4726" s="47">
        <f t="shared" si="9611"/>
        <v>55</v>
      </c>
      <c r="E4726" s="47">
        <f t="shared" ref="E4726" si="9682">plan_id</f>
        <v>25</v>
      </c>
      <c r="F4726" s="47">
        <f t="shared" ca="1" si="9574"/>
        <v>2020</v>
      </c>
      <c r="G4726" s="47">
        <f t="shared" ref="G4726" ca="1" si="9683">VLOOKUP(INDIRECT(CHAR(39)&amp;$A4726&amp;CHAR(39)&amp;"!r2c"&amp;$C4726,0),variables,2,0)</f>
        <v>9654</v>
      </c>
      <c r="H4726" s="50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3">
      <c r="A4727" s="48" t="s">
        <v>1264</v>
      </c>
      <c r="B4727" s="47">
        <f t="shared" si="9608"/>
        <v>22</v>
      </c>
      <c r="C4727" s="47">
        <f t="shared" si="9611"/>
        <v>56</v>
      </c>
      <c r="E4727" s="47">
        <f t="shared" ref="E4727" si="9684">plan_id</f>
        <v>25</v>
      </c>
      <c r="F4727" s="47">
        <f t="shared" ca="1" si="9574"/>
        <v>2020</v>
      </c>
      <c r="G4727" s="47">
        <f t="shared" ref="G4727" ca="1" si="9685">VLOOKUP(INDIRECT(CHAR(39)&amp;$A4727&amp;CHAR(39)&amp;"!r2c"&amp;$C4727,0),variables,2,0)</f>
        <v>9707</v>
      </c>
      <c r="H4727" s="50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3">
      <c r="A4728" s="48" t="s">
        <v>1264</v>
      </c>
      <c r="B4728" s="47">
        <f t="shared" si="9608"/>
        <v>22</v>
      </c>
      <c r="C4728" s="47">
        <f t="shared" si="9611"/>
        <v>57</v>
      </c>
      <c r="E4728" s="47">
        <f t="shared" ref="E4728" si="9686">plan_id</f>
        <v>25</v>
      </c>
      <c r="F4728" s="47">
        <f t="shared" ca="1" si="9574"/>
        <v>2020</v>
      </c>
      <c r="G4728" s="47">
        <f t="shared" ref="G4728" ca="1" si="9687">VLOOKUP(INDIRECT(CHAR(39)&amp;$A4728&amp;CHAR(39)&amp;"!r2c"&amp;$C4728,0),variables,2,0)</f>
        <v>9669</v>
      </c>
      <c r="H4728" s="50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3">
      <c r="A4729" s="48" t="s">
        <v>1264</v>
      </c>
      <c r="B4729" s="47">
        <f t="shared" si="9608"/>
        <v>22</v>
      </c>
      <c r="C4729" s="47">
        <f t="shared" si="9611"/>
        <v>58</v>
      </c>
      <c r="E4729" s="47">
        <f t="shared" ref="E4729" si="9688">plan_id</f>
        <v>25</v>
      </c>
      <c r="F4729" s="47">
        <f t="shared" ca="1" si="9574"/>
        <v>2020</v>
      </c>
      <c r="G4729" s="47">
        <f t="shared" ref="G4729" ca="1" si="9689">VLOOKUP(INDIRECT(CHAR(39)&amp;$A4729&amp;CHAR(39)&amp;"!r2c"&amp;$C4729,0),variables,2,0)</f>
        <v>9851</v>
      </c>
      <c r="H4729" s="50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3">
      <c r="A4730" s="48" t="s">
        <v>1264</v>
      </c>
      <c r="B4730" s="47">
        <f t="shared" si="9608"/>
        <v>22</v>
      </c>
      <c r="C4730" s="47">
        <f t="shared" si="9611"/>
        <v>59</v>
      </c>
      <c r="E4730" s="47">
        <f t="shared" ref="E4730" si="9690">plan_id</f>
        <v>25</v>
      </c>
      <c r="F4730" s="47">
        <f t="shared" ca="1" si="9574"/>
        <v>2020</v>
      </c>
      <c r="G4730" s="47">
        <f t="shared" ref="G4730" ca="1" si="9691">VLOOKUP(INDIRECT(CHAR(39)&amp;$A4730&amp;CHAR(39)&amp;"!r2c"&amp;$C4730,0),variables,2,0)</f>
        <v>9890</v>
      </c>
      <c r="H4730" s="50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3">
      <c r="A4731" s="48" t="s">
        <v>1264</v>
      </c>
      <c r="B4731" s="47">
        <f t="shared" si="9608"/>
        <v>22</v>
      </c>
      <c r="C4731" s="47">
        <f t="shared" si="9611"/>
        <v>60</v>
      </c>
      <c r="E4731" s="47">
        <f t="shared" ref="E4731" si="9692">plan_id</f>
        <v>25</v>
      </c>
      <c r="F4731" s="47">
        <f t="shared" ca="1" si="9574"/>
        <v>2020</v>
      </c>
      <c r="G4731" s="47">
        <f t="shared" ref="G4731" ca="1" si="9693">VLOOKUP(INDIRECT(CHAR(39)&amp;$A4731&amp;CHAR(39)&amp;"!r2c"&amp;$C4731,0),variables,2,0)</f>
        <v>9893</v>
      </c>
      <c r="H4731" s="50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3">
      <c r="A4732" s="48" t="s">
        <v>1264</v>
      </c>
      <c r="B4732" s="47">
        <f t="shared" si="9608"/>
        <v>22</v>
      </c>
      <c r="C4732" s="47">
        <f t="shared" si="9611"/>
        <v>61</v>
      </c>
      <c r="E4732" s="47">
        <f t="shared" ref="E4732" si="9694">plan_id</f>
        <v>25</v>
      </c>
      <c r="F4732" s="47">
        <f t="shared" ca="1" si="9574"/>
        <v>2020</v>
      </c>
      <c r="G4732" s="47">
        <f t="shared" ref="G4732" ca="1" si="9695">VLOOKUP(INDIRECT(CHAR(39)&amp;$A4732&amp;CHAR(39)&amp;"!r2c"&amp;$C4732,0),variables,2,0)</f>
        <v>9896</v>
      </c>
      <c r="H4732" s="50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3">
      <c r="A4733" s="48" t="s">
        <v>1264</v>
      </c>
      <c r="B4733" s="47">
        <f t="shared" si="9608"/>
        <v>22</v>
      </c>
      <c r="C4733" s="47">
        <f t="shared" si="9611"/>
        <v>62</v>
      </c>
      <c r="E4733" s="47">
        <f t="shared" ref="E4733" si="9696">plan_id</f>
        <v>25</v>
      </c>
      <c r="F4733" s="47">
        <f t="shared" ca="1" si="9574"/>
        <v>2020</v>
      </c>
      <c r="G4733" s="47">
        <f t="shared" ref="G4733" ca="1" si="9697">VLOOKUP(INDIRECT(CHAR(39)&amp;$A4733&amp;CHAR(39)&amp;"!r2c"&amp;$C4733,0),variables,2,0)</f>
        <v>9660</v>
      </c>
      <c r="H4733" s="50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3">
      <c r="A4734" s="48" t="s">
        <v>1264</v>
      </c>
      <c r="B4734" s="47">
        <f t="shared" si="9608"/>
        <v>22</v>
      </c>
      <c r="C4734" s="47">
        <f t="shared" si="9611"/>
        <v>63</v>
      </c>
      <c r="E4734" s="47">
        <f t="shared" ref="E4734" si="9698">plan_id</f>
        <v>25</v>
      </c>
      <c r="F4734" s="47">
        <f t="shared" ca="1" si="9574"/>
        <v>2020</v>
      </c>
      <c r="G4734" s="47">
        <f t="shared" ref="G4734" ca="1" si="9699">VLOOKUP(INDIRECT(CHAR(39)&amp;$A4734&amp;CHAR(39)&amp;"!r2c"&amp;$C4734,0),variables,2,0)</f>
        <v>9701</v>
      </c>
      <c r="H4734" s="50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3">
      <c r="A4735" s="48" t="s">
        <v>1264</v>
      </c>
      <c r="B4735" s="47">
        <f t="shared" si="9608"/>
        <v>22</v>
      </c>
      <c r="C4735" s="47">
        <f t="shared" si="9611"/>
        <v>64</v>
      </c>
      <c r="E4735" s="47">
        <f t="shared" ref="E4735" si="9700">plan_id</f>
        <v>25</v>
      </c>
      <c r="F4735" s="47">
        <f t="shared" ca="1" si="9574"/>
        <v>2020</v>
      </c>
      <c r="G4735" s="47">
        <f t="shared" ref="G4735" ca="1" si="9701">VLOOKUP(INDIRECT(CHAR(39)&amp;$A4735&amp;CHAR(39)&amp;"!r2c"&amp;$C4735,0),variables,2,0)</f>
        <v>9728</v>
      </c>
      <c r="H4735" s="50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3">
      <c r="A4736" s="48" t="s">
        <v>1264</v>
      </c>
      <c r="B4736" s="47">
        <f t="shared" si="9608"/>
        <v>22</v>
      </c>
      <c r="C4736" s="47">
        <f t="shared" si="9611"/>
        <v>65</v>
      </c>
      <c r="E4736" s="47">
        <f t="shared" ref="E4736" si="9702">plan_id</f>
        <v>25</v>
      </c>
      <c r="F4736" s="47">
        <f t="shared" ca="1" si="9574"/>
        <v>2020</v>
      </c>
      <c r="G4736" s="47">
        <f t="shared" ref="G4736" ca="1" si="9703">VLOOKUP(INDIRECT(CHAR(39)&amp;$A4736&amp;CHAR(39)&amp;"!r2c"&amp;$C4736,0),variables,2,0)</f>
        <v>9731</v>
      </c>
      <c r="H4736" s="50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3">
      <c r="A4737" s="48" t="s">
        <v>1264</v>
      </c>
      <c r="B4737" s="47">
        <f t="shared" si="9608"/>
        <v>22</v>
      </c>
      <c r="C4737" s="47">
        <f t="shared" si="9611"/>
        <v>66</v>
      </c>
      <c r="E4737" s="47">
        <f t="shared" ref="E4737" si="9704">plan_id</f>
        <v>25</v>
      </c>
      <c r="F4737" s="47">
        <f t="shared" ref="F4737:F4800" ca="1" si="9705">INDIRECT(CHAR(39)&amp;$A4737&amp;CHAR(39)&amp;"!r"&amp;$B4737&amp;"c2",0)</f>
        <v>2020</v>
      </c>
      <c r="G4737" s="47">
        <f t="shared" ref="G4737" ca="1" si="9706">VLOOKUP(INDIRECT(CHAR(39)&amp;$A4737&amp;CHAR(39)&amp;"!r2c"&amp;$C4737,0),variables,2,0)</f>
        <v>9737</v>
      </c>
      <c r="H4737" s="50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3">
      <c r="A4738" s="48" t="s">
        <v>1264</v>
      </c>
      <c r="B4738" s="47">
        <f t="shared" si="9608"/>
        <v>22</v>
      </c>
      <c r="C4738" s="47">
        <f t="shared" si="9611"/>
        <v>67</v>
      </c>
      <c r="E4738" s="47">
        <f t="shared" ref="E4738" si="9707">plan_id</f>
        <v>25</v>
      </c>
      <c r="F4738" s="47">
        <f t="shared" ca="1" si="9705"/>
        <v>2020</v>
      </c>
      <c r="G4738" s="47">
        <f t="shared" ref="G4738" ca="1" si="9708">VLOOKUP(INDIRECT(CHAR(39)&amp;$A4738&amp;CHAR(39)&amp;"!r2c"&amp;$C4738,0),variables,2,0)</f>
        <v>9740</v>
      </c>
      <c r="H4738" s="50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3">
      <c r="A4739" s="48" t="s">
        <v>1264</v>
      </c>
      <c r="B4739" s="47">
        <f t="shared" si="9608"/>
        <v>22</v>
      </c>
      <c r="C4739" s="47">
        <f t="shared" si="9611"/>
        <v>68</v>
      </c>
      <c r="E4739" s="47">
        <f t="shared" ref="E4739" si="9709">plan_id</f>
        <v>25</v>
      </c>
      <c r="F4739" s="47">
        <f t="shared" ca="1" si="9705"/>
        <v>2020</v>
      </c>
      <c r="G4739" s="47">
        <f t="shared" ref="G4739" ca="1" si="9710">VLOOKUP(INDIRECT(CHAR(39)&amp;$A4739&amp;CHAR(39)&amp;"!r2c"&amp;$C4739,0),variables,2,0)</f>
        <v>9752</v>
      </c>
      <c r="H4739" s="50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3">
      <c r="A4740" s="48" t="s">
        <v>1264</v>
      </c>
      <c r="B4740" s="47">
        <f t="shared" si="9608"/>
        <v>22</v>
      </c>
      <c r="C4740" s="47">
        <f t="shared" si="9611"/>
        <v>69</v>
      </c>
      <c r="E4740" s="47">
        <f t="shared" ref="E4740" si="9711">plan_id</f>
        <v>25</v>
      </c>
      <c r="F4740" s="47">
        <f t="shared" ca="1" si="9705"/>
        <v>2020</v>
      </c>
      <c r="G4740" s="47">
        <f t="shared" ref="G4740" ca="1" si="9712">VLOOKUP(INDIRECT(CHAR(39)&amp;$A4740&amp;CHAR(39)&amp;"!r2c"&amp;$C4740,0),variables,2,0)</f>
        <v>9791</v>
      </c>
      <c r="H4740" s="50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3">
      <c r="A4741" s="48" t="s">
        <v>1264</v>
      </c>
      <c r="B4741" s="47">
        <f t="shared" si="9608"/>
        <v>22</v>
      </c>
      <c r="C4741" s="47">
        <f t="shared" si="9611"/>
        <v>70</v>
      </c>
      <c r="E4741" s="47">
        <f t="shared" ref="E4741" si="9713">plan_id</f>
        <v>25</v>
      </c>
      <c r="F4741" s="47">
        <f t="shared" ca="1" si="9705"/>
        <v>2020</v>
      </c>
      <c r="G4741" s="47">
        <f t="shared" ref="G4741" ca="1" si="9714">VLOOKUP(INDIRECT(CHAR(39)&amp;$A4741&amp;CHAR(39)&amp;"!r2c"&amp;$C4741,0),variables,2,0)</f>
        <v>9800</v>
      </c>
      <c r="H4741" s="50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3">
      <c r="A4742" s="48" t="s">
        <v>1264</v>
      </c>
      <c r="B4742" s="47">
        <f t="shared" si="9608"/>
        <v>22</v>
      </c>
      <c r="C4742" s="47">
        <f t="shared" si="9611"/>
        <v>71</v>
      </c>
      <c r="E4742" s="47">
        <f t="shared" ref="E4742" si="9715">plan_id</f>
        <v>25</v>
      </c>
      <c r="F4742" s="47">
        <f t="shared" ca="1" si="9705"/>
        <v>2020</v>
      </c>
      <c r="G4742" s="47">
        <f t="shared" ref="G4742" ca="1" si="9716">VLOOKUP(INDIRECT(CHAR(39)&amp;$A4742&amp;CHAR(39)&amp;"!r2c"&amp;$C4742,0),variables,2,0)</f>
        <v>9842</v>
      </c>
      <c r="H4742" s="50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3">
      <c r="A4743" s="48" t="s">
        <v>1264</v>
      </c>
      <c r="B4743" s="47">
        <f t="shared" si="9608"/>
        <v>22</v>
      </c>
      <c r="C4743" s="47">
        <f t="shared" si="9611"/>
        <v>72</v>
      </c>
      <c r="E4743" s="47">
        <f t="shared" ref="E4743" si="9717">plan_id</f>
        <v>25</v>
      </c>
      <c r="F4743" s="47">
        <f t="shared" ca="1" si="9705"/>
        <v>2020</v>
      </c>
      <c r="G4743" s="47">
        <f t="shared" ref="G4743" ca="1" si="9718">VLOOKUP(INDIRECT(CHAR(39)&amp;$A4743&amp;CHAR(39)&amp;"!r2c"&amp;$C4743,0),variables,2,0)</f>
        <v>9854</v>
      </c>
      <c r="H4743" s="50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3">
      <c r="A4744" s="48" t="s">
        <v>1264</v>
      </c>
      <c r="B4744" s="47">
        <f t="shared" si="9608"/>
        <v>22</v>
      </c>
      <c r="C4744" s="47">
        <f t="shared" si="9611"/>
        <v>73</v>
      </c>
      <c r="E4744" s="47">
        <f t="shared" ref="E4744" si="9719">plan_id</f>
        <v>25</v>
      </c>
      <c r="F4744" s="47">
        <f t="shared" ca="1" si="9705"/>
        <v>2020</v>
      </c>
      <c r="G4744" s="47">
        <f t="shared" ref="G4744" ca="1" si="9720">VLOOKUP(INDIRECT(CHAR(39)&amp;$A4744&amp;CHAR(39)&amp;"!r2c"&amp;$C4744,0),variables,2,0)</f>
        <v>9869</v>
      </c>
      <c r="H4744" s="50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3">
      <c r="A4745" s="48" t="s">
        <v>1264</v>
      </c>
      <c r="B4745" s="47">
        <f t="shared" si="9608"/>
        <v>22</v>
      </c>
      <c r="C4745" s="47">
        <f t="shared" si="9611"/>
        <v>74</v>
      </c>
      <c r="E4745" s="47">
        <f t="shared" ref="E4745" si="9721">plan_id</f>
        <v>25</v>
      </c>
      <c r="F4745" s="47">
        <f t="shared" ca="1" si="9705"/>
        <v>2020</v>
      </c>
      <c r="G4745" s="47">
        <f t="shared" ref="G4745" ca="1" si="9722">VLOOKUP(INDIRECT(CHAR(39)&amp;$A4745&amp;CHAR(39)&amp;"!r2c"&amp;$C4745,0),variables,2,0)</f>
        <v>9873</v>
      </c>
      <c r="H4745" s="50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3">
      <c r="A4746" s="48" t="s">
        <v>1264</v>
      </c>
      <c r="B4746" s="47">
        <f t="shared" si="9608"/>
        <v>22</v>
      </c>
      <c r="C4746" s="47">
        <f t="shared" si="9611"/>
        <v>75</v>
      </c>
      <c r="E4746" s="47">
        <f t="shared" ref="E4746" si="9723">plan_id</f>
        <v>25</v>
      </c>
      <c r="F4746" s="47">
        <f t="shared" ca="1" si="9705"/>
        <v>2020</v>
      </c>
      <c r="G4746" s="47">
        <f t="shared" ref="G4746" ca="1" si="9724">VLOOKUP(INDIRECT(CHAR(39)&amp;$A4746&amp;CHAR(39)&amp;"!r2c"&amp;$C4746,0),variables,2,0)</f>
        <v>9881</v>
      </c>
      <c r="H4746" s="50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3">
      <c r="A4747" s="48" t="s">
        <v>1264</v>
      </c>
      <c r="B4747" s="47">
        <f t="shared" si="9608"/>
        <v>22</v>
      </c>
      <c r="C4747" s="47">
        <f t="shared" si="9611"/>
        <v>76</v>
      </c>
      <c r="E4747" s="47">
        <f t="shared" ref="E4747" si="9725">plan_id</f>
        <v>25</v>
      </c>
      <c r="F4747" s="47">
        <f t="shared" ca="1" si="9705"/>
        <v>2020</v>
      </c>
      <c r="G4747" s="47">
        <f t="shared" ref="G4747" ca="1" si="9726">VLOOKUP(INDIRECT(CHAR(39)&amp;$A4747&amp;CHAR(39)&amp;"!r2c"&amp;$C4747,0),variables,2,0)</f>
        <v>9908</v>
      </c>
      <c r="H4747" s="50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3">
      <c r="A4748" s="48" t="s">
        <v>1264</v>
      </c>
      <c r="B4748" s="47">
        <f t="shared" si="9608"/>
        <v>22</v>
      </c>
      <c r="C4748" s="47">
        <f t="shared" si="9611"/>
        <v>77</v>
      </c>
      <c r="E4748" s="47">
        <f t="shared" ref="E4748" si="9727">plan_id</f>
        <v>25</v>
      </c>
      <c r="F4748" s="47">
        <f t="shared" ca="1" si="9705"/>
        <v>2020</v>
      </c>
      <c r="G4748" s="47">
        <f t="shared" ref="G4748" ca="1" si="9728">VLOOKUP(INDIRECT(CHAR(39)&amp;$A4748&amp;CHAR(39)&amp;"!r2c"&amp;$C4748,0),variables,2,0)</f>
        <v>9911</v>
      </c>
      <c r="H4748" s="50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3">
      <c r="A4749" s="48" t="s">
        <v>1264</v>
      </c>
      <c r="B4749" s="47">
        <f t="shared" si="9608"/>
        <v>22</v>
      </c>
      <c r="C4749" s="47">
        <f t="shared" si="9611"/>
        <v>78</v>
      </c>
      <c r="E4749" s="47">
        <f t="shared" ref="E4749" si="9729">plan_id</f>
        <v>25</v>
      </c>
      <c r="F4749" s="47">
        <f t="shared" ca="1" si="9705"/>
        <v>2020</v>
      </c>
      <c r="G4749" s="47">
        <f t="shared" ref="G4749" ca="1" si="9730">VLOOKUP(INDIRECT(CHAR(39)&amp;$A4749&amp;CHAR(39)&amp;"!r2c"&amp;$C4749,0),variables,2,0)</f>
        <v>9663</v>
      </c>
      <c r="H4749" s="50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3">
      <c r="A4750" s="48" t="s">
        <v>1264</v>
      </c>
      <c r="B4750" s="47">
        <f t="shared" si="9608"/>
        <v>22</v>
      </c>
      <c r="C4750" s="47">
        <f t="shared" si="9611"/>
        <v>79</v>
      </c>
      <c r="E4750" s="47">
        <f t="shared" ref="E4750" si="9731">plan_id</f>
        <v>25</v>
      </c>
      <c r="F4750" s="47">
        <f t="shared" ca="1" si="9705"/>
        <v>2020</v>
      </c>
      <c r="G4750" s="47">
        <f t="shared" ref="G4750" ca="1" si="9732">VLOOKUP(INDIRECT(CHAR(39)&amp;$A4750&amp;CHAR(39)&amp;"!r2c"&amp;$C4750,0),variables,2,0)</f>
        <v>9710</v>
      </c>
      <c r="H4750" s="50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3">
      <c r="A4751" s="48" t="s">
        <v>1264</v>
      </c>
      <c r="B4751" s="47">
        <f t="shared" si="9608"/>
        <v>22</v>
      </c>
      <c r="C4751" s="47">
        <f t="shared" si="9611"/>
        <v>80</v>
      </c>
      <c r="E4751" s="47">
        <f t="shared" ref="E4751" si="9733">plan_id</f>
        <v>25</v>
      </c>
      <c r="F4751" s="47">
        <f t="shared" ca="1" si="9705"/>
        <v>2020</v>
      </c>
      <c r="G4751" s="47">
        <f t="shared" ref="G4751" ca="1" si="9734">VLOOKUP(INDIRECT(CHAR(39)&amp;$A4751&amp;CHAR(39)&amp;"!r2c"&amp;$C4751,0),variables,2,0)</f>
        <v>9758</v>
      </c>
      <c r="H4751" s="50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3">
      <c r="A4752" s="48" t="s">
        <v>1264</v>
      </c>
      <c r="B4752" s="47">
        <f t="shared" si="9608"/>
        <v>22</v>
      </c>
      <c r="C4752" s="47">
        <f t="shared" si="9611"/>
        <v>81</v>
      </c>
      <c r="E4752" s="47">
        <f t="shared" ref="E4752" si="9735">plan_id</f>
        <v>25</v>
      </c>
      <c r="F4752" s="47">
        <f t="shared" ca="1" si="9705"/>
        <v>2020</v>
      </c>
      <c r="G4752" s="47">
        <f t="shared" ref="G4752" ca="1" si="9736">VLOOKUP(INDIRECT(CHAR(39)&amp;$A4752&amp;CHAR(39)&amp;"!r2c"&amp;$C4752,0),variables,2,0)</f>
        <v>9803</v>
      </c>
      <c r="H4752" s="50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3">
      <c r="A4753" s="48" t="s">
        <v>1264</v>
      </c>
      <c r="B4753" s="47">
        <f t="shared" si="9608"/>
        <v>22</v>
      </c>
      <c r="C4753" s="47">
        <f t="shared" si="9611"/>
        <v>82</v>
      </c>
      <c r="E4753" s="47">
        <f t="shared" ref="E4753" si="9737">plan_id</f>
        <v>25</v>
      </c>
      <c r="F4753" s="47">
        <f t="shared" ca="1" si="9705"/>
        <v>2020</v>
      </c>
      <c r="G4753" s="47">
        <f t="shared" ref="G4753" ca="1" si="9738">VLOOKUP(INDIRECT(CHAR(39)&amp;$A4753&amp;CHAR(39)&amp;"!r2c"&amp;$C4753,0),variables,2,0)</f>
        <v>9857</v>
      </c>
      <c r="H4753" s="50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3">
      <c r="A4754" s="48" t="s">
        <v>1264</v>
      </c>
      <c r="B4754" s="47">
        <f t="shared" ref="B4754:B4817" si="9739">B4666+1</f>
        <v>22</v>
      </c>
      <c r="C4754" s="47">
        <f t="shared" si="9611"/>
        <v>83</v>
      </c>
      <c r="E4754" s="47">
        <f t="shared" ref="E4754" si="9740">plan_id</f>
        <v>25</v>
      </c>
      <c r="F4754" s="47">
        <f t="shared" ca="1" si="9705"/>
        <v>2020</v>
      </c>
      <c r="G4754" s="47">
        <f t="shared" ref="G4754" ca="1" si="9741">VLOOKUP(INDIRECT(CHAR(39)&amp;$A4754&amp;CHAR(39)&amp;"!r2c"&amp;$C4754,0),variables,2,0)</f>
        <v>9902</v>
      </c>
      <c r="H4754" s="50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3">
      <c r="A4755" s="48" t="s">
        <v>1264</v>
      </c>
      <c r="B4755" s="47">
        <f t="shared" si="9739"/>
        <v>22</v>
      </c>
      <c r="C4755" s="47">
        <f t="shared" ref="C4755:C4818" si="9742">C4667</f>
        <v>84</v>
      </c>
      <c r="E4755" s="47">
        <f t="shared" ref="E4755" si="9743">plan_id</f>
        <v>25</v>
      </c>
      <c r="F4755" s="47">
        <f t="shared" ca="1" si="9705"/>
        <v>2020</v>
      </c>
      <c r="G4755" s="47">
        <f t="shared" ref="G4755" ca="1" si="9744">VLOOKUP(INDIRECT(CHAR(39)&amp;$A4755&amp;CHAR(39)&amp;"!r2c"&amp;$C4755,0),variables,2,0)</f>
        <v>9926</v>
      </c>
      <c r="H4755" s="50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3">
      <c r="A4756" s="48" t="s">
        <v>1264</v>
      </c>
      <c r="B4756" s="47">
        <f t="shared" si="9739"/>
        <v>22</v>
      </c>
      <c r="C4756" s="47">
        <f t="shared" si="9742"/>
        <v>85</v>
      </c>
      <c r="E4756" s="47">
        <f t="shared" ref="E4756" si="9745">plan_id</f>
        <v>25</v>
      </c>
      <c r="F4756" s="47">
        <f t="shared" ca="1" si="9705"/>
        <v>2020</v>
      </c>
      <c r="G4756" s="47">
        <f t="shared" ref="G4756" ca="1" si="9746">VLOOKUP(INDIRECT(CHAR(39)&amp;$A4756&amp;CHAR(39)&amp;"!r2c"&amp;$C4756,0),variables,2,0)</f>
        <v>9666</v>
      </c>
      <c r="H4756" s="50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3">
      <c r="A4757" s="48" t="s">
        <v>1264</v>
      </c>
      <c r="B4757" s="47">
        <f t="shared" si="9739"/>
        <v>22</v>
      </c>
      <c r="C4757" s="47">
        <f t="shared" si="9742"/>
        <v>86</v>
      </c>
      <c r="E4757" s="47">
        <f t="shared" ref="E4757" si="9747">plan_id</f>
        <v>25</v>
      </c>
      <c r="F4757" s="47">
        <f t="shared" ca="1" si="9705"/>
        <v>2020</v>
      </c>
      <c r="G4757" s="47">
        <f t="shared" ref="G4757" ca="1" si="9748">VLOOKUP(INDIRECT(CHAR(39)&amp;$A4757&amp;CHAR(39)&amp;"!r2c"&amp;$C4757,0),variables,2,0)</f>
        <v>9827</v>
      </c>
      <c r="H4757" s="50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3">
      <c r="A4758" s="48" t="s">
        <v>1264</v>
      </c>
      <c r="B4758" s="47">
        <f t="shared" si="9739"/>
        <v>22</v>
      </c>
      <c r="C4758" s="47">
        <f t="shared" si="9742"/>
        <v>87</v>
      </c>
      <c r="E4758" s="47">
        <f t="shared" ref="E4758" si="9749">plan_id</f>
        <v>25</v>
      </c>
      <c r="F4758" s="47">
        <f t="shared" ca="1" si="9705"/>
        <v>2020</v>
      </c>
      <c r="G4758" s="47">
        <f t="shared" ref="G4758" ca="1" si="9750">VLOOKUP(INDIRECT(CHAR(39)&amp;$A4758&amp;CHAR(39)&amp;"!r2c"&amp;$C4758,0),variables,2,0)</f>
        <v>9657</v>
      </c>
      <c r="H4758" s="50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3">
      <c r="A4759" s="48" t="s">
        <v>1264</v>
      </c>
      <c r="B4759" s="47">
        <f t="shared" si="9739"/>
        <v>22</v>
      </c>
      <c r="C4759" s="47">
        <f t="shared" si="9742"/>
        <v>88</v>
      </c>
      <c r="E4759" s="47">
        <f t="shared" ref="E4759" si="9751">plan_id</f>
        <v>25</v>
      </c>
      <c r="F4759" s="47">
        <f t="shared" ca="1" si="9705"/>
        <v>2020</v>
      </c>
      <c r="G4759" s="47">
        <f t="shared" ref="G4759" ca="1" si="9752">VLOOKUP(INDIRECT(CHAR(39)&amp;$A4759&amp;CHAR(39)&amp;"!r2c"&amp;$C4759,0),variables,2,0)</f>
        <v>9834</v>
      </c>
      <c r="H4759" s="50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3">
      <c r="A4760" s="48" t="s">
        <v>1264</v>
      </c>
      <c r="B4760" s="47">
        <f t="shared" si="9739"/>
        <v>22</v>
      </c>
      <c r="C4760" s="47">
        <f t="shared" si="9742"/>
        <v>89</v>
      </c>
      <c r="E4760" s="47">
        <f t="shared" ref="E4760" si="9753">plan_id</f>
        <v>25</v>
      </c>
      <c r="F4760" s="47">
        <f t="shared" ca="1" si="9705"/>
        <v>2020</v>
      </c>
      <c r="G4760" s="47">
        <f t="shared" ref="G4760" ca="1" si="9754">VLOOKUP(INDIRECT(CHAR(39)&amp;$A4760&amp;CHAR(39)&amp;"!r2c"&amp;$C4760,0),variables,2,0)</f>
        <v>9884</v>
      </c>
      <c r="H4760" s="50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3">
      <c r="A4761" s="48" t="s">
        <v>1264</v>
      </c>
      <c r="B4761" s="47">
        <f t="shared" si="9739"/>
        <v>22</v>
      </c>
      <c r="C4761" s="47">
        <f t="shared" si="9742"/>
        <v>90</v>
      </c>
      <c r="E4761" s="47">
        <f t="shared" ref="E4761" si="9755">plan_id</f>
        <v>25</v>
      </c>
      <c r="F4761" s="47">
        <f t="shared" ca="1" si="9705"/>
        <v>2020</v>
      </c>
      <c r="G4761" s="47">
        <f t="shared" ref="G4761" ca="1" si="9756">VLOOKUP(INDIRECT(CHAR(39)&amp;$A4761&amp;CHAR(39)&amp;"!r2c"&amp;$C4761,0),variables,2,0)</f>
        <v>9672</v>
      </c>
      <c r="H4761" s="50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3">
      <c r="A4762" s="48" t="s">
        <v>1264</v>
      </c>
      <c r="B4762" s="47">
        <f t="shared" si="9739"/>
        <v>23</v>
      </c>
      <c r="C4762" s="47">
        <f t="shared" si="9742"/>
        <v>3</v>
      </c>
      <c r="E4762" s="47">
        <f t="shared" ref="E4762" si="9757">plan_id</f>
        <v>25</v>
      </c>
      <c r="F4762" s="47">
        <f t="shared" ca="1" si="9705"/>
        <v>2021</v>
      </c>
      <c r="G4762" s="47">
        <f t="shared" ref="G4762" ca="1" si="9758">VLOOKUP(INDIRECT(CHAR(39)&amp;$A4762&amp;CHAR(39)&amp;"!r2c"&amp;$C4762,0),variables,2,0)</f>
        <v>9704</v>
      </c>
      <c r="H4762" s="50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3">
      <c r="A4763" s="48" t="s">
        <v>1264</v>
      </c>
      <c r="B4763" s="47">
        <f t="shared" si="9739"/>
        <v>23</v>
      </c>
      <c r="C4763" s="47">
        <f t="shared" si="9742"/>
        <v>4</v>
      </c>
      <c r="E4763" s="47">
        <f t="shared" ref="E4763" si="9759">plan_id</f>
        <v>25</v>
      </c>
      <c r="F4763" s="47">
        <f t="shared" ca="1" si="9705"/>
        <v>2021</v>
      </c>
      <c r="G4763" s="47">
        <f t="shared" ref="G4763" ca="1" si="9760">VLOOKUP(INDIRECT(CHAR(39)&amp;$A4763&amp;CHAR(39)&amp;"!r2c"&amp;$C4763,0),variables,2,0)</f>
        <v>9716</v>
      </c>
      <c r="H4763" s="50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3">
      <c r="A4764" s="48" t="s">
        <v>1264</v>
      </c>
      <c r="B4764" s="47">
        <f t="shared" si="9739"/>
        <v>23</v>
      </c>
      <c r="C4764" s="47">
        <f t="shared" si="9742"/>
        <v>5</v>
      </c>
      <c r="E4764" s="47">
        <f t="shared" ref="E4764" si="9761">plan_id</f>
        <v>25</v>
      </c>
      <c r="F4764" s="47">
        <f t="shared" ca="1" si="9705"/>
        <v>2021</v>
      </c>
      <c r="G4764" s="47">
        <f t="shared" ref="G4764" ca="1" si="9762">VLOOKUP(INDIRECT(CHAR(39)&amp;$A4764&amp;CHAR(39)&amp;"!r2c"&amp;$C4764,0),variables,2,0)</f>
        <v>9734</v>
      </c>
      <c r="H4764" s="50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3">
      <c r="A4765" s="48" t="s">
        <v>1264</v>
      </c>
      <c r="B4765" s="47">
        <f t="shared" si="9739"/>
        <v>23</v>
      </c>
      <c r="C4765" s="47">
        <f t="shared" si="9742"/>
        <v>6</v>
      </c>
      <c r="E4765" s="47">
        <f t="shared" ref="E4765" si="9763">plan_id</f>
        <v>25</v>
      </c>
      <c r="F4765" s="47">
        <f t="shared" ca="1" si="9705"/>
        <v>2021</v>
      </c>
      <c r="G4765" s="47">
        <f t="shared" ref="G4765" ca="1" si="9764">VLOOKUP(INDIRECT(CHAR(39)&amp;$A4765&amp;CHAR(39)&amp;"!r2c"&amp;$C4765,0),variables,2,0)</f>
        <v>9749</v>
      </c>
      <c r="H4765" s="50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3">
      <c r="A4766" s="48" t="s">
        <v>1264</v>
      </c>
      <c r="B4766" s="47">
        <f t="shared" si="9739"/>
        <v>23</v>
      </c>
      <c r="C4766" s="47">
        <f t="shared" si="9742"/>
        <v>7</v>
      </c>
      <c r="E4766" s="47">
        <f t="shared" ref="E4766" si="9765">plan_id</f>
        <v>25</v>
      </c>
      <c r="F4766" s="47">
        <f t="shared" ca="1" si="9705"/>
        <v>2021</v>
      </c>
      <c r="G4766" s="47">
        <f t="shared" ref="G4766" ca="1" si="9766">VLOOKUP(INDIRECT(CHAR(39)&amp;$A4766&amp;CHAR(39)&amp;"!r2c"&amp;$C4766,0),variables,2,0)</f>
        <v>9755</v>
      </c>
      <c r="H4766" s="50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3">
      <c r="A4767" s="48" t="s">
        <v>1264</v>
      </c>
      <c r="B4767" s="47">
        <f t="shared" si="9739"/>
        <v>23</v>
      </c>
      <c r="C4767" s="47">
        <f t="shared" si="9742"/>
        <v>8</v>
      </c>
      <c r="E4767" s="47">
        <f t="shared" ref="E4767" si="9767">plan_id</f>
        <v>25</v>
      </c>
      <c r="F4767" s="47">
        <f t="shared" ca="1" si="9705"/>
        <v>2021</v>
      </c>
      <c r="G4767" s="47">
        <f t="shared" ref="G4767" ca="1" si="9768">VLOOKUP(INDIRECT(CHAR(39)&amp;$A4767&amp;CHAR(39)&amp;"!r2c"&amp;$C4767,0),variables,2,0)</f>
        <v>9782</v>
      </c>
      <c r="H4767" s="50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3">
      <c r="A4768" s="48" t="s">
        <v>1264</v>
      </c>
      <c r="B4768" s="47">
        <f t="shared" si="9739"/>
        <v>23</v>
      </c>
      <c r="C4768" s="47">
        <f t="shared" si="9742"/>
        <v>9</v>
      </c>
      <c r="E4768" s="47">
        <f t="shared" ref="E4768" si="9769">plan_id</f>
        <v>25</v>
      </c>
      <c r="F4768" s="47">
        <f t="shared" ca="1" si="9705"/>
        <v>2021</v>
      </c>
      <c r="G4768" s="47">
        <f t="shared" ref="G4768" ca="1" si="9770">VLOOKUP(INDIRECT(CHAR(39)&amp;$A4768&amp;CHAR(39)&amp;"!r2c"&amp;$C4768,0),variables,2,0)</f>
        <v>9788</v>
      </c>
      <c r="H4768" s="50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3">
      <c r="A4769" s="48" t="s">
        <v>1264</v>
      </c>
      <c r="B4769" s="47">
        <f t="shared" si="9739"/>
        <v>23</v>
      </c>
      <c r="C4769" s="47">
        <f t="shared" si="9742"/>
        <v>10</v>
      </c>
      <c r="E4769" s="47">
        <f t="shared" ref="E4769" si="9771">plan_id</f>
        <v>25</v>
      </c>
      <c r="F4769" s="47">
        <f t="shared" ca="1" si="9705"/>
        <v>2021</v>
      </c>
      <c r="G4769" s="47">
        <f t="shared" ref="G4769" ca="1" si="9772">VLOOKUP(INDIRECT(CHAR(39)&amp;$A4769&amp;CHAR(39)&amp;"!r2c"&amp;$C4769,0),variables,2,0)</f>
        <v>9812</v>
      </c>
      <c r="H4769" s="50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3">
      <c r="A4770" s="48" t="s">
        <v>1264</v>
      </c>
      <c r="B4770" s="47">
        <f t="shared" si="9739"/>
        <v>23</v>
      </c>
      <c r="C4770" s="47">
        <f t="shared" si="9742"/>
        <v>11</v>
      </c>
      <c r="E4770" s="47">
        <f t="shared" ref="E4770" si="9773">plan_id</f>
        <v>25</v>
      </c>
      <c r="F4770" s="47">
        <f t="shared" ca="1" si="9705"/>
        <v>2021</v>
      </c>
      <c r="G4770" s="47">
        <f t="shared" ref="G4770" ca="1" si="9774">VLOOKUP(INDIRECT(CHAR(39)&amp;$A4770&amp;CHAR(39)&amp;"!r2c"&amp;$C4770,0),variables,2,0)</f>
        <v>9815</v>
      </c>
      <c r="H4770" s="50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3">
      <c r="A4771" s="48" t="s">
        <v>1264</v>
      </c>
      <c r="B4771" s="47">
        <f t="shared" si="9739"/>
        <v>23</v>
      </c>
      <c r="C4771" s="47">
        <f t="shared" si="9742"/>
        <v>12</v>
      </c>
      <c r="E4771" s="47">
        <f t="shared" ref="E4771" si="9775">plan_id</f>
        <v>25</v>
      </c>
      <c r="F4771" s="47">
        <f t="shared" ca="1" si="9705"/>
        <v>2021</v>
      </c>
      <c r="G4771" s="47">
        <f t="shared" ref="G4771" ca="1" si="9776">VLOOKUP(INDIRECT(CHAR(39)&amp;$A4771&amp;CHAR(39)&amp;"!r2c"&amp;$C4771,0),variables,2,0)</f>
        <v>9821</v>
      </c>
      <c r="H4771" s="50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3">
      <c r="A4772" s="48" t="s">
        <v>1264</v>
      </c>
      <c r="B4772" s="47">
        <f t="shared" si="9739"/>
        <v>23</v>
      </c>
      <c r="C4772" s="47">
        <f t="shared" si="9742"/>
        <v>13</v>
      </c>
      <c r="E4772" s="47">
        <f t="shared" ref="E4772" si="9777">plan_id</f>
        <v>25</v>
      </c>
      <c r="F4772" s="47">
        <f t="shared" ca="1" si="9705"/>
        <v>2021</v>
      </c>
      <c r="G4772" s="47">
        <f t="shared" ref="G4772" ca="1" si="9778">VLOOKUP(INDIRECT(CHAR(39)&amp;$A4772&amp;CHAR(39)&amp;"!r2c"&amp;$C4772,0),variables,2,0)</f>
        <v>9824</v>
      </c>
      <c r="H4772" s="50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3">
      <c r="A4773" s="48" t="s">
        <v>1264</v>
      </c>
      <c r="B4773" s="47">
        <f t="shared" si="9739"/>
        <v>23</v>
      </c>
      <c r="C4773" s="47">
        <f t="shared" si="9742"/>
        <v>14</v>
      </c>
      <c r="E4773" s="47">
        <f t="shared" ref="E4773" si="9779">plan_id</f>
        <v>25</v>
      </c>
      <c r="F4773" s="47">
        <f t="shared" ca="1" si="9705"/>
        <v>2021</v>
      </c>
      <c r="G4773" s="47">
        <f t="shared" ref="G4773" ca="1" si="9780">VLOOKUP(INDIRECT(CHAR(39)&amp;$A4773&amp;CHAR(39)&amp;"!r2c"&amp;$C4773,0),variables,2,0)</f>
        <v>9830</v>
      </c>
      <c r="H4773" s="50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3">
      <c r="A4774" s="48" t="s">
        <v>1264</v>
      </c>
      <c r="B4774" s="47">
        <f t="shared" si="9739"/>
        <v>23</v>
      </c>
      <c r="C4774" s="47">
        <f t="shared" si="9742"/>
        <v>15</v>
      </c>
      <c r="E4774" s="47">
        <f t="shared" ref="E4774" si="9781">plan_id</f>
        <v>25</v>
      </c>
      <c r="F4774" s="47">
        <f t="shared" ca="1" si="9705"/>
        <v>2021</v>
      </c>
      <c r="G4774" s="47">
        <f t="shared" ref="G4774" ca="1" si="9782">VLOOKUP(INDIRECT(CHAR(39)&amp;$A4774&amp;CHAR(39)&amp;"!r2c"&amp;$C4774,0),variables,2,0)</f>
        <v>9833</v>
      </c>
      <c r="H4774" s="50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3">
      <c r="A4775" s="48" t="s">
        <v>1264</v>
      </c>
      <c r="B4775" s="47">
        <f t="shared" si="9739"/>
        <v>23</v>
      </c>
      <c r="C4775" s="47">
        <f t="shared" si="9742"/>
        <v>16</v>
      </c>
      <c r="E4775" s="47">
        <f t="shared" ref="E4775" si="9783">plan_id</f>
        <v>25</v>
      </c>
      <c r="F4775" s="47">
        <f t="shared" ca="1" si="9705"/>
        <v>2021</v>
      </c>
      <c r="G4775" s="47">
        <f t="shared" ref="G4775" ca="1" si="9784">VLOOKUP(INDIRECT(CHAR(39)&amp;$A4775&amp;CHAR(39)&amp;"!r2c"&amp;$C4775,0),variables,2,0)</f>
        <v>9845</v>
      </c>
      <c r="H4775" s="50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3">
      <c r="A4776" s="48" t="s">
        <v>1264</v>
      </c>
      <c r="B4776" s="47">
        <f t="shared" si="9739"/>
        <v>23</v>
      </c>
      <c r="C4776" s="47">
        <f t="shared" si="9742"/>
        <v>17</v>
      </c>
      <c r="E4776" s="47">
        <f t="shared" ref="E4776" si="9785">plan_id</f>
        <v>25</v>
      </c>
      <c r="F4776" s="47">
        <f t="shared" ca="1" si="9705"/>
        <v>2021</v>
      </c>
      <c r="G4776" s="47">
        <f t="shared" ref="G4776" ca="1" si="9786">VLOOKUP(INDIRECT(CHAR(39)&amp;$A4776&amp;CHAR(39)&amp;"!r2c"&amp;$C4776,0),variables,2,0)</f>
        <v>9872</v>
      </c>
      <c r="H4776" s="50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3">
      <c r="A4777" s="48" t="s">
        <v>1264</v>
      </c>
      <c r="B4777" s="47">
        <f t="shared" si="9739"/>
        <v>23</v>
      </c>
      <c r="C4777" s="47">
        <f t="shared" si="9742"/>
        <v>18</v>
      </c>
      <c r="E4777" s="47">
        <f t="shared" ref="E4777" si="9787">plan_id</f>
        <v>25</v>
      </c>
      <c r="F4777" s="47">
        <f t="shared" ca="1" si="9705"/>
        <v>2021</v>
      </c>
      <c r="G4777" s="47">
        <f t="shared" ref="G4777" ca="1" si="9788">VLOOKUP(INDIRECT(CHAR(39)&amp;$A4777&amp;CHAR(39)&amp;"!r2c"&amp;$C4777,0),variables,2,0)</f>
        <v>9887</v>
      </c>
      <c r="H4777" s="50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3">
      <c r="A4778" s="48" t="s">
        <v>1264</v>
      </c>
      <c r="B4778" s="47">
        <f t="shared" si="9739"/>
        <v>23</v>
      </c>
      <c r="C4778" s="47">
        <f t="shared" si="9742"/>
        <v>19</v>
      </c>
      <c r="E4778" s="47">
        <f t="shared" ref="E4778" si="9789">plan_id</f>
        <v>25</v>
      </c>
      <c r="F4778" s="47">
        <f t="shared" ca="1" si="9705"/>
        <v>2021</v>
      </c>
      <c r="G4778" s="47">
        <f t="shared" ref="G4778" ca="1" si="9790">VLOOKUP(INDIRECT(CHAR(39)&amp;$A4778&amp;CHAR(39)&amp;"!r2c"&amp;$C4778,0),variables,2,0)</f>
        <v>9914</v>
      </c>
      <c r="H4778" s="50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3">
      <c r="A4779" s="48" t="s">
        <v>1264</v>
      </c>
      <c r="B4779" s="47">
        <f t="shared" si="9739"/>
        <v>23</v>
      </c>
      <c r="C4779" s="47">
        <f t="shared" si="9742"/>
        <v>20</v>
      </c>
      <c r="E4779" s="47">
        <f t="shared" ref="E4779" si="9791">plan_id</f>
        <v>25</v>
      </c>
      <c r="F4779" s="47">
        <f t="shared" ca="1" si="9705"/>
        <v>2021</v>
      </c>
      <c r="G4779" s="47">
        <f t="shared" ref="G4779" ca="1" si="9792">VLOOKUP(INDIRECT(CHAR(39)&amp;$A4779&amp;CHAR(39)&amp;"!r2c"&amp;$C4779,0),variables,2,0)</f>
        <v>9917</v>
      </c>
      <c r="H4779" s="50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3">
      <c r="A4780" s="48" t="s">
        <v>1264</v>
      </c>
      <c r="B4780" s="47">
        <f t="shared" si="9739"/>
        <v>23</v>
      </c>
      <c r="C4780" s="47">
        <f t="shared" si="9742"/>
        <v>21</v>
      </c>
      <c r="E4780" s="47">
        <f t="shared" ref="E4780" si="9793">plan_id</f>
        <v>25</v>
      </c>
      <c r="F4780" s="47">
        <f t="shared" ca="1" si="9705"/>
        <v>2021</v>
      </c>
      <c r="G4780" s="47">
        <f t="shared" ref="G4780" ca="1" si="9794">VLOOKUP(INDIRECT(CHAR(39)&amp;$A4780&amp;CHAR(39)&amp;"!r2c"&amp;$C4780,0),variables,2,0)</f>
        <v>9920</v>
      </c>
      <c r="H4780" s="50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3">
      <c r="A4781" s="48" t="s">
        <v>1264</v>
      </c>
      <c r="B4781" s="47">
        <f t="shared" si="9739"/>
        <v>23</v>
      </c>
      <c r="C4781" s="47">
        <f t="shared" si="9742"/>
        <v>22</v>
      </c>
      <c r="E4781" s="47">
        <f t="shared" ref="E4781" si="9795">plan_id</f>
        <v>25</v>
      </c>
      <c r="F4781" s="47">
        <f t="shared" ca="1" si="9705"/>
        <v>2021</v>
      </c>
      <c r="G4781" s="47">
        <f t="shared" ref="G4781" ca="1" si="9796">VLOOKUP(INDIRECT(CHAR(39)&amp;$A4781&amp;CHAR(39)&amp;"!r2c"&amp;$C4781,0),variables,2,0)</f>
        <v>9648</v>
      </c>
      <c r="H4781" s="50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3">
      <c r="A4782" s="48" t="s">
        <v>1264</v>
      </c>
      <c r="B4782" s="47">
        <f t="shared" si="9739"/>
        <v>23</v>
      </c>
      <c r="C4782" s="47">
        <f t="shared" si="9742"/>
        <v>23</v>
      </c>
      <c r="E4782" s="47">
        <f t="shared" ref="E4782" si="9797">plan_id</f>
        <v>25</v>
      </c>
      <c r="F4782" s="47">
        <f t="shared" ca="1" si="9705"/>
        <v>2021</v>
      </c>
      <c r="G4782" s="47">
        <f t="shared" ref="G4782" ca="1" si="9798">VLOOKUP(INDIRECT(CHAR(39)&amp;$A4782&amp;CHAR(39)&amp;"!r2c"&amp;$C4782,0),variables,2,0)</f>
        <v>9713</v>
      </c>
      <c r="H4782" s="50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3">
      <c r="A4783" s="48" t="s">
        <v>1264</v>
      </c>
      <c r="B4783" s="47">
        <f t="shared" si="9739"/>
        <v>23</v>
      </c>
      <c r="C4783" s="47">
        <f t="shared" si="9742"/>
        <v>24</v>
      </c>
      <c r="E4783" s="47">
        <f t="shared" ref="E4783" si="9799">plan_id</f>
        <v>25</v>
      </c>
      <c r="F4783" s="47">
        <f t="shared" ca="1" si="9705"/>
        <v>2021</v>
      </c>
      <c r="G4783" s="47">
        <f t="shared" ref="G4783" ca="1" si="9800">VLOOKUP(INDIRECT(CHAR(39)&amp;$A4783&amp;CHAR(39)&amp;"!r2c"&amp;$C4783,0),variables,2,0)</f>
        <v>9719</v>
      </c>
      <c r="H4783" s="50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3">
      <c r="A4784" s="48" t="s">
        <v>1264</v>
      </c>
      <c r="B4784" s="47">
        <f t="shared" si="9739"/>
        <v>23</v>
      </c>
      <c r="C4784" s="47">
        <f t="shared" si="9742"/>
        <v>25</v>
      </c>
      <c r="E4784" s="47">
        <f t="shared" ref="E4784" si="9801">plan_id</f>
        <v>25</v>
      </c>
      <c r="F4784" s="47">
        <f t="shared" ca="1" si="9705"/>
        <v>2021</v>
      </c>
      <c r="G4784" s="47">
        <f t="shared" ref="G4784" ca="1" si="9802">VLOOKUP(INDIRECT(CHAR(39)&amp;$A4784&amp;CHAR(39)&amp;"!r2c"&amp;$C4784,0),variables,2,0)</f>
        <v>9725</v>
      </c>
      <c r="H4784" s="50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3">
      <c r="A4785" s="48" t="s">
        <v>1264</v>
      </c>
      <c r="B4785" s="47">
        <f t="shared" si="9739"/>
        <v>23</v>
      </c>
      <c r="C4785" s="47">
        <f t="shared" si="9742"/>
        <v>26</v>
      </c>
      <c r="E4785" s="47">
        <f t="shared" ref="E4785" si="9803">plan_id</f>
        <v>25</v>
      </c>
      <c r="F4785" s="47">
        <f t="shared" ca="1" si="9705"/>
        <v>2021</v>
      </c>
      <c r="G4785" s="47">
        <f t="shared" ref="G4785" ca="1" si="9804">VLOOKUP(INDIRECT(CHAR(39)&amp;$A4785&amp;CHAR(39)&amp;"!r2c"&amp;$C4785,0),variables,2,0)</f>
        <v>9743</v>
      </c>
      <c r="H4785" s="50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3">
      <c r="A4786" s="48" t="s">
        <v>1264</v>
      </c>
      <c r="B4786" s="47">
        <f t="shared" si="9739"/>
        <v>23</v>
      </c>
      <c r="C4786" s="47">
        <f t="shared" si="9742"/>
        <v>27</v>
      </c>
      <c r="E4786" s="47">
        <f t="shared" ref="E4786" si="9805">plan_id</f>
        <v>25</v>
      </c>
      <c r="F4786" s="47">
        <f t="shared" ca="1" si="9705"/>
        <v>2021</v>
      </c>
      <c r="G4786" s="47">
        <f t="shared" ref="G4786" ca="1" si="9806">VLOOKUP(INDIRECT(CHAR(39)&amp;$A4786&amp;CHAR(39)&amp;"!r2c"&amp;$C4786,0),variables,2,0)</f>
        <v>9746</v>
      </c>
      <c r="H4786" s="50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3">
      <c r="A4787" s="48" t="s">
        <v>1264</v>
      </c>
      <c r="B4787" s="47">
        <f t="shared" si="9739"/>
        <v>23</v>
      </c>
      <c r="C4787" s="47">
        <f t="shared" si="9742"/>
        <v>28</v>
      </c>
      <c r="E4787" s="47">
        <f t="shared" ref="E4787" si="9807">plan_id</f>
        <v>25</v>
      </c>
      <c r="F4787" s="47">
        <f t="shared" ca="1" si="9705"/>
        <v>2021</v>
      </c>
      <c r="G4787" s="47">
        <f t="shared" ref="G4787" ca="1" si="9808">VLOOKUP(INDIRECT(CHAR(39)&amp;$A4787&amp;CHAR(39)&amp;"!r2c"&amp;$C4787,0),variables,2,0)</f>
        <v>9761</v>
      </c>
      <c r="H4787" s="50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3">
      <c r="A4788" s="48" t="s">
        <v>1264</v>
      </c>
      <c r="B4788" s="47">
        <f t="shared" si="9739"/>
        <v>23</v>
      </c>
      <c r="C4788" s="47">
        <f t="shared" si="9742"/>
        <v>29</v>
      </c>
      <c r="E4788" s="47">
        <f t="shared" ref="E4788" si="9809">plan_id</f>
        <v>25</v>
      </c>
      <c r="F4788" s="47">
        <f t="shared" ca="1" si="9705"/>
        <v>2021</v>
      </c>
      <c r="G4788" s="47">
        <f t="shared" ref="G4788" ca="1" si="9810">VLOOKUP(INDIRECT(CHAR(39)&amp;$A4788&amp;CHAR(39)&amp;"!r2c"&amp;$C4788,0),variables,2,0)</f>
        <v>9764</v>
      </c>
      <c r="H4788" s="50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3">
      <c r="A4789" s="48" t="s">
        <v>1264</v>
      </c>
      <c r="B4789" s="47">
        <f t="shared" si="9739"/>
        <v>23</v>
      </c>
      <c r="C4789" s="47">
        <f t="shared" si="9742"/>
        <v>30</v>
      </c>
      <c r="E4789" s="47">
        <f t="shared" ref="E4789" si="9811">plan_id</f>
        <v>25</v>
      </c>
      <c r="F4789" s="47">
        <f t="shared" ca="1" si="9705"/>
        <v>2021</v>
      </c>
      <c r="G4789" s="47">
        <f t="shared" ref="G4789" ca="1" si="9812">VLOOKUP(INDIRECT(CHAR(39)&amp;$A4789&amp;CHAR(39)&amp;"!r2c"&amp;$C4789,0),variables,2,0)</f>
        <v>9767</v>
      </c>
      <c r="H4789" s="50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3">
      <c r="A4790" s="48" t="s">
        <v>1264</v>
      </c>
      <c r="B4790" s="47">
        <f t="shared" si="9739"/>
        <v>23</v>
      </c>
      <c r="C4790" s="47">
        <f t="shared" si="9742"/>
        <v>31</v>
      </c>
      <c r="E4790" s="47">
        <f t="shared" ref="E4790" si="9813">plan_id</f>
        <v>25</v>
      </c>
      <c r="F4790" s="47">
        <f t="shared" ca="1" si="9705"/>
        <v>2021</v>
      </c>
      <c r="G4790" s="47">
        <f t="shared" ref="G4790" ca="1" si="9814">VLOOKUP(INDIRECT(CHAR(39)&amp;$A4790&amp;CHAR(39)&amp;"!r2c"&amp;$C4790,0),variables,2,0)</f>
        <v>9770</v>
      </c>
      <c r="H4790" s="50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3">
      <c r="A4791" s="48" t="s">
        <v>1264</v>
      </c>
      <c r="B4791" s="47">
        <f t="shared" si="9739"/>
        <v>23</v>
      </c>
      <c r="C4791" s="47">
        <f t="shared" si="9742"/>
        <v>32</v>
      </c>
      <c r="E4791" s="47">
        <f t="shared" ref="E4791" si="9815">plan_id</f>
        <v>25</v>
      </c>
      <c r="F4791" s="47">
        <f t="shared" ca="1" si="9705"/>
        <v>2021</v>
      </c>
      <c r="G4791" s="47">
        <f t="shared" ref="G4791" ca="1" si="9816">VLOOKUP(INDIRECT(CHAR(39)&amp;$A4791&amp;CHAR(39)&amp;"!r2c"&amp;$C4791,0),variables,2,0)</f>
        <v>9773</v>
      </c>
      <c r="H4791" s="50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3">
      <c r="A4792" s="48" t="s">
        <v>1264</v>
      </c>
      <c r="B4792" s="47">
        <f t="shared" si="9739"/>
        <v>23</v>
      </c>
      <c r="C4792" s="47">
        <f t="shared" si="9742"/>
        <v>33</v>
      </c>
      <c r="E4792" s="47">
        <f t="shared" ref="E4792" si="9817">plan_id</f>
        <v>25</v>
      </c>
      <c r="F4792" s="47">
        <f t="shared" ca="1" si="9705"/>
        <v>2021</v>
      </c>
      <c r="G4792" s="47">
        <f t="shared" ref="G4792" ca="1" si="9818">VLOOKUP(INDIRECT(CHAR(39)&amp;$A4792&amp;CHAR(39)&amp;"!r2c"&amp;$C4792,0),variables,2,0)</f>
        <v>9776</v>
      </c>
      <c r="H4792" s="50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3">
      <c r="A4793" s="48" t="s">
        <v>1264</v>
      </c>
      <c r="B4793" s="47">
        <f t="shared" si="9739"/>
        <v>23</v>
      </c>
      <c r="C4793" s="47">
        <f t="shared" si="9742"/>
        <v>34</v>
      </c>
      <c r="E4793" s="47">
        <f t="shared" ref="E4793" si="9819">plan_id</f>
        <v>25</v>
      </c>
      <c r="F4793" s="47">
        <f t="shared" ca="1" si="9705"/>
        <v>2021</v>
      </c>
      <c r="G4793" s="47">
        <f t="shared" ref="G4793" ca="1" si="9820">VLOOKUP(INDIRECT(CHAR(39)&amp;$A4793&amp;CHAR(39)&amp;"!r2c"&amp;$C4793,0),variables,2,0)</f>
        <v>9779</v>
      </c>
      <c r="H4793" s="50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3">
      <c r="A4794" s="48" t="s">
        <v>1264</v>
      </c>
      <c r="B4794" s="47">
        <f t="shared" si="9739"/>
        <v>23</v>
      </c>
      <c r="C4794" s="47">
        <f t="shared" si="9742"/>
        <v>35</v>
      </c>
      <c r="E4794" s="47">
        <f t="shared" ref="E4794" si="9821">plan_id</f>
        <v>25</v>
      </c>
      <c r="F4794" s="47">
        <f t="shared" ca="1" si="9705"/>
        <v>2021</v>
      </c>
      <c r="G4794" s="47">
        <f t="shared" ref="G4794" ca="1" si="9822">VLOOKUP(INDIRECT(CHAR(39)&amp;$A4794&amp;CHAR(39)&amp;"!r2c"&amp;$C4794,0),variables,2,0)</f>
        <v>9785</v>
      </c>
      <c r="H4794" s="50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3">
      <c r="A4795" s="48" t="s">
        <v>1264</v>
      </c>
      <c r="B4795" s="47">
        <f t="shared" si="9739"/>
        <v>23</v>
      </c>
      <c r="C4795" s="47">
        <f t="shared" si="9742"/>
        <v>36</v>
      </c>
      <c r="E4795" s="47">
        <f t="shared" ref="E4795" si="9823">plan_id</f>
        <v>25</v>
      </c>
      <c r="F4795" s="47">
        <f t="shared" ca="1" si="9705"/>
        <v>2021</v>
      </c>
      <c r="G4795" s="47">
        <f t="shared" ref="G4795" ca="1" si="9824">VLOOKUP(INDIRECT(CHAR(39)&amp;$A4795&amp;CHAR(39)&amp;"!r2c"&amp;$C4795,0),variables,2,0)</f>
        <v>9794</v>
      </c>
      <c r="H4795" s="50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3">
      <c r="A4796" s="48" t="s">
        <v>1264</v>
      </c>
      <c r="B4796" s="47">
        <f t="shared" si="9739"/>
        <v>23</v>
      </c>
      <c r="C4796" s="47">
        <f t="shared" si="9742"/>
        <v>37</v>
      </c>
      <c r="E4796" s="47">
        <f t="shared" ref="E4796" si="9825">plan_id</f>
        <v>25</v>
      </c>
      <c r="F4796" s="47">
        <f t="shared" ca="1" si="9705"/>
        <v>2021</v>
      </c>
      <c r="G4796" s="47">
        <f t="shared" ref="G4796" ca="1" si="9826">VLOOKUP(INDIRECT(CHAR(39)&amp;$A4796&amp;CHAR(39)&amp;"!r2c"&amp;$C4796,0),variables,2,0)</f>
        <v>9797</v>
      </c>
      <c r="H4796" s="50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3">
      <c r="A4797" s="48" t="s">
        <v>1264</v>
      </c>
      <c r="B4797" s="47">
        <f t="shared" si="9739"/>
        <v>23</v>
      </c>
      <c r="C4797" s="47">
        <f t="shared" si="9742"/>
        <v>38</v>
      </c>
      <c r="E4797" s="47">
        <f t="shared" ref="E4797" si="9827">plan_id</f>
        <v>25</v>
      </c>
      <c r="F4797" s="47">
        <f t="shared" ca="1" si="9705"/>
        <v>2021</v>
      </c>
      <c r="G4797" s="47">
        <f t="shared" ref="G4797" ca="1" si="9828">VLOOKUP(INDIRECT(CHAR(39)&amp;$A4797&amp;CHAR(39)&amp;"!r2c"&amp;$C4797,0),variables,2,0)</f>
        <v>9806</v>
      </c>
      <c r="H4797" s="50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3">
      <c r="A4798" s="48" t="s">
        <v>1264</v>
      </c>
      <c r="B4798" s="47">
        <f t="shared" si="9739"/>
        <v>23</v>
      </c>
      <c r="C4798" s="47">
        <f t="shared" si="9742"/>
        <v>39</v>
      </c>
      <c r="E4798" s="47">
        <f t="shared" ref="E4798" si="9829">plan_id</f>
        <v>25</v>
      </c>
      <c r="F4798" s="47">
        <f t="shared" ca="1" si="9705"/>
        <v>2021</v>
      </c>
      <c r="G4798" s="47">
        <f t="shared" ref="G4798" ca="1" si="9830">VLOOKUP(INDIRECT(CHAR(39)&amp;$A4798&amp;CHAR(39)&amp;"!r2c"&amp;$C4798,0),variables,2,0)</f>
        <v>9809</v>
      </c>
      <c r="H4798" s="50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3">
      <c r="A4799" s="48" t="s">
        <v>1264</v>
      </c>
      <c r="B4799" s="47">
        <f t="shared" si="9739"/>
        <v>23</v>
      </c>
      <c r="C4799" s="47">
        <f t="shared" si="9742"/>
        <v>40</v>
      </c>
      <c r="E4799" s="47">
        <f t="shared" ref="E4799" si="9831">plan_id</f>
        <v>25</v>
      </c>
      <c r="F4799" s="47">
        <f t="shared" ca="1" si="9705"/>
        <v>2021</v>
      </c>
      <c r="G4799" s="47">
        <f t="shared" ref="G4799" ca="1" si="9832">VLOOKUP(INDIRECT(CHAR(39)&amp;$A4799&amp;CHAR(39)&amp;"!r2c"&amp;$C4799,0),variables,2,0)</f>
        <v>9818</v>
      </c>
      <c r="H4799" s="50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3">
      <c r="A4800" s="48" t="s">
        <v>1264</v>
      </c>
      <c r="B4800" s="47">
        <f t="shared" si="9739"/>
        <v>23</v>
      </c>
      <c r="C4800" s="47">
        <f t="shared" si="9742"/>
        <v>41</v>
      </c>
      <c r="E4800" s="47">
        <f t="shared" ref="E4800" si="9833">plan_id</f>
        <v>25</v>
      </c>
      <c r="F4800" s="47">
        <f t="shared" ca="1" si="9705"/>
        <v>2021</v>
      </c>
      <c r="G4800" s="47">
        <f t="shared" ref="G4800" ca="1" si="9834">VLOOKUP(INDIRECT(CHAR(39)&amp;$A4800&amp;CHAR(39)&amp;"!r2c"&amp;$C4800,0),variables,2,0)</f>
        <v>9839</v>
      </c>
      <c r="H4800" s="50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3">
      <c r="A4801" s="48" t="s">
        <v>1264</v>
      </c>
      <c r="B4801" s="47">
        <f t="shared" si="9739"/>
        <v>23</v>
      </c>
      <c r="C4801" s="47">
        <f t="shared" si="9742"/>
        <v>42</v>
      </c>
      <c r="E4801" s="47">
        <f t="shared" ref="E4801" si="9835">plan_id</f>
        <v>25</v>
      </c>
      <c r="F4801" s="47">
        <f t="shared" ref="F4801:F4849" ca="1" si="9836">INDIRECT(CHAR(39)&amp;$A4801&amp;CHAR(39)&amp;"!r"&amp;$B4801&amp;"c2",0)</f>
        <v>2021</v>
      </c>
      <c r="G4801" s="47">
        <f t="shared" ref="G4801" ca="1" si="9837">VLOOKUP(INDIRECT(CHAR(39)&amp;$A4801&amp;CHAR(39)&amp;"!r2c"&amp;$C4801,0),variables,2,0)</f>
        <v>9860</v>
      </c>
      <c r="H4801" s="50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3">
      <c r="A4802" s="48" t="s">
        <v>1264</v>
      </c>
      <c r="B4802" s="47">
        <f t="shared" si="9739"/>
        <v>23</v>
      </c>
      <c r="C4802" s="47">
        <f t="shared" si="9742"/>
        <v>43</v>
      </c>
      <c r="E4802" s="47">
        <f t="shared" ref="E4802" si="9838">plan_id</f>
        <v>25</v>
      </c>
      <c r="F4802" s="47">
        <f t="shared" ca="1" si="9836"/>
        <v>2021</v>
      </c>
      <c r="G4802" s="47">
        <f t="shared" ref="G4802" ca="1" si="9839">VLOOKUP(INDIRECT(CHAR(39)&amp;$A4802&amp;CHAR(39)&amp;"!r2c"&amp;$C4802,0),variables,2,0)</f>
        <v>9863</v>
      </c>
      <c r="H4802" s="50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3">
      <c r="A4803" s="48" t="s">
        <v>1264</v>
      </c>
      <c r="B4803" s="47">
        <f t="shared" si="9739"/>
        <v>23</v>
      </c>
      <c r="C4803" s="47">
        <f t="shared" si="9742"/>
        <v>44</v>
      </c>
      <c r="E4803" s="47">
        <f t="shared" ref="E4803" si="9840">plan_id</f>
        <v>25</v>
      </c>
      <c r="F4803" s="47">
        <f t="shared" ca="1" si="9836"/>
        <v>2021</v>
      </c>
      <c r="G4803" s="47">
        <f t="shared" ref="G4803" ca="1" si="9841">VLOOKUP(INDIRECT(CHAR(39)&amp;$A4803&amp;CHAR(39)&amp;"!r2c"&amp;$C4803,0),variables,2,0)</f>
        <v>9878</v>
      </c>
      <c r="H4803" s="50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3">
      <c r="A4804" s="48" t="s">
        <v>1264</v>
      </c>
      <c r="B4804" s="47">
        <f t="shared" si="9739"/>
        <v>23</v>
      </c>
      <c r="C4804" s="47">
        <f t="shared" si="9742"/>
        <v>45</v>
      </c>
      <c r="E4804" s="47">
        <f t="shared" ref="E4804" si="9842">plan_id</f>
        <v>25</v>
      </c>
      <c r="F4804" s="47">
        <f t="shared" ca="1" si="9836"/>
        <v>2021</v>
      </c>
      <c r="G4804" s="47">
        <f t="shared" ref="G4804" ca="1" si="9843">VLOOKUP(INDIRECT(CHAR(39)&amp;$A4804&amp;CHAR(39)&amp;"!r2c"&amp;$C4804,0),variables,2,0)</f>
        <v>9923</v>
      </c>
      <c r="H4804" s="50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3">
      <c r="A4805" s="48" t="s">
        <v>1264</v>
      </c>
      <c r="B4805" s="47">
        <f t="shared" si="9739"/>
        <v>23</v>
      </c>
      <c r="C4805" s="47">
        <f t="shared" si="9742"/>
        <v>46</v>
      </c>
      <c r="E4805" s="47">
        <f t="shared" ref="E4805" si="9844">plan_id</f>
        <v>25</v>
      </c>
      <c r="F4805" s="47">
        <f t="shared" ca="1" si="9836"/>
        <v>2021</v>
      </c>
      <c r="G4805" s="47">
        <f t="shared" ref="G4805" ca="1" si="9845">VLOOKUP(INDIRECT(CHAR(39)&amp;$A4805&amp;CHAR(39)&amp;"!r2c"&amp;$C4805,0),variables,2,0)</f>
        <v>9932</v>
      </c>
      <c r="H4805" s="50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3">
      <c r="A4806" s="48" t="s">
        <v>1264</v>
      </c>
      <c r="B4806" s="47">
        <f t="shared" si="9739"/>
        <v>23</v>
      </c>
      <c r="C4806" s="47">
        <f t="shared" si="9742"/>
        <v>47</v>
      </c>
      <c r="E4806" s="47">
        <f t="shared" ref="E4806" si="9846">plan_id</f>
        <v>25</v>
      </c>
      <c r="F4806" s="47">
        <f t="shared" ca="1" si="9836"/>
        <v>2021</v>
      </c>
      <c r="G4806" s="47">
        <f t="shared" ref="G4806" ca="1" si="9847">VLOOKUP(INDIRECT(CHAR(39)&amp;$A4806&amp;CHAR(39)&amp;"!r2c"&amp;$C4806,0),variables,2,0)</f>
        <v>9935</v>
      </c>
      <c r="H4806" s="50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3">
      <c r="A4807" s="48" t="s">
        <v>1264</v>
      </c>
      <c r="B4807" s="47">
        <f t="shared" si="9739"/>
        <v>23</v>
      </c>
      <c r="C4807" s="47">
        <f t="shared" si="9742"/>
        <v>48</v>
      </c>
      <c r="E4807" s="47">
        <f t="shared" ref="E4807" si="9848">plan_id</f>
        <v>25</v>
      </c>
      <c r="F4807" s="47">
        <f t="shared" ca="1" si="9836"/>
        <v>2021</v>
      </c>
      <c r="G4807" s="47">
        <f t="shared" ref="G4807" ca="1" si="9849">VLOOKUP(INDIRECT(CHAR(39)&amp;$A4807&amp;CHAR(39)&amp;"!r2c"&amp;$C4807,0),variables,2,0)</f>
        <v>9651</v>
      </c>
      <c r="H4807" s="50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3">
      <c r="A4808" s="48" t="s">
        <v>1264</v>
      </c>
      <c r="B4808" s="47">
        <f t="shared" si="9739"/>
        <v>23</v>
      </c>
      <c r="C4808" s="47">
        <f t="shared" si="9742"/>
        <v>49</v>
      </c>
      <c r="E4808" s="47">
        <f t="shared" ref="E4808" si="9850">plan_id</f>
        <v>25</v>
      </c>
      <c r="F4808" s="47">
        <f t="shared" ca="1" si="9836"/>
        <v>2021</v>
      </c>
      <c r="G4808" s="47">
        <f t="shared" ref="G4808" ca="1" si="9851">VLOOKUP(INDIRECT(CHAR(39)&amp;$A4808&amp;CHAR(39)&amp;"!r2c"&amp;$C4808,0),variables,2,0)</f>
        <v>9722</v>
      </c>
      <c r="H4808" s="50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3">
      <c r="A4809" s="48" t="s">
        <v>1264</v>
      </c>
      <c r="B4809" s="47">
        <f t="shared" si="9739"/>
        <v>23</v>
      </c>
      <c r="C4809" s="47">
        <f t="shared" si="9742"/>
        <v>50</v>
      </c>
      <c r="E4809" s="47">
        <f t="shared" ref="E4809" si="9852">plan_id</f>
        <v>25</v>
      </c>
      <c r="F4809" s="47">
        <f t="shared" ca="1" si="9836"/>
        <v>2021</v>
      </c>
      <c r="G4809" s="47">
        <f t="shared" ref="G4809" ca="1" si="9853">VLOOKUP(INDIRECT(CHAR(39)&amp;$A4809&amp;CHAR(39)&amp;"!r2c"&amp;$C4809,0),variables,2,0)</f>
        <v>9848</v>
      </c>
      <c r="H4809" s="50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3">
      <c r="A4810" s="48" t="s">
        <v>1264</v>
      </c>
      <c r="B4810" s="47">
        <f t="shared" si="9739"/>
        <v>23</v>
      </c>
      <c r="C4810" s="47">
        <f t="shared" si="9742"/>
        <v>51</v>
      </c>
      <c r="E4810" s="47">
        <f t="shared" ref="E4810" si="9854">plan_id</f>
        <v>25</v>
      </c>
      <c r="F4810" s="47">
        <f t="shared" ca="1" si="9836"/>
        <v>2021</v>
      </c>
      <c r="G4810" s="47">
        <f t="shared" ref="G4810" ca="1" si="9855">VLOOKUP(INDIRECT(CHAR(39)&amp;$A4810&amp;CHAR(39)&amp;"!r2c"&amp;$C4810,0),variables,2,0)</f>
        <v>9866</v>
      </c>
      <c r="H4810" s="50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3">
      <c r="A4811" s="48" t="s">
        <v>1264</v>
      </c>
      <c r="B4811" s="47">
        <f t="shared" si="9739"/>
        <v>23</v>
      </c>
      <c r="C4811" s="47">
        <f t="shared" si="9742"/>
        <v>52</v>
      </c>
      <c r="E4811" s="47">
        <f t="shared" ref="E4811" si="9856">plan_id</f>
        <v>25</v>
      </c>
      <c r="F4811" s="47">
        <f t="shared" ca="1" si="9836"/>
        <v>2021</v>
      </c>
      <c r="G4811" s="47">
        <f t="shared" ref="G4811" ca="1" si="9857">VLOOKUP(INDIRECT(CHAR(39)&amp;$A4811&amp;CHAR(39)&amp;"!r2c"&amp;$C4811,0),variables,2,0)</f>
        <v>9899</v>
      </c>
      <c r="H4811" s="50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3">
      <c r="A4812" s="48" t="s">
        <v>1264</v>
      </c>
      <c r="B4812" s="47">
        <f t="shared" si="9739"/>
        <v>23</v>
      </c>
      <c r="C4812" s="47">
        <f t="shared" si="9742"/>
        <v>53</v>
      </c>
      <c r="E4812" s="47">
        <f t="shared" ref="E4812" si="9858">plan_id</f>
        <v>25</v>
      </c>
      <c r="F4812" s="47">
        <f t="shared" ca="1" si="9836"/>
        <v>2021</v>
      </c>
      <c r="G4812" s="47">
        <f t="shared" ref="G4812" ca="1" si="9859">VLOOKUP(INDIRECT(CHAR(39)&amp;$A4812&amp;CHAR(39)&amp;"!r2c"&amp;$C4812,0),variables,2,0)</f>
        <v>9905</v>
      </c>
      <c r="H4812" s="50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3">
      <c r="A4813" s="48" t="s">
        <v>1264</v>
      </c>
      <c r="B4813" s="47">
        <f t="shared" si="9739"/>
        <v>23</v>
      </c>
      <c r="C4813" s="47">
        <f t="shared" si="9742"/>
        <v>54</v>
      </c>
      <c r="E4813" s="47">
        <f t="shared" ref="E4813" si="9860">plan_id</f>
        <v>25</v>
      </c>
      <c r="F4813" s="47">
        <f t="shared" ca="1" si="9836"/>
        <v>2021</v>
      </c>
      <c r="G4813" s="47">
        <f t="shared" ref="G4813" ca="1" si="9861">VLOOKUP(INDIRECT(CHAR(39)&amp;$A4813&amp;CHAR(39)&amp;"!r2c"&amp;$C4813,0),variables,2,0)</f>
        <v>9929</v>
      </c>
      <c r="H4813" s="50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3">
      <c r="A4814" s="48" t="s">
        <v>1264</v>
      </c>
      <c r="B4814" s="47">
        <f t="shared" si="9739"/>
        <v>23</v>
      </c>
      <c r="C4814" s="47">
        <f t="shared" si="9742"/>
        <v>55</v>
      </c>
      <c r="E4814" s="47">
        <f t="shared" ref="E4814" si="9862">plan_id</f>
        <v>25</v>
      </c>
      <c r="F4814" s="47">
        <f t="shared" ca="1" si="9836"/>
        <v>2021</v>
      </c>
      <c r="G4814" s="47">
        <f t="shared" ref="G4814" ca="1" si="9863">VLOOKUP(INDIRECT(CHAR(39)&amp;$A4814&amp;CHAR(39)&amp;"!r2c"&amp;$C4814,0),variables,2,0)</f>
        <v>9654</v>
      </c>
      <c r="H4814" s="50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3">
      <c r="A4815" s="48" t="s">
        <v>1264</v>
      </c>
      <c r="B4815" s="47">
        <f t="shared" si="9739"/>
        <v>23</v>
      </c>
      <c r="C4815" s="47">
        <f t="shared" si="9742"/>
        <v>56</v>
      </c>
      <c r="E4815" s="47">
        <f t="shared" ref="E4815" si="9864">plan_id</f>
        <v>25</v>
      </c>
      <c r="F4815" s="47">
        <f t="shared" ca="1" si="9836"/>
        <v>2021</v>
      </c>
      <c r="G4815" s="47">
        <f t="shared" ref="G4815" ca="1" si="9865">VLOOKUP(INDIRECT(CHAR(39)&amp;$A4815&amp;CHAR(39)&amp;"!r2c"&amp;$C4815,0),variables,2,0)</f>
        <v>9707</v>
      </c>
      <c r="H4815" s="50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3">
      <c r="A4816" s="48" t="s">
        <v>1264</v>
      </c>
      <c r="B4816" s="47">
        <f t="shared" si="9739"/>
        <v>23</v>
      </c>
      <c r="C4816" s="47">
        <f t="shared" si="9742"/>
        <v>57</v>
      </c>
      <c r="E4816" s="47">
        <f t="shared" ref="E4816" si="9866">plan_id</f>
        <v>25</v>
      </c>
      <c r="F4816" s="47">
        <f t="shared" ca="1" si="9836"/>
        <v>2021</v>
      </c>
      <c r="G4816" s="47">
        <f t="shared" ref="G4816" ca="1" si="9867">VLOOKUP(INDIRECT(CHAR(39)&amp;$A4816&amp;CHAR(39)&amp;"!r2c"&amp;$C4816,0),variables,2,0)</f>
        <v>9669</v>
      </c>
      <c r="H4816" s="50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3">
      <c r="A4817" s="48" t="s">
        <v>1264</v>
      </c>
      <c r="B4817" s="47">
        <f t="shared" si="9739"/>
        <v>23</v>
      </c>
      <c r="C4817" s="47">
        <f t="shared" si="9742"/>
        <v>58</v>
      </c>
      <c r="E4817" s="47">
        <f t="shared" ref="E4817" si="9868">plan_id</f>
        <v>25</v>
      </c>
      <c r="F4817" s="47">
        <f t="shared" ca="1" si="9836"/>
        <v>2021</v>
      </c>
      <c r="G4817" s="47">
        <f t="shared" ref="G4817" ca="1" si="9869">VLOOKUP(INDIRECT(CHAR(39)&amp;$A4817&amp;CHAR(39)&amp;"!r2c"&amp;$C4817,0),variables,2,0)</f>
        <v>9851</v>
      </c>
      <c r="H4817" s="50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3">
      <c r="A4818" s="48" t="s">
        <v>1264</v>
      </c>
      <c r="B4818" s="47">
        <f t="shared" ref="B4818:B4849" si="9870">B4730+1</f>
        <v>23</v>
      </c>
      <c r="C4818" s="47">
        <f t="shared" si="9742"/>
        <v>59</v>
      </c>
      <c r="E4818" s="47">
        <f t="shared" ref="E4818" si="9871">plan_id</f>
        <v>25</v>
      </c>
      <c r="F4818" s="47">
        <f t="shared" ca="1" si="9836"/>
        <v>2021</v>
      </c>
      <c r="G4818" s="47">
        <f t="shared" ref="G4818" ca="1" si="9872">VLOOKUP(INDIRECT(CHAR(39)&amp;$A4818&amp;CHAR(39)&amp;"!r2c"&amp;$C4818,0),variables,2,0)</f>
        <v>9890</v>
      </c>
      <c r="H4818" s="50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3">
      <c r="A4819" s="48" t="s">
        <v>1264</v>
      </c>
      <c r="B4819" s="47">
        <f t="shared" si="9870"/>
        <v>23</v>
      </c>
      <c r="C4819" s="47">
        <f t="shared" ref="C4819:C4849" si="9873">C4731</f>
        <v>60</v>
      </c>
      <c r="E4819" s="47">
        <f t="shared" ref="E4819" si="9874">plan_id</f>
        <v>25</v>
      </c>
      <c r="F4819" s="47">
        <f t="shared" ca="1" si="9836"/>
        <v>2021</v>
      </c>
      <c r="G4819" s="47">
        <f t="shared" ref="G4819" ca="1" si="9875">VLOOKUP(INDIRECT(CHAR(39)&amp;$A4819&amp;CHAR(39)&amp;"!r2c"&amp;$C4819,0),variables,2,0)</f>
        <v>9893</v>
      </c>
      <c r="H4819" s="50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3">
      <c r="A4820" s="48" t="s">
        <v>1264</v>
      </c>
      <c r="B4820" s="47">
        <f t="shared" si="9870"/>
        <v>23</v>
      </c>
      <c r="C4820" s="47">
        <f t="shared" si="9873"/>
        <v>61</v>
      </c>
      <c r="E4820" s="47">
        <f t="shared" ref="E4820" si="9876">plan_id</f>
        <v>25</v>
      </c>
      <c r="F4820" s="47">
        <f t="shared" ca="1" si="9836"/>
        <v>2021</v>
      </c>
      <c r="G4820" s="47">
        <f t="shared" ref="G4820" ca="1" si="9877">VLOOKUP(INDIRECT(CHAR(39)&amp;$A4820&amp;CHAR(39)&amp;"!r2c"&amp;$C4820,0),variables,2,0)</f>
        <v>9896</v>
      </c>
      <c r="H4820" s="50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3">
      <c r="A4821" s="48" t="s">
        <v>1264</v>
      </c>
      <c r="B4821" s="47">
        <f t="shared" si="9870"/>
        <v>23</v>
      </c>
      <c r="C4821" s="47">
        <f t="shared" si="9873"/>
        <v>62</v>
      </c>
      <c r="E4821" s="47">
        <f t="shared" ref="E4821" si="9878">plan_id</f>
        <v>25</v>
      </c>
      <c r="F4821" s="47">
        <f t="shared" ca="1" si="9836"/>
        <v>2021</v>
      </c>
      <c r="G4821" s="47">
        <f t="shared" ref="G4821" ca="1" si="9879">VLOOKUP(INDIRECT(CHAR(39)&amp;$A4821&amp;CHAR(39)&amp;"!r2c"&amp;$C4821,0),variables,2,0)</f>
        <v>9660</v>
      </c>
      <c r="H4821" s="50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3">
      <c r="A4822" s="48" t="s">
        <v>1264</v>
      </c>
      <c r="B4822" s="47">
        <f t="shared" si="9870"/>
        <v>23</v>
      </c>
      <c r="C4822" s="47">
        <f t="shared" si="9873"/>
        <v>63</v>
      </c>
      <c r="E4822" s="47">
        <f t="shared" ref="E4822" si="9880">plan_id</f>
        <v>25</v>
      </c>
      <c r="F4822" s="47">
        <f t="shared" ca="1" si="9836"/>
        <v>2021</v>
      </c>
      <c r="G4822" s="47">
        <f t="shared" ref="G4822" ca="1" si="9881">VLOOKUP(INDIRECT(CHAR(39)&amp;$A4822&amp;CHAR(39)&amp;"!r2c"&amp;$C4822,0),variables,2,0)</f>
        <v>9701</v>
      </c>
      <c r="H4822" s="50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3">
      <c r="A4823" s="48" t="s">
        <v>1264</v>
      </c>
      <c r="B4823" s="47">
        <f t="shared" si="9870"/>
        <v>23</v>
      </c>
      <c r="C4823" s="47">
        <f t="shared" si="9873"/>
        <v>64</v>
      </c>
      <c r="E4823" s="47">
        <f t="shared" ref="E4823" si="9882">plan_id</f>
        <v>25</v>
      </c>
      <c r="F4823" s="47">
        <f t="shared" ca="1" si="9836"/>
        <v>2021</v>
      </c>
      <c r="G4823" s="47">
        <f t="shared" ref="G4823" ca="1" si="9883">VLOOKUP(INDIRECT(CHAR(39)&amp;$A4823&amp;CHAR(39)&amp;"!r2c"&amp;$C4823,0),variables,2,0)</f>
        <v>9728</v>
      </c>
      <c r="H4823" s="50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3">
      <c r="A4824" s="48" t="s">
        <v>1264</v>
      </c>
      <c r="B4824" s="47">
        <f t="shared" si="9870"/>
        <v>23</v>
      </c>
      <c r="C4824" s="47">
        <f t="shared" si="9873"/>
        <v>65</v>
      </c>
      <c r="E4824" s="47">
        <f t="shared" ref="E4824" si="9884">plan_id</f>
        <v>25</v>
      </c>
      <c r="F4824" s="47">
        <f t="shared" ca="1" si="9836"/>
        <v>2021</v>
      </c>
      <c r="G4824" s="47">
        <f t="shared" ref="G4824" ca="1" si="9885">VLOOKUP(INDIRECT(CHAR(39)&amp;$A4824&amp;CHAR(39)&amp;"!r2c"&amp;$C4824,0),variables,2,0)</f>
        <v>9731</v>
      </c>
      <c r="H4824" s="50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3">
      <c r="A4825" s="48" t="s">
        <v>1264</v>
      </c>
      <c r="B4825" s="47">
        <f t="shared" si="9870"/>
        <v>23</v>
      </c>
      <c r="C4825" s="47">
        <f t="shared" si="9873"/>
        <v>66</v>
      </c>
      <c r="E4825" s="47">
        <f t="shared" ref="E4825" si="9886">plan_id</f>
        <v>25</v>
      </c>
      <c r="F4825" s="47">
        <f t="shared" ca="1" si="9836"/>
        <v>2021</v>
      </c>
      <c r="G4825" s="47">
        <f t="shared" ref="G4825" ca="1" si="9887">VLOOKUP(INDIRECT(CHAR(39)&amp;$A4825&amp;CHAR(39)&amp;"!r2c"&amp;$C4825,0),variables,2,0)</f>
        <v>9737</v>
      </c>
      <c r="H4825" s="50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3">
      <c r="A4826" s="48" t="s">
        <v>1264</v>
      </c>
      <c r="B4826" s="47">
        <f t="shared" si="9870"/>
        <v>23</v>
      </c>
      <c r="C4826" s="47">
        <f t="shared" si="9873"/>
        <v>67</v>
      </c>
      <c r="E4826" s="47">
        <f t="shared" ref="E4826" si="9888">plan_id</f>
        <v>25</v>
      </c>
      <c r="F4826" s="47">
        <f t="shared" ca="1" si="9836"/>
        <v>2021</v>
      </c>
      <c r="G4826" s="47">
        <f t="shared" ref="G4826" ca="1" si="9889">VLOOKUP(INDIRECT(CHAR(39)&amp;$A4826&amp;CHAR(39)&amp;"!r2c"&amp;$C4826,0),variables,2,0)</f>
        <v>9740</v>
      </c>
      <c r="H4826" s="50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3">
      <c r="A4827" s="48" t="s">
        <v>1264</v>
      </c>
      <c r="B4827" s="47">
        <f t="shared" si="9870"/>
        <v>23</v>
      </c>
      <c r="C4827" s="47">
        <f t="shared" si="9873"/>
        <v>68</v>
      </c>
      <c r="E4827" s="47">
        <f t="shared" ref="E4827" si="9890">plan_id</f>
        <v>25</v>
      </c>
      <c r="F4827" s="47">
        <f t="shared" ca="1" si="9836"/>
        <v>2021</v>
      </c>
      <c r="G4827" s="47">
        <f t="shared" ref="G4827" ca="1" si="9891">VLOOKUP(INDIRECT(CHAR(39)&amp;$A4827&amp;CHAR(39)&amp;"!r2c"&amp;$C4827,0),variables,2,0)</f>
        <v>9752</v>
      </c>
      <c r="H4827" s="50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3">
      <c r="A4828" s="48" t="s">
        <v>1264</v>
      </c>
      <c r="B4828" s="47">
        <f t="shared" si="9870"/>
        <v>23</v>
      </c>
      <c r="C4828" s="47">
        <f t="shared" si="9873"/>
        <v>69</v>
      </c>
      <c r="E4828" s="47">
        <f t="shared" ref="E4828" si="9892">plan_id</f>
        <v>25</v>
      </c>
      <c r="F4828" s="47">
        <f t="shared" ca="1" si="9836"/>
        <v>2021</v>
      </c>
      <c r="G4828" s="47">
        <f t="shared" ref="G4828" ca="1" si="9893">VLOOKUP(INDIRECT(CHAR(39)&amp;$A4828&amp;CHAR(39)&amp;"!r2c"&amp;$C4828,0),variables,2,0)</f>
        <v>9791</v>
      </c>
      <c r="H4828" s="50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3">
      <c r="A4829" s="48" t="s">
        <v>1264</v>
      </c>
      <c r="B4829" s="47">
        <f t="shared" si="9870"/>
        <v>23</v>
      </c>
      <c r="C4829" s="47">
        <f t="shared" si="9873"/>
        <v>70</v>
      </c>
      <c r="E4829" s="47">
        <f t="shared" ref="E4829" si="9894">plan_id</f>
        <v>25</v>
      </c>
      <c r="F4829" s="47">
        <f t="shared" ca="1" si="9836"/>
        <v>2021</v>
      </c>
      <c r="G4829" s="47">
        <f t="shared" ref="G4829" ca="1" si="9895">VLOOKUP(INDIRECT(CHAR(39)&amp;$A4829&amp;CHAR(39)&amp;"!r2c"&amp;$C4829,0),variables,2,0)</f>
        <v>9800</v>
      </c>
      <c r="H4829" s="50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3">
      <c r="A4830" s="48" t="s">
        <v>1264</v>
      </c>
      <c r="B4830" s="47">
        <f t="shared" si="9870"/>
        <v>23</v>
      </c>
      <c r="C4830" s="47">
        <f t="shared" si="9873"/>
        <v>71</v>
      </c>
      <c r="E4830" s="47">
        <f t="shared" ref="E4830" si="9896">plan_id</f>
        <v>25</v>
      </c>
      <c r="F4830" s="47">
        <f t="shared" ca="1" si="9836"/>
        <v>2021</v>
      </c>
      <c r="G4830" s="47">
        <f t="shared" ref="G4830" ca="1" si="9897">VLOOKUP(INDIRECT(CHAR(39)&amp;$A4830&amp;CHAR(39)&amp;"!r2c"&amp;$C4830,0),variables,2,0)</f>
        <v>9842</v>
      </c>
      <c r="H4830" s="50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3">
      <c r="A4831" s="48" t="s">
        <v>1264</v>
      </c>
      <c r="B4831" s="47">
        <f t="shared" si="9870"/>
        <v>23</v>
      </c>
      <c r="C4831" s="47">
        <f t="shared" si="9873"/>
        <v>72</v>
      </c>
      <c r="E4831" s="47">
        <f t="shared" ref="E4831" si="9898">plan_id</f>
        <v>25</v>
      </c>
      <c r="F4831" s="47">
        <f t="shared" ca="1" si="9836"/>
        <v>2021</v>
      </c>
      <c r="G4831" s="47">
        <f t="shared" ref="G4831" ca="1" si="9899">VLOOKUP(INDIRECT(CHAR(39)&amp;$A4831&amp;CHAR(39)&amp;"!r2c"&amp;$C4831,0),variables,2,0)</f>
        <v>9854</v>
      </c>
      <c r="H4831" s="50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3">
      <c r="A4832" s="48" t="s">
        <v>1264</v>
      </c>
      <c r="B4832" s="47">
        <f t="shared" si="9870"/>
        <v>23</v>
      </c>
      <c r="C4832" s="47">
        <f t="shared" si="9873"/>
        <v>73</v>
      </c>
      <c r="E4832" s="47">
        <f t="shared" ref="E4832" si="9900">plan_id</f>
        <v>25</v>
      </c>
      <c r="F4832" s="47">
        <f t="shared" ca="1" si="9836"/>
        <v>2021</v>
      </c>
      <c r="G4832" s="47">
        <f t="shared" ref="G4832" ca="1" si="9901">VLOOKUP(INDIRECT(CHAR(39)&amp;$A4832&amp;CHAR(39)&amp;"!r2c"&amp;$C4832,0),variables,2,0)</f>
        <v>9869</v>
      </c>
      <c r="H4832" s="50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3">
      <c r="A4833" s="48" t="s">
        <v>1264</v>
      </c>
      <c r="B4833" s="47">
        <f t="shared" si="9870"/>
        <v>23</v>
      </c>
      <c r="C4833" s="47">
        <f t="shared" si="9873"/>
        <v>74</v>
      </c>
      <c r="E4833" s="47">
        <f t="shared" ref="E4833" si="9902">plan_id</f>
        <v>25</v>
      </c>
      <c r="F4833" s="47">
        <f t="shared" ca="1" si="9836"/>
        <v>2021</v>
      </c>
      <c r="G4833" s="47">
        <f t="shared" ref="G4833" ca="1" si="9903">VLOOKUP(INDIRECT(CHAR(39)&amp;$A4833&amp;CHAR(39)&amp;"!r2c"&amp;$C4833,0),variables,2,0)</f>
        <v>9873</v>
      </c>
      <c r="H4833" s="50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3">
      <c r="A4834" s="48" t="s">
        <v>1264</v>
      </c>
      <c r="B4834" s="47">
        <f t="shared" si="9870"/>
        <v>23</v>
      </c>
      <c r="C4834" s="47">
        <f t="shared" si="9873"/>
        <v>75</v>
      </c>
      <c r="E4834" s="47">
        <f t="shared" ref="E4834" si="9904">plan_id</f>
        <v>25</v>
      </c>
      <c r="F4834" s="47">
        <f t="shared" ca="1" si="9836"/>
        <v>2021</v>
      </c>
      <c r="G4834" s="47">
        <f t="shared" ref="G4834" ca="1" si="9905">VLOOKUP(INDIRECT(CHAR(39)&amp;$A4834&amp;CHAR(39)&amp;"!r2c"&amp;$C4834,0),variables,2,0)</f>
        <v>9881</v>
      </c>
      <c r="H4834" s="50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3">
      <c r="A4835" s="48" t="s">
        <v>1264</v>
      </c>
      <c r="B4835" s="47">
        <f t="shared" si="9870"/>
        <v>23</v>
      </c>
      <c r="C4835" s="47">
        <f t="shared" si="9873"/>
        <v>76</v>
      </c>
      <c r="E4835" s="47">
        <f t="shared" ref="E4835" si="9906">plan_id</f>
        <v>25</v>
      </c>
      <c r="F4835" s="47">
        <f t="shared" ca="1" si="9836"/>
        <v>2021</v>
      </c>
      <c r="G4835" s="47">
        <f t="shared" ref="G4835" ca="1" si="9907">VLOOKUP(INDIRECT(CHAR(39)&amp;$A4835&amp;CHAR(39)&amp;"!r2c"&amp;$C4835,0),variables,2,0)</f>
        <v>9908</v>
      </c>
      <c r="H4835" s="50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3">
      <c r="A4836" s="48" t="s">
        <v>1264</v>
      </c>
      <c r="B4836" s="47">
        <f t="shared" si="9870"/>
        <v>23</v>
      </c>
      <c r="C4836" s="47">
        <f t="shared" si="9873"/>
        <v>77</v>
      </c>
      <c r="E4836" s="47">
        <f t="shared" ref="E4836" si="9908">plan_id</f>
        <v>25</v>
      </c>
      <c r="F4836" s="47">
        <f t="shared" ca="1" si="9836"/>
        <v>2021</v>
      </c>
      <c r="G4836" s="47">
        <f t="shared" ref="G4836" ca="1" si="9909">VLOOKUP(INDIRECT(CHAR(39)&amp;$A4836&amp;CHAR(39)&amp;"!r2c"&amp;$C4836,0),variables,2,0)</f>
        <v>9911</v>
      </c>
      <c r="H4836" s="50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3">
      <c r="A4837" s="48" t="s">
        <v>1264</v>
      </c>
      <c r="B4837" s="47">
        <f t="shared" si="9870"/>
        <v>23</v>
      </c>
      <c r="C4837" s="47">
        <f t="shared" si="9873"/>
        <v>78</v>
      </c>
      <c r="E4837" s="47">
        <f t="shared" ref="E4837" si="9910">plan_id</f>
        <v>25</v>
      </c>
      <c r="F4837" s="47">
        <f t="shared" ca="1" si="9836"/>
        <v>2021</v>
      </c>
      <c r="G4837" s="47">
        <f t="shared" ref="G4837" ca="1" si="9911">VLOOKUP(INDIRECT(CHAR(39)&amp;$A4837&amp;CHAR(39)&amp;"!r2c"&amp;$C4837,0),variables,2,0)</f>
        <v>9663</v>
      </c>
      <c r="H4837" s="50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3">
      <c r="A4838" s="48" t="s">
        <v>1264</v>
      </c>
      <c r="B4838" s="47">
        <f t="shared" si="9870"/>
        <v>23</v>
      </c>
      <c r="C4838" s="47">
        <f t="shared" si="9873"/>
        <v>79</v>
      </c>
      <c r="E4838" s="47">
        <f t="shared" ref="E4838" si="9912">plan_id</f>
        <v>25</v>
      </c>
      <c r="F4838" s="47">
        <f t="shared" ca="1" si="9836"/>
        <v>2021</v>
      </c>
      <c r="G4838" s="47">
        <f t="shared" ref="G4838" ca="1" si="9913">VLOOKUP(INDIRECT(CHAR(39)&amp;$A4838&amp;CHAR(39)&amp;"!r2c"&amp;$C4838,0),variables,2,0)</f>
        <v>9710</v>
      </c>
      <c r="H4838" s="50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3">
      <c r="A4839" s="48" t="s">
        <v>1264</v>
      </c>
      <c r="B4839" s="47">
        <f t="shared" si="9870"/>
        <v>23</v>
      </c>
      <c r="C4839" s="47">
        <f t="shared" si="9873"/>
        <v>80</v>
      </c>
      <c r="E4839" s="47">
        <f t="shared" ref="E4839" si="9914">plan_id</f>
        <v>25</v>
      </c>
      <c r="F4839" s="47">
        <f t="shared" ca="1" si="9836"/>
        <v>2021</v>
      </c>
      <c r="G4839" s="47">
        <f t="shared" ref="G4839" ca="1" si="9915">VLOOKUP(INDIRECT(CHAR(39)&amp;$A4839&amp;CHAR(39)&amp;"!r2c"&amp;$C4839,0),variables,2,0)</f>
        <v>9758</v>
      </c>
      <c r="H4839" s="50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3">
      <c r="A4840" s="48" t="s">
        <v>1264</v>
      </c>
      <c r="B4840" s="47">
        <f t="shared" si="9870"/>
        <v>23</v>
      </c>
      <c r="C4840" s="47">
        <f t="shared" si="9873"/>
        <v>81</v>
      </c>
      <c r="E4840" s="47">
        <f t="shared" ref="E4840" si="9916">plan_id</f>
        <v>25</v>
      </c>
      <c r="F4840" s="47">
        <f t="shared" ca="1" si="9836"/>
        <v>2021</v>
      </c>
      <c r="G4840" s="47">
        <f t="shared" ref="G4840" ca="1" si="9917">VLOOKUP(INDIRECT(CHAR(39)&amp;$A4840&amp;CHAR(39)&amp;"!r2c"&amp;$C4840,0),variables,2,0)</f>
        <v>9803</v>
      </c>
      <c r="H4840" s="50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3">
      <c r="A4841" s="48" t="s">
        <v>1264</v>
      </c>
      <c r="B4841" s="47">
        <f t="shared" si="9870"/>
        <v>23</v>
      </c>
      <c r="C4841" s="47">
        <f t="shared" si="9873"/>
        <v>82</v>
      </c>
      <c r="E4841" s="47">
        <f t="shared" ref="E4841" si="9918">plan_id</f>
        <v>25</v>
      </c>
      <c r="F4841" s="47">
        <f t="shared" ca="1" si="9836"/>
        <v>2021</v>
      </c>
      <c r="G4841" s="47">
        <f t="shared" ref="G4841" ca="1" si="9919">VLOOKUP(INDIRECT(CHAR(39)&amp;$A4841&amp;CHAR(39)&amp;"!r2c"&amp;$C4841,0),variables,2,0)</f>
        <v>9857</v>
      </c>
      <c r="H4841" s="50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3">
      <c r="A4842" s="48" t="s">
        <v>1264</v>
      </c>
      <c r="B4842" s="47">
        <f t="shared" si="9870"/>
        <v>23</v>
      </c>
      <c r="C4842" s="47">
        <f t="shared" si="9873"/>
        <v>83</v>
      </c>
      <c r="E4842" s="47">
        <f t="shared" ref="E4842" si="9920">plan_id</f>
        <v>25</v>
      </c>
      <c r="F4842" s="47">
        <f t="shared" ca="1" si="9836"/>
        <v>2021</v>
      </c>
      <c r="G4842" s="47">
        <f t="shared" ref="G4842" ca="1" si="9921">VLOOKUP(INDIRECT(CHAR(39)&amp;$A4842&amp;CHAR(39)&amp;"!r2c"&amp;$C4842,0),variables,2,0)</f>
        <v>9902</v>
      </c>
      <c r="H4842" s="50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3">
      <c r="A4843" s="48" t="s">
        <v>1264</v>
      </c>
      <c r="B4843" s="47">
        <f t="shared" si="9870"/>
        <v>23</v>
      </c>
      <c r="C4843" s="47">
        <f t="shared" si="9873"/>
        <v>84</v>
      </c>
      <c r="E4843" s="47">
        <f t="shared" ref="E4843" si="9922">plan_id</f>
        <v>25</v>
      </c>
      <c r="F4843" s="47">
        <f t="shared" ca="1" si="9836"/>
        <v>2021</v>
      </c>
      <c r="G4843" s="47">
        <f t="shared" ref="G4843" ca="1" si="9923">VLOOKUP(INDIRECT(CHAR(39)&amp;$A4843&amp;CHAR(39)&amp;"!r2c"&amp;$C4843,0),variables,2,0)</f>
        <v>9926</v>
      </c>
      <c r="H4843" s="50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3">
      <c r="A4844" s="48" t="s">
        <v>1264</v>
      </c>
      <c r="B4844" s="47">
        <f t="shared" si="9870"/>
        <v>23</v>
      </c>
      <c r="C4844" s="47">
        <f t="shared" si="9873"/>
        <v>85</v>
      </c>
      <c r="E4844" s="47">
        <f t="shared" ref="E4844" si="9924">plan_id</f>
        <v>25</v>
      </c>
      <c r="F4844" s="47">
        <f t="shared" ca="1" si="9836"/>
        <v>2021</v>
      </c>
      <c r="G4844" s="47">
        <f t="shared" ref="G4844" ca="1" si="9925">VLOOKUP(INDIRECT(CHAR(39)&amp;$A4844&amp;CHAR(39)&amp;"!r2c"&amp;$C4844,0),variables,2,0)</f>
        <v>9666</v>
      </c>
      <c r="H4844" s="50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3">
      <c r="A4845" s="48" t="s">
        <v>1264</v>
      </c>
      <c r="B4845" s="47">
        <f t="shared" si="9870"/>
        <v>23</v>
      </c>
      <c r="C4845" s="47">
        <f t="shared" si="9873"/>
        <v>86</v>
      </c>
      <c r="E4845" s="47">
        <f t="shared" ref="E4845" si="9926">plan_id</f>
        <v>25</v>
      </c>
      <c r="F4845" s="47">
        <f t="shared" ca="1" si="9836"/>
        <v>2021</v>
      </c>
      <c r="G4845" s="47">
        <f t="shared" ref="G4845" ca="1" si="9927">VLOOKUP(INDIRECT(CHAR(39)&amp;$A4845&amp;CHAR(39)&amp;"!r2c"&amp;$C4845,0),variables,2,0)</f>
        <v>9827</v>
      </c>
      <c r="H4845" s="50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3">
      <c r="A4846" s="48" t="s">
        <v>1264</v>
      </c>
      <c r="B4846" s="47">
        <f t="shared" si="9870"/>
        <v>23</v>
      </c>
      <c r="C4846" s="47">
        <f t="shared" si="9873"/>
        <v>87</v>
      </c>
      <c r="E4846" s="47">
        <f t="shared" ref="E4846" si="9928">plan_id</f>
        <v>25</v>
      </c>
      <c r="F4846" s="47">
        <f t="shared" ca="1" si="9836"/>
        <v>2021</v>
      </c>
      <c r="G4846" s="47">
        <f t="shared" ref="G4846" ca="1" si="9929">VLOOKUP(INDIRECT(CHAR(39)&amp;$A4846&amp;CHAR(39)&amp;"!r2c"&amp;$C4846,0),variables,2,0)</f>
        <v>9657</v>
      </c>
      <c r="H4846" s="50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3">
      <c r="A4847" s="48" t="s">
        <v>1264</v>
      </c>
      <c r="B4847" s="47">
        <f t="shared" si="9870"/>
        <v>23</v>
      </c>
      <c r="C4847" s="47">
        <f t="shared" si="9873"/>
        <v>88</v>
      </c>
      <c r="E4847" s="47">
        <f t="shared" ref="E4847" si="9930">plan_id</f>
        <v>25</v>
      </c>
      <c r="F4847" s="47">
        <f t="shared" ca="1" si="9836"/>
        <v>2021</v>
      </c>
      <c r="G4847" s="47">
        <f t="shared" ref="G4847" ca="1" si="9931">VLOOKUP(INDIRECT(CHAR(39)&amp;$A4847&amp;CHAR(39)&amp;"!r2c"&amp;$C4847,0),variables,2,0)</f>
        <v>9834</v>
      </c>
      <c r="H4847" s="50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3">
      <c r="A4848" s="48" t="s">
        <v>1264</v>
      </c>
      <c r="B4848" s="47">
        <f t="shared" si="9870"/>
        <v>23</v>
      </c>
      <c r="C4848" s="47">
        <f t="shared" si="9873"/>
        <v>89</v>
      </c>
      <c r="E4848" s="47">
        <f t="shared" ref="E4848" si="9932">plan_id</f>
        <v>25</v>
      </c>
      <c r="F4848" s="47">
        <f t="shared" ca="1" si="9836"/>
        <v>2021</v>
      </c>
      <c r="G4848" s="47">
        <f t="shared" ref="G4848" ca="1" si="9933">VLOOKUP(INDIRECT(CHAR(39)&amp;$A4848&amp;CHAR(39)&amp;"!r2c"&amp;$C4848,0),variables,2,0)</f>
        <v>9884</v>
      </c>
      <c r="H4848" s="50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3">
      <c r="A4849" s="48" t="s">
        <v>1264</v>
      </c>
      <c r="B4849" s="47">
        <f t="shared" si="9870"/>
        <v>23</v>
      </c>
      <c r="C4849" s="47">
        <f t="shared" si="9873"/>
        <v>90</v>
      </c>
      <c r="E4849" s="47">
        <f t="shared" ref="E4849" si="9934">plan_id</f>
        <v>25</v>
      </c>
      <c r="F4849" s="47">
        <f t="shared" ca="1" si="9836"/>
        <v>2021</v>
      </c>
      <c r="G4849" s="47">
        <f t="shared" ref="G4849" ca="1" si="9935">VLOOKUP(INDIRECT(CHAR(39)&amp;$A4849&amp;CHAR(39)&amp;"!r2c"&amp;$C4849,0),variables,2,0)</f>
        <v>9672</v>
      </c>
      <c r="H4849" s="50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3">
      <c r="A4850" s="48"/>
      <c r="H4850" s="50"/>
    </row>
    <row r="4851" spans="1:8" x14ac:dyDescent="0.3">
      <c r="A4851" s="48"/>
      <c r="H4851" s="50"/>
    </row>
    <row r="4852" spans="1:8" x14ac:dyDescent="0.3">
      <c r="A4852" s="48"/>
      <c r="H4852" s="50"/>
    </row>
    <row r="4853" spans="1:8" x14ac:dyDescent="0.3">
      <c r="A4853" s="48"/>
      <c r="H4853" s="50"/>
    </row>
    <row r="4854" spans="1:8" x14ac:dyDescent="0.3">
      <c r="A4854" s="48"/>
      <c r="H4854" s="50"/>
    </row>
    <row r="4855" spans="1:8" x14ac:dyDescent="0.3">
      <c r="A4855" s="48"/>
      <c r="H4855" s="50"/>
    </row>
    <row r="4856" spans="1:8" x14ac:dyDescent="0.3">
      <c r="A4856" s="48"/>
      <c r="H4856" s="50"/>
    </row>
    <row r="4857" spans="1:8" x14ac:dyDescent="0.3">
      <c r="A4857" s="48"/>
      <c r="H4857" s="50"/>
    </row>
    <row r="4858" spans="1:8" x14ac:dyDescent="0.3">
      <c r="A4858" s="48"/>
      <c r="H4858" s="50"/>
    </row>
    <row r="4859" spans="1:8" x14ac:dyDescent="0.3">
      <c r="A4859" s="48"/>
      <c r="H4859" s="50"/>
    </row>
    <row r="4860" spans="1:8" x14ac:dyDescent="0.3">
      <c r="A4860" s="4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Veronica</cp:lastModifiedBy>
  <dcterms:created xsi:type="dcterms:W3CDTF">2018-08-06T05:27:04Z</dcterms:created>
  <dcterms:modified xsi:type="dcterms:W3CDTF">2022-08-16T12:00:23Z</dcterms:modified>
</cp:coreProperties>
</file>